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tables/table1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dec-app-04\CUENTAS_NACIONALES\PUB_BASE18\SCN- SÍNTESIS\AVANCES CIFRAS TRIM-ANUAL\"/>
    </mc:Choice>
  </mc:AlternateContent>
  <bookViews>
    <workbookView xWindow="-120" yWindow="-120" windowWidth="29040" windowHeight="15840" tabRatio="927"/>
  </bookViews>
  <sheets>
    <sheet name="CONTENIDO" sheetId="94" r:id="rId1"/>
    <sheet name="GRÁFICA 1 a 2" sheetId="98" r:id="rId2"/>
    <sheet name="1. PIBC" sheetId="113" r:id="rId3"/>
    <sheet name="2. PERCAP" sheetId="96" r:id="rId4"/>
    <sheet name="3. PIBK" sheetId="111" r:id="rId5"/>
    <sheet name="4. PERCAP " sheetId="115" r:id="rId6"/>
    <sheet name="GRÁFICA 3" sheetId="106" r:id="rId7"/>
    <sheet name="5. APORTES " sheetId="105" r:id="rId8"/>
    <sheet name="6. PIBTRIM CONSTANTE 18-25" sheetId="141" r:id="rId9"/>
    <sheet name="GRÁFICA 4" sheetId="133" r:id="rId10"/>
    <sheet name="6a. VAR% TRIM CONSTANTE 18-25" sheetId="142" r:id="rId11"/>
    <sheet name="7. PIBTRIM CORRIENTE 18-25" sheetId="143" r:id="rId12"/>
    <sheet name="7a. VAR% TRIM CORRIENTE 18-25" sheetId="144" r:id="rId13"/>
    <sheet name="TABLA" sheetId="138" r:id="rId14"/>
    <sheet name="DICCIONARIO" sheetId="140" r:id="rId15"/>
  </sheets>
  <externalReferences>
    <externalReference r:id="rId16"/>
    <externalReference r:id="rId17"/>
    <externalReference r:id="rId18"/>
    <externalReference r:id="rId19"/>
    <externalReference r:id="rId20"/>
  </externalReferences>
  <definedNames>
    <definedName name="__123Graph_AGrßfico1" localSheetId="2" hidden="1">'[1]1'!#REF!</definedName>
    <definedName name="__123Graph_AGrßfico1" localSheetId="3" hidden="1">'[1]1'!#REF!</definedName>
    <definedName name="__123Graph_AGrßfico1" localSheetId="4" hidden="1">'[1]1'!#REF!</definedName>
    <definedName name="__123Graph_AGrßfico1" localSheetId="5" hidden="1">'[1]1'!#REF!</definedName>
    <definedName name="__123Graph_AGrßfico1" localSheetId="7" hidden="1">'[1]1'!#REF!</definedName>
    <definedName name="__123Graph_AGrßfico1" localSheetId="8" hidden="1">'[1]1'!#REF!</definedName>
    <definedName name="__123Graph_AGrßfico1" localSheetId="10" hidden="1">'[1]1'!#REF!</definedName>
    <definedName name="__123Graph_AGrßfico1" localSheetId="11" hidden="1">'[1]1'!#REF!</definedName>
    <definedName name="__123Graph_AGrßfico1" localSheetId="12" hidden="1">'[1]1'!#REF!</definedName>
    <definedName name="__123Graph_AGrßfico1" localSheetId="0" hidden="1">'[1]1'!#REF!</definedName>
    <definedName name="__123Graph_AGrßfico1" localSheetId="9" hidden="1">'[1]1'!#REF!</definedName>
    <definedName name="__123Graph_AGrßfico1" hidden="1">'[1]1'!#REF!</definedName>
    <definedName name="__123Graph_XGrßfico1" localSheetId="3" hidden="1">'[1]1'!#REF!</definedName>
    <definedName name="__123Graph_XGrßfico1" localSheetId="4" hidden="1">'[1]1'!#REF!</definedName>
    <definedName name="__123Graph_XGrßfico1" localSheetId="5" hidden="1">'[1]1'!#REF!</definedName>
    <definedName name="__123Graph_XGrßfico1" localSheetId="8" hidden="1">'[1]1'!#REF!</definedName>
    <definedName name="__123Graph_XGrßfico1" localSheetId="10" hidden="1">'[1]1'!#REF!</definedName>
    <definedName name="__123Graph_XGrßfico1" localSheetId="11" hidden="1">'[1]1'!#REF!</definedName>
    <definedName name="__123Graph_XGrßfico1" localSheetId="12" hidden="1">'[1]1'!#REF!</definedName>
    <definedName name="__123Graph_XGrßfico1" localSheetId="0" hidden="1">'[1]1'!#REF!</definedName>
    <definedName name="__123Graph_XGrßfico1" localSheetId="9" hidden="1">'[1]1'!#REF!</definedName>
    <definedName name="__123Graph_XGrßfico1" hidden="1">'[1]1'!#REF!</definedName>
    <definedName name="_xlnm._FilterDatabase" localSheetId="14" hidden="1">DICCIONARIO!$A$3:$B$3</definedName>
    <definedName name="_xlnm._FilterDatabase" localSheetId="13" hidden="1">TABLA!$A$1:$I$2971</definedName>
    <definedName name="_R2" localSheetId="14">#REF!</definedName>
    <definedName name="_R2" localSheetId="9">[2]!Tabla13[_R2]</definedName>
    <definedName name="_R2">[2]!Tabla13[_R2]</definedName>
    <definedName name="A" localSheetId="14">#REF!</definedName>
    <definedName name="A" localSheetId="9">'GRÁFICA 4'!$C$69:$C$97</definedName>
    <definedName name="A">#REF!</definedName>
    <definedName name="A2_" localSheetId="14">#REF!</definedName>
    <definedName name="A2_" localSheetId="9">[2]!Tabla13[A2_]</definedName>
    <definedName name="A2_">[2]!Tabla13[A2_]</definedName>
    <definedName name="AA" localSheetId="14">#REF!</definedName>
    <definedName name="AA" localSheetId="9">[2]!Tabla1[A]</definedName>
    <definedName name="AA">[2]!Tabla1[A]</definedName>
    <definedName name="AnyoBase">[3]Configuracion!$H$13</definedName>
    <definedName name="AnyoInicial">[3]Configuracion!$H$12</definedName>
    <definedName name="Anyos">[3]Grafica!$C$44:$AS$44</definedName>
    <definedName name="_xlnm.Print_Area" localSheetId="2">'1. PIBC'!$A$1:$Y$47</definedName>
    <definedName name="_xlnm.Print_Area" localSheetId="3">'2. PERCAP'!$A$1:$E$22</definedName>
    <definedName name="_xlnm.Print_Area" localSheetId="4">'3. PIBK'!$A$1:$Y$51</definedName>
    <definedName name="_xlnm.Print_Area" localSheetId="5">'4. PERCAP '!$A$1:$E$21</definedName>
    <definedName name="_xlnm.Print_Area" localSheetId="7">'5. APORTES '!$A$1:$P$30</definedName>
    <definedName name="_xlnm.Print_Area" localSheetId="8">'6. PIBTRIM CONSTANTE 18-25'!$A$1:$V$53</definedName>
    <definedName name="_xlnm.Print_Area" localSheetId="10">'6a. VAR% TRIM CONSTANTE 18-25'!$A$1:$V$48</definedName>
    <definedName name="_xlnm.Print_Area" localSheetId="11">'7. PIBTRIM CORRIENTE 18-25'!$A$1:$V$54</definedName>
    <definedName name="_xlnm.Print_Area" localSheetId="12">'7a. VAR% TRIM CORRIENTE 18-25'!$A$1:$V$46</definedName>
    <definedName name="_xlnm.Print_Area" localSheetId="0">CONTENIDO!$B$1:$C$23</definedName>
    <definedName name="_xlnm.Print_Area" localSheetId="1">'GRÁFICA 1 a 2'!$A$1:$J$56</definedName>
    <definedName name="_xlnm.Print_Area" localSheetId="6">'GRÁFICA 3'!$A$1:$L$41</definedName>
    <definedName name="_xlnm.Print_Area" localSheetId="9">'GRÁFICA 4'!$A$1:$M$40</definedName>
    <definedName name="B" localSheetId="14">#REF!</definedName>
    <definedName name="B" localSheetId="9">'GRÁFICA 4'!$D$69:$D$97</definedName>
    <definedName name="B">#REF!</definedName>
    <definedName name="B2_" localSheetId="14">#REF!</definedName>
    <definedName name="B2_" localSheetId="9">[2]!Tabla13[B2_]</definedName>
    <definedName name="B2_">[2]!Tabla13[B2_]</definedName>
    <definedName name="C.ind" localSheetId="14">#REF!</definedName>
    <definedName name="C.ind" localSheetId="9">'GRÁFICA 4'!$E$69:$E$97</definedName>
    <definedName name="C.ind">#REF!</definedName>
    <definedName name="C_" localSheetId="14">#REF!</definedName>
    <definedName name="C_" localSheetId="9">Tabla24456[C_]</definedName>
    <definedName name="C_">[2]!Tabla1[C_]</definedName>
    <definedName name="C_2" localSheetId="14">#REF!</definedName>
    <definedName name="C_2" localSheetId="9">[2]!Tabla13[C_2]</definedName>
    <definedName name="C_2">[2]!Tabla13[C_2]</definedName>
    <definedName name="Codigos">'[3]B.1_CTE Original'!$A$8:$A$37</definedName>
    <definedName name="D" localSheetId="14">#REF!</definedName>
    <definedName name="D" localSheetId="9">[2]!Tabla1[D]</definedName>
    <definedName name="D">[2]!Tabla1[D]</definedName>
    <definedName name="D_E" localSheetId="9">'GRÁFICA 4'!$F$69:$F$97</definedName>
    <definedName name="D2_" localSheetId="14">#REF!</definedName>
    <definedName name="D2_" localSheetId="9">[2]!Tabla13[D2_]</definedName>
    <definedName name="D2_">[2]!Tabla13[D2_]</definedName>
    <definedName name="DatosArima">[3]Grafica!$C$49:$AS$49</definedName>
    <definedName name="DatosBench">[3]Grafica!$C$48:$AS$48</definedName>
    <definedName name="DatosOriginal">[3]Grafica!$C$47:$AS$47</definedName>
    <definedName name="DatosTC">[3]Grafica!$C$50:$AS$50</definedName>
    <definedName name="DE" localSheetId="14">#REF!</definedName>
    <definedName name="DE">#REF!</definedName>
    <definedName name="E" localSheetId="14">#REF!</definedName>
    <definedName name="E" localSheetId="9">[2]!Tabla1[E]</definedName>
    <definedName name="E">[2]!Tabla1[E]</definedName>
    <definedName name="E2_" localSheetId="14">#REF!</definedName>
    <definedName name="E2_" localSheetId="9">[2]!Tabla13[E2_]</definedName>
    <definedName name="E2_">[2]!Tabla13[E2_]</definedName>
    <definedName name="ENM" localSheetId="14">#REF!</definedName>
    <definedName name="ENM" localSheetId="9">[2]!Tabla1[ENM]</definedName>
    <definedName name="ENM">[2]!Tabla1[ENM]</definedName>
    <definedName name="ENM2_" localSheetId="14">#REF!</definedName>
    <definedName name="ENM2_" localSheetId="9">[2]!Tabla13[ENM2_]</definedName>
    <definedName name="ENM2_">[2]!Tabla13[ENM2_]</definedName>
    <definedName name="F.ae" localSheetId="14">#REF!</definedName>
    <definedName name="F.ae">#REF!</definedName>
    <definedName name="F_" localSheetId="14">#REF!</definedName>
    <definedName name="F_" localSheetId="9">[2]!Tabla1[F_]</definedName>
    <definedName name="F_">[2]!Tabla1[F_]</definedName>
    <definedName name="F_2" localSheetId="14">#REF!</definedName>
    <definedName name="F_2" localSheetId="9">[2]!Tabla13[F_2]</definedName>
    <definedName name="F_2">[2]!Tabla13[F_2]</definedName>
    <definedName name="F_M" localSheetId="9">'GRÁFICA 4'!$G$69:$G$97</definedName>
    <definedName name="F_UFP" localSheetId="14">#REF!</definedName>
    <definedName name="F_UFP" localSheetId="9">Tabla24456[F_UFP]</definedName>
    <definedName name="F_UFP">[2]!Tabla1[FUFP]</definedName>
    <definedName name="Ffp" localSheetId="14">#REF!</definedName>
    <definedName name="Ffp" localSheetId="9">'GRÁFICA 4'!$Q$69:$Q$97</definedName>
    <definedName name="Ffp">#REF!</definedName>
    <definedName name="FUFP" localSheetId="14">#REF!</definedName>
    <definedName name="FUFP" localSheetId="9">[2]!Tabla1[FUFP]</definedName>
    <definedName name="FUFP">[2]!Tabla1[FUFP]</definedName>
    <definedName name="FUFP2" localSheetId="14">#REF!</definedName>
    <definedName name="FUFP2" localSheetId="9">[2]!Tabla13[FUFP2]</definedName>
    <definedName name="FUFP2">[2]!Tabla13[FUFP2]</definedName>
    <definedName name="G" localSheetId="14">#REF!</definedName>
    <definedName name="G" localSheetId="9">'GRÁFICA 4'!$H$69:$H$97</definedName>
    <definedName name="G">#REF!</definedName>
    <definedName name="G2_" localSheetId="14">#REF!</definedName>
    <definedName name="G2_" localSheetId="9">[2]!Tabla13[G2_]</definedName>
    <definedName name="G2_">[2]!Tabla13[G2_]</definedName>
    <definedName name="Gob" localSheetId="14">#REF!</definedName>
    <definedName name="Gob" localSheetId="9">'GRÁFICA 4'!$T$69:$T$97</definedName>
    <definedName name="Gob">#REF!</definedName>
    <definedName name="Grafica3aporte" localSheetId="14">#REF!</definedName>
    <definedName name="Grafica3aporte">#REF!</definedName>
    <definedName name="H" localSheetId="14">#REF!</definedName>
    <definedName name="H" localSheetId="9">'GRÁFICA 4'!$I$69:$I$97</definedName>
    <definedName name="H">#REF!</definedName>
    <definedName name="H2_" localSheetId="14">#REF!</definedName>
    <definedName name="H2_" localSheetId="9">[2]!Tabla13[H2_]</definedName>
    <definedName name="H2_">[2]!Tabla13[H2_]</definedName>
    <definedName name="HojaArima">[3]Configuracion!$H$9</definedName>
    <definedName name="HojaBench">[3]Configuracion!$H$8</definedName>
    <definedName name="HojaOriginal">[3]Configuracion!$H$7</definedName>
    <definedName name="HojaTC">[3]Configuracion!$H$10</definedName>
    <definedName name="I" localSheetId="14">#REF!</definedName>
    <definedName name="I" localSheetId="9">'GRÁFICA 4'!$J$69:$J$97</definedName>
    <definedName name="I">#REF!</definedName>
    <definedName name="I2_" localSheetId="14">#REF!</definedName>
    <definedName name="I2_" localSheetId="9">[2]!Tabla13[I2_]</definedName>
    <definedName name="I2_">[2]!Tabla13[I2_]</definedName>
    <definedName name="J" localSheetId="14">#REF!</definedName>
    <definedName name="J" localSheetId="9">'GRÁFICA 4'!$K$69:$K$97</definedName>
    <definedName name="J">#REF!</definedName>
    <definedName name="J2_" localSheetId="14">#REF!</definedName>
    <definedName name="J2_" localSheetId="9">[2]!Tabla13[J2_]</definedName>
    <definedName name="J2_">[2]!Tabla13[J2_]</definedName>
    <definedName name="JNM" localSheetId="14">#REF!</definedName>
    <definedName name="JNM" localSheetId="9">[2]!Tabla1[JNM]</definedName>
    <definedName name="JNM">[2]!Tabla1[JNM]</definedName>
    <definedName name="JNM2_" localSheetId="14">#REF!</definedName>
    <definedName name="JNM2_" localSheetId="9">[2]!Tabla13[JNM2_]</definedName>
    <definedName name="JNM2_">[2]!Tabla13[JNM2_]</definedName>
    <definedName name="K" localSheetId="14">#REF!</definedName>
    <definedName name="K" localSheetId="9">'GRÁFICA 4'!$L$69:$L$97</definedName>
    <definedName name="K">#REF!</definedName>
    <definedName name="K2_" localSheetId="14">#REF!</definedName>
    <definedName name="K2_" localSheetId="9">[2]!Tabla13[K2_]</definedName>
    <definedName name="K2_">[2]!Tabla13[K2_]</definedName>
    <definedName name="L" localSheetId="14">#REF!</definedName>
    <definedName name="L" localSheetId="9">[2]!Tabla1[L]</definedName>
    <definedName name="L">[2]!Tabla1[L]</definedName>
    <definedName name="L_" localSheetId="9">'GRÁFICA 4'!$R$69:$R$97</definedName>
    <definedName name="L_M_N" localSheetId="9">'GRÁFICA 4'!$M$69:$M$97</definedName>
    <definedName name="L_UFP" localSheetId="14">#REF!</definedName>
    <definedName name="L_UFP" localSheetId="9">[2]!Tabla1[LUFP]</definedName>
    <definedName name="L_UFP">[2]!Tabla1[LUFP]</definedName>
    <definedName name="L2_" localSheetId="14">#REF!</definedName>
    <definedName name="L2_" localSheetId="9">[2]!Tabla13[L2_]</definedName>
    <definedName name="L2_">[2]!Tabla13[L2_]</definedName>
    <definedName name="Lfp" localSheetId="14">#REF!</definedName>
    <definedName name="Lfp">#REF!</definedName>
    <definedName name="LMN" localSheetId="14">#REF!</definedName>
    <definedName name="LMN">#REF!</definedName>
    <definedName name="LUFP" localSheetId="14">#REF!</definedName>
    <definedName name="LUFP" localSheetId="9">[2]!Tabla1[LUFP]</definedName>
    <definedName name="LUFP">[2]!Tabla1[LUFP]</definedName>
    <definedName name="LUFP2" localSheetId="14">#REF!</definedName>
    <definedName name="LUFP2" localSheetId="9">[2]!Tabla13[LUFP2]</definedName>
    <definedName name="LUFP2">[2]!Tabla13[LUFP2]</definedName>
    <definedName name="M" localSheetId="14">#REF!</definedName>
    <definedName name="M" localSheetId="9">[2]!Tabla1[M]</definedName>
    <definedName name="M">[2]!Tabla1[M]</definedName>
    <definedName name="M2_" localSheetId="14">#REF!</definedName>
    <definedName name="M2_" localSheetId="9">[2]!Tabla13[M2_]</definedName>
    <definedName name="M2_">[2]!Tabla13[M2_]</definedName>
    <definedName name="MNM" localSheetId="14">#REF!</definedName>
    <definedName name="MNM" localSheetId="9">[2]!Tabla1[MNM]</definedName>
    <definedName name="MNM">[2]!Tabla1[MNM]</definedName>
    <definedName name="MNM2_" localSheetId="14">#REF!</definedName>
    <definedName name="MNM2_" localSheetId="9">[2]!Tabla13[MNM2_]</definedName>
    <definedName name="MNM2_">[2]!Tabla13[MNM2_]</definedName>
    <definedName name="MT" localSheetId="2">#REF!</definedName>
    <definedName name="MT" localSheetId="3">#REF!</definedName>
    <definedName name="MT" localSheetId="4">#REF!</definedName>
    <definedName name="MT" localSheetId="5">#REF!</definedName>
    <definedName name="MT" localSheetId="7">#REF!</definedName>
    <definedName name="MT" localSheetId="0">#REF!</definedName>
    <definedName name="MT" localSheetId="14">#REF!</definedName>
    <definedName name="MT" localSheetId="9">#REF!</definedName>
    <definedName name="MT">#REF!</definedName>
    <definedName name="N" localSheetId="14">#REF!</definedName>
    <definedName name="N" localSheetId="9">[2]!Tabla1[N]</definedName>
    <definedName name="N">[2]!Tabla1[N]</definedName>
    <definedName name="N2_" localSheetId="14">#REF!</definedName>
    <definedName name="N2_" localSheetId="9">[2]!Tabla13[N2_]</definedName>
    <definedName name="N2_">[2]!Tabla13[N2_]</definedName>
    <definedName name="ONM" localSheetId="14">#REF!</definedName>
    <definedName name="ONM" localSheetId="9">[2]!Tabla1[ONM]</definedName>
    <definedName name="ONM">[2]!Tabla1[ONM]</definedName>
    <definedName name="ONM2_" localSheetId="14">#REF!</definedName>
    <definedName name="ONM2_" localSheetId="9">[2]!Tabla13[ONM2_]</definedName>
    <definedName name="ONM2_">[2]!Tabla13[ONM2_]</definedName>
    <definedName name="P" localSheetId="14">#REF!</definedName>
    <definedName name="P" localSheetId="9">'GRÁFICA 4'!$N$69:$N$97</definedName>
    <definedName name="P">#REF!</definedName>
    <definedName name="P2_" localSheetId="14">#REF!</definedName>
    <definedName name="P2_" localSheetId="9">[2]!Tabla13[P2_]</definedName>
    <definedName name="P2_">[2]!Tabla13[P2_]</definedName>
    <definedName name="peso" localSheetId="14">#REF!</definedName>
    <definedName name="peso">#REF!</definedName>
    <definedName name="PIB" localSheetId="14">#REF!</definedName>
    <definedName name="PIB" localSheetId="9">'GRÁFICA 4'!$U$69:$U$97</definedName>
    <definedName name="PIB">#REF!</definedName>
    <definedName name="PNM" localSheetId="14">#REF!</definedName>
    <definedName name="PNM" localSheetId="9">[2]!Tabla1[PNM]</definedName>
    <definedName name="PNM">[2]!Tabla1[PNM]</definedName>
    <definedName name="PNM2_" localSheetId="14">#REF!</definedName>
    <definedName name="PNM2_" localSheetId="9">[2]!Tabla13[PNM2_]</definedName>
    <definedName name="PNM2_">[2]!Tabla13[PNM2_]</definedName>
    <definedName name="Print_Area" localSheetId="14">DICCIONARIO!$A$1:$B$165</definedName>
    <definedName name="Q" localSheetId="14">#REF!</definedName>
    <definedName name="Q" localSheetId="9">'GRÁFICA 4'!$O$69:$O$97</definedName>
    <definedName name="Q">#REF!</definedName>
    <definedName name="Q2_" localSheetId="14">#REF!</definedName>
    <definedName name="Q2_" localSheetId="9">[2]!Tabla13[Q2_]</definedName>
    <definedName name="Q2_">[2]!Tabla13[Q2_]</definedName>
    <definedName name="QNM" localSheetId="14">#REF!</definedName>
    <definedName name="QNM" localSheetId="9">[2]!Tabla1[QNM]</definedName>
    <definedName name="QNM">[2]!Tabla1[QNM]</definedName>
    <definedName name="QNM2_" localSheetId="14">#REF!</definedName>
    <definedName name="QNM2_" localSheetId="9">[2]!Tabla13[QNM2_]</definedName>
    <definedName name="QNM2_">[2]!Tabla13[QNM2_]</definedName>
    <definedName name="R_" localSheetId="14">#REF!</definedName>
    <definedName name="R_" localSheetId="9">[2]!Tabla1[R]</definedName>
    <definedName name="R_">[2]!Tabla1[R]</definedName>
    <definedName name="R_S" localSheetId="9">'GRÁFICA 4'!$P$69:$P$97</definedName>
    <definedName name="RNM" localSheetId="14">#REF!</definedName>
    <definedName name="RNM" localSheetId="9">[2]!Tabla1[RNM]</definedName>
    <definedName name="RNM">[2]!Tabla1[RNM]</definedName>
    <definedName name="RNM2_" localSheetId="14">#REF!</definedName>
    <definedName name="RNM2_" localSheetId="9">[2]!Tabla13[RNM2_]</definedName>
    <definedName name="RNM2_">[2]!Tabla13[RNM2_]</definedName>
    <definedName name="RS" localSheetId="14">#REF!</definedName>
    <definedName name="RS">#REF!</definedName>
    <definedName name="S" localSheetId="14">#REF!</definedName>
    <definedName name="S" localSheetId="9">[2]!Tabla1[S]</definedName>
    <definedName name="S">[2]!Tabla1[S]</definedName>
    <definedName name="S2_" localSheetId="14">#REF!</definedName>
    <definedName name="S2_" localSheetId="9">[2]!Tabla13[S2_]</definedName>
    <definedName name="S2_">[2]!Tabla13[S2_]</definedName>
    <definedName name="SNM" localSheetId="14">#REF!</definedName>
    <definedName name="SNM" localSheetId="9">[2]!Tabla1[SNM]</definedName>
    <definedName name="SNM">[2]!Tabla1[SNM]</definedName>
    <definedName name="SNM2_" localSheetId="14">#REF!</definedName>
    <definedName name="SNM2_" localSheetId="9">[2]!Tabla13[SNM2_]</definedName>
    <definedName name="SNM2_">[2]!Tabla13[SNM2_]</definedName>
    <definedName name="T" localSheetId="14">#REF!</definedName>
    <definedName name="T" localSheetId="9">'GRÁFICA 4'!$S$69:$S$97</definedName>
    <definedName name="T">#REF!</definedName>
    <definedName name="Titulo" localSheetId="14">DICCIONARIO!#REF!</definedName>
    <definedName name="_xlnm.Print_Titles" localSheetId="2">'1. PIBC'!$6:$8</definedName>
    <definedName name="_xlnm.Print_Titles" localSheetId="4">'3. PIBK'!$6:$8</definedName>
    <definedName name="_xlnm.Print_Titles" localSheetId="7">'5. APORTES '!$A:$B,'5. APORTES '!$6:$7</definedName>
    <definedName name="_xlnm.Print_Titles" localSheetId="8">'6. PIBTRIM CONSTANTE 18-25'!$A:$A,'6. PIBTRIM CONSTANTE 18-25'!$1:$7</definedName>
    <definedName name="_xlnm.Print_Titles" localSheetId="10">'6a. VAR% TRIM CONSTANTE 18-25'!$A:$A,'6a. VAR% TRIM CONSTANTE 18-25'!$6:$7</definedName>
    <definedName name="TOTALD.21" localSheetId="2">#REF!</definedName>
    <definedName name="TOTALD.21" localSheetId="3">#REF!</definedName>
    <definedName name="TOTALD.21" localSheetId="4">#REF!</definedName>
    <definedName name="TOTALD.21" localSheetId="5">#REF!</definedName>
    <definedName name="TOTALD.21" localSheetId="7">#REF!</definedName>
    <definedName name="TOTALD.21" localSheetId="0">#REF!</definedName>
    <definedName name="TOTALD.21" localSheetId="14">#REF!</definedName>
    <definedName name="TOTALD.21" localSheetId="9">#REF!</definedName>
    <definedName name="TOTALD.21">#REF!</definedName>
    <definedName name="TOTALOFERTA" localSheetId="2">#REF!</definedName>
    <definedName name="TOTALOFERTA" localSheetId="3">#REF!</definedName>
    <definedName name="TOTALOFERTA" localSheetId="4">#REF!</definedName>
    <definedName name="TOTALOFERTA" localSheetId="5">#REF!</definedName>
    <definedName name="TOTALOFERTA" localSheetId="7">#REF!</definedName>
    <definedName name="TOTALOFERTA" localSheetId="0">#REF!</definedName>
    <definedName name="TOTALOFERTA" localSheetId="14">#REF!</definedName>
    <definedName name="TOTALOFERTA" localSheetId="9">#REF!</definedName>
    <definedName name="TOTALOFERTA">#REF!</definedName>
    <definedName name="TOTALOFETRA" localSheetId="14">#REF!</definedName>
    <definedName name="TOTALOFETRA">#REF!</definedName>
    <definedName name="TOTALP.1" localSheetId="2">#REF!</definedName>
    <definedName name="TOTALP.1" localSheetId="3">#REF!</definedName>
    <definedName name="TOTALP.1" localSheetId="4">#REF!</definedName>
    <definedName name="TOTALP.1" localSheetId="5">#REF!</definedName>
    <definedName name="TOTALP.1" localSheetId="7">#REF!</definedName>
    <definedName name="TOTALP.1" localSheetId="0">#REF!</definedName>
    <definedName name="TOTALP.1" localSheetId="14">#REF!</definedName>
    <definedName name="TOTALP.1" localSheetId="9">#REF!</definedName>
    <definedName name="TOTALP.1">#REF!</definedName>
    <definedName name="TOTALP.2" localSheetId="2">#REF!</definedName>
    <definedName name="TOTALP.2" localSheetId="3">#REF!</definedName>
    <definedName name="TOTALP.2" localSheetId="4">#REF!</definedName>
    <definedName name="TOTALP.2" localSheetId="5">#REF!</definedName>
    <definedName name="TOTALP.2" localSheetId="7">#REF!</definedName>
    <definedName name="TOTALP.2" localSheetId="14">#REF!</definedName>
    <definedName name="TOTALP.2" localSheetId="9">#REF!</definedName>
    <definedName name="TOTALP.2">#REF!</definedName>
    <definedName name="TOTALP.3" localSheetId="2">#REF!</definedName>
    <definedName name="TOTALP.3" localSheetId="3">#REF!</definedName>
    <definedName name="TOTALP.3" localSheetId="4">#REF!</definedName>
    <definedName name="TOTALP.3" localSheetId="5">#REF!</definedName>
    <definedName name="TOTALP.3" localSheetId="7">#REF!</definedName>
    <definedName name="TOTALP.3" localSheetId="14">#REF!</definedName>
    <definedName name="TOTALP.3" localSheetId="9">#REF!</definedName>
    <definedName name="TOTALP.3">#REF!</definedName>
    <definedName name="TOTALP.31HOG" localSheetId="2">#REF!</definedName>
    <definedName name="TOTALP.31HOG" localSheetId="3">#REF!</definedName>
    <definedName name="TOTALP.31HOG" localSheetId="4">#REF!</definedName>
    <definedName name="TOTALP.31HOG" localSheetId="5">#REF!</definedName>
    <definedName name="TOTALP.31HOG" localSheetId="7">#REF!</definedName>
    <definedName name="TOTALP.31HOG" localSheetId="14">#REF!</definedName>
    <definedName name="TOTALP.31HOG" localSheetId="9">#REF!</definedName>
    <definedName name="TOTALP.31HOG">#REF!</definedName>
    <definedName name="TOTALP.5" localSheetId="2">#REF!</definedName>
    <definedName name="TOTALP.5" localSheetId="3">#REF!</definedName>
    <definedName name="TOTALP.5" localSheetId="4">#REF!</definedName>
    <definedName name="TOTALP.5" localSheetId="5">#REF!</definedName>
    <definedName name="TOTALP.5" localSheetId="7">#REF!</definedName>
    <definedName name="TOTALP.5" localSheetId="14">#REF!</definedName>
    <definedName name="TOTALP.5" localSheetId="9">#REF!</definedName>
    <definedName name="TOTALP.5">#REF!</definedName>
    <definedName name="TOTALP.51" localSheetId="2">#REF!</definedName>
    <definedName name="TOTALP.51" localSheetId="3">#REF!</definedName>
    <definedName name="TOTALP.51" localSheetId="4">#REF!</definedName>
    <definedName name="TOTALP.51" localSheetId="5">#REF!</definedName>
    <definedName name="TOTALP.51" localSheetId="7">#REF!</definedName>
    <definedName name="TOTALP.51" localSheetId="14">#REF!</definedName>
    <definedName name="TOTALP.51" localSheetId="9">#REF!</definedName>
    <definedName name="TOTALP.51">#REF!</definedName>
    <definedName name="TOTALP.52" localSheetId="2">#REF!</definedName>
    <definedName name="TOTALP.52" localSheetId="3">#REF!</definedName>
    <definedName name="TOTALP.52" localSheetId="4">#REF!</definedName>
    <definedName name="TOTALP.52" localSheetId="5">#REF!</definedName>
    <definedName name="TOTALP.52" localSheetId="7">#REF!</definedName>
    <definedName name="TOTALP.52" localSheetId="14">#REF!</definedName>
    <definedName name="TOTALP.52" localSheetId="9">#REF!</definedName>
    <definedName name="TOTALP.52">#REF!</definedName>
    <definedName name="TOTALP.6" localSheetId="2">#REF!</definedName>
    <definedName name="TOTALP.6" localSheetId="3">#REF!</definedName>
    <definedName name="TOTALP.6" localSheetId="4">#REF!</definedName>
    <definedName name="TOTALP.6" localSheetId="5">#REF!</definedName>
    <definedName name="TOTALP.6" localSheetId="7">#REF!</definedName>
    <definedName name="TOTALP.6" localSheetId="14">#REF!</definedName>
    <definedName name="TOTALP.6" localSheetId="9">#REF!</definedName>
    <definedName name="TOTALP.6">#REF!</definedName>
    <definedName name="TOTALP.7" localSheetId="2">#REF!</definedName>
    <definedName name="TOTALP.7" localSheetId="3">#REF!</definedName>
    <definedName name="TOTALP.7" localSheetId="4">#REF!</definedName>
    <definedName name="TOTALP.7" localSheetId="5">#REF!</definedName>
    <definedName name="TOTALP.7" localSheetId="7">#REF!</definedName>
    <definedName name="TOTALP.7" localSheetId="14">#REF!</definedName>
    <definedName name="TOTALP.7" localSheetId="9">#REF!</definedName>
    <definedName name="TOTALP.7">#REF!</definedName>
    <definedName name="TOTALP2EQ" localSheetId="2">#REF!</definedName>
    <definedName name="TOTALP2EQ" localSheetId="3">#REF!</definedName>
    <definedName name="TOTALP2EQ" localSheetId="4">#REF!</definedName>
    <definedName name="TOTALP2EQ" localSheetId="5">#REF!</definedName>
    <definedName name="TOTALP2EQ" localSheetId="7">#REF!</definedName>
    <definedName name="TOTALP2EQ" localSheetId="14">#REF!</definedName>
    <definedName name="TOTALP2EQ" localSheetId="9">#REF!</definedName>
    <definedName name="TOTALP2EQ">#REF!</definedName>
    <definedName name="TOTALP31ISFLSH" localSheetId="2">#REF!</definedName>
    <definedName name="TOTALP31ISFLSH" localSheetId="3">#REF!</definedName>
    <definedName name="TOTALP31ISFLSH" localSheetId="4">#REF!</definedName>
    <definedName name="TOTALP31ISFLSH" localSheetId="5">#REF!</definedName>
    <definedName name="TOTALP31ISFLSH" localSheetId="7">#REF!</definedName>
    <definedName name="TOTALP31ISFLSH" localSheetId="14">#REF!</definedName>
    <definedName name="TOTALP31ISFLSH" localSheetId="9">#REF!</definedName>
    <definedName name="TOTALP31ISFLSH">#REF!</definedName>
    <definedName name="TOTALP3GOB" localSheetId="2">#REF!</definedName>
    <definedName name="TOTALP3GOB" localSheetId="3">#REF!</definedName>
    <definedName name="TOTALP3GOB" localSheetId="4">#REF!</definedName>
    <definedName name="TOTALP3GOB" localSheetId="5">#REF!</definedName>
    <definedName name="TOTALP3GOB" localSheetId="7">#REF!</definedName>
    <definedName name="TOTALP3GOB" localSheetId="14">#REF!</definedName>
    <definedName name="TOTALP3GOB" localSheetId="9">#REF!</definedName>
    <definedName name="TOTALP3GOB">#REF!</definedName>
    <definedName name="TOTALUTILIZ.1" localSheetId="2">#REF!</definedName>
    <definedName name="TOTALUTILIZ.1" localSheetId="3">#REF!</definedName>
    <definedName name="TOTALUTILIZ.1" localSheetId="4">#REF!</definedName>
    <definedName name="TOTALUTILIZ.1" localSheetId="5">#REF!</definedName>
    <definedName name="TOTALUTILIZ.1" localSheetId="7">#REF!</definedName>
    <definedName name="TOTALUTILIZ.1" localSheetId="14">#REF!</definedName>
    <definedName name="TOTALUTILIZ.1" localSheetId="9">#REF!</definedName>
    <definedName name="TOTALUTILIZ.1">#REF!</definedName>
    <definedName name="tttt" localSheetId="2">#REF!</definedName>
    <definedName name="tttt" localSheetId="3">#REF!</definedName>
    <definedName name="tttt" localSheetId="4">#REF!</definedName>
    <definedName name="tttt" localSheetId="5">#REF!</definedName>
    <definedName name="tttt" localSheetId="7">#REF!</definedName>
    <definedName name="tttt" localSheetId="14">#REF!</definedName>
    <definedName name="tttt" localSheetId="9">#REF!</definedName>
    <definedName name="tttt">#REF!</definedName>
    <definedName name="TUFP" localSheetId="14">#REF!</definedName>
    <definedName name="TUFP" localSheetId="9">[2]!Tabla1[TUFP]</definedName>
    <definedName name="TUFP">[2]!Tabla1[TUFP]</definedName>
    <definedName name="TUFP2" localSheetId="14">#REF!</definedName>
    <definedName name="TUFP2" localSheetId="9">[2]!Tabla13[TUFP2]</definedName>
    <definedName name="TUFP2">[2]!Tabla13[TUFP2]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05" l="1"/>
  <c r="C12" i="105" l="1"/>
  <c r="C18" i="105"/>
  <c r="V47" i="143"/>
  <c r="U47" i="143"/>
  <c r="T47" i="143"/>
  <c r="S47" i="143"/>
  <c r="R47" i="143"/>
  <c r="Q47" i="143"/>
  <c r="P47" i="143"/>
  <c r="O47" i="143"/>
  <c r="N47" i="143"/>
  <c r="M47" i="143"/>
  <c r="L47" i="143"/>
  <c r="K47" i="143"/>
  <c r="J47" i="143"/>
  <c r="I47" i="143"/>
  <c r="H47" i="143"/>
  <c r="G47" i="143"/>
  <c r="F47" i="143"/>
  <c r="E47" i="143"/>
  <c r="D47" i="143"/>
  <c r="C47" i="143"/>
  <c r="B47" i="143"/>
  <c r="V46" i="143"/>
  <c r="U46" i="143"/>
  <c r="T46" i="143"/>
  <c r="S46" i="143"/>
  <c r="R46" i="143"/>
  <c r="Q46" i="143"/>
  <c r="P46" i="143"/>
  <c r="O46" i="143"/>
  <c r="N46" i="143"/>
  <c r="M46" i="143"/>
  <c r="L46" i="143"/>
  <c r="K46" i="143"/>
  <c r="J46" i="143"/>
  <c r="I46" i="143"/>
  <c r="H46" i="143"/>
  <c r="G46" i="143"/>
  <c r="F46" i="143"/>
  <c r="E46" i="143"/>
  <c r="D46" i="143"/>
  <c r="C46" i="143"/>
  <c r="B46" i="143"/>
  <c r="V45" i="143"/>
  <c r="U45" i="143"/>
  <c r="T45" i="143"/>
  <c r="S45" i="143"/>
  <c r="R45" i="143"/>
  <c r="Q45" i="143"/>
  <c r="P45" i="143"/>
  <c r="O45" i="143"/>
  <c r="N45" i="143"/>
  <c r="M45" i="143"/>
  <c r="L45" i="143"/>
  <c r="K45" i="143"/>
  <c r="J45" i="143"/>
  <c r="I45" i="143"/>
  <c r="H45" i="143"/>
  <c r="G45" i="143"/>
  <c r="F45" i="143"/>
  <c r="E45" i="143"/>
  <c r="D45" i="143"/>
  <c r="C45" i="143"/>
  <c r="B45" i="143"/>
  <c r="V44" i="143"/>
  <c r="U44" i="143"/>
  <c r="T44" i="143"/>
  <c r="S44" i="143"/>
  <c r="R44" i="143"/>
  <c r="Q44" i="143"/>
  <c r="P44" i="143"/>
  <c r="O44" i="143"/>
  <c r="N44" i="143"/>
  <c r="M44" i="143"/>
  <c r="L44" i="143"/>
  <c r="K44" i="143"/>
  <c r="J44" i="143"/>
  <c r="I44" i="143"/>
  <c r="H44" i="143"/>
  <c r="G44" i="143"/>
  <c r="F44" i="143"/>
  <c r="E44" i="143"/>
  <c r="D44" i="143"/>
  <c r="C44" i="143"/>
  <c r="B44" i="143"/>
  <c r="V42" i="143"/>
  <c r="U42" i="143"/>
  <c r="T42" i="143"/>
  <c r="S42" i="143"/>
  <c r="R42" i="143"/>
  <c r="Q42" i="143"/>
  <c r="P42" i="143"/>
  <c r="O42" i="143"/>
  <c r="N42" i="143"/>
  <c r="M42" i="143"/>
  <c r="L42" i="143"/>
  <c r="K42" i="143"/>
  <c r="J42" i="143"/>
  <c r="I42" i="143"/>
  <c r="H42" i="143"/>
  <c r="G42" i="143"/>
  <c r="F42" i="143"/>
  <c r="E42" i="143"/>
  <c r="D42" i="143"/>
  <c r="C42" i="143"/>
  <c r="B42" i="143"/>
  <c r="V41" i="143"/>
  <c r="U41" i="143"/>
  <c r="T41" i="143"/>
  <c r="S41" i="143"/>
  <c r="R41" i="143"/>
  <c r="Q41" i="143"/>
  <c r="P41" i="143"/>
  <c r="O41" i="143"/>
  <c r="N41" i="143"/>
  <c r="M41" i="143"/>
  <c r="L41" i="143"/>
  <c r="K41" i="143"/>
  <c r="J41" i="143"/>
  <c r="I41" i="143"/>
  <c r="H41" i="143"/>
  <c r="G41" i="143"/>
  <c r="F41" i="143"/>
  <c r="E41" i="143"/>
  <c r="D41" i="143"/>
  <c r="C41" i="143"/>
  <c r="B41" i="143"/>
  <c r="V40" i="143"/>
  <c r="U40" i="143"/>
  <c r="T40" i="143"/>
  <c r="S40" i="143"/>
  <c r="R40" i="143"/>
  <c r="Q40" i="143"/>
  <c r="P40" i="143"/>
  <c r="O40" i="143"/>
  <c r="N40" i="143"/>
  <c r="M40" i="143"/>
  <c r="L40" i="143"/>
  <c r="K40" i="143"/>
  <c r="J40" i="143"/>
  <c r="I40" i="143"/>
  <c r="H40" i="143"/>
  <c r="G40" i="143"/>
  <c r="F40" i="143"/>
  <c r="E40" i="143"/>
  <c r="D40" i="143"/>
  <c r="C40" i="143"/>
  <c r="B40" i="143"/>
  <c r="V39" i="143"/>
  <c r="U39" i="143"/>
  <c r="T39" i="143"/>
  <c r="S39" i="143"/>
  <c r="R39" i="143"/>
  <c r="Q39" i="143"/>
  <c r="P39" i="143"/>
  <c r="O39" i="143"/>
  <c r="N39" i="143"/>
  <c r="M39" i="143"/>
  <c r="L39" i="143"/>
  <c r="K39" i="143"/>
  <c r="J39" i="143"/>
  <c r="I39" i="143"/>
  <c r="H39" i="143"/>
  <c r="G39" i="143"/>
  <c r="F39" i="143"/>
  <c r="E39" i="143"/>
  <c r="D39" i="143"/>
  <c r="C39" i="143"/>
  <c r="B39" i="143"/>
  <c r="V37" i="143"/>
  <c r="U37" i="143"/>
  <c r="T37" i="143"/>
  <c r="S37" i="143"/>
  <c r="R37" i="143"/>
  <c r="Q37" i="143"/>
  <c r="P37" i="143"/>
  <c r="O37" i="143"/>
  <c r="N37" i="143"/>
  <c r="M37" i="143"/>
  <c r="L37" i="143"/>
  <c r="K37" i="143"/>
  <c r="J37" i="143"/>
  <c r="I37" i="143"/>
  <c r="H37" i="143"/>
  <c r="G37" i="143"/>
  <c r="F37" i="143"/>
  <c r="E37" i="143"/>
  <c r="D37" i="143"/>
  <c r="C37" i="143"/>
  <c r="B37" i="143"/>
  <c r="V36" i="143"/>
  <c r="U36" i="143"/>
  <c r="T36" i="143"/>
  <c r="S36" i="143"/>
  <c r="R36" i="143"/>
  <c r="Q36" i="143"/>
  <c r="P36" i="143"/>
  <c r="O36" i="143"/>
  <c r="N36" i="143"/>
  <c r="M36" i="143"/>
  <c r="L36" i="143"/>
  <c r="K36" i="143"/>
  <c r="J36" i="143"/>
  <c r="I36" i="143"/>
  <c r="H36" i="143"/>
  <c r="G36" i="143"/>
  <c r="F36" i="143"/>
  <c r="E36" i="143"/>
  <c r="D36" i="143"/>
  <c r="C36" i="143"/>
  <c r="B36" i="143"/>
  <c r="V35" i="143"/>
  <c r="U35" i="143"/>
  <c r="T35" i="143"/>
  <c r="S35" i="143"/>
  <c r="R35" i="143"/>
  <c r="Q35" i="143"/>
  <c r="P35" i="143"/>
  <c r="O35" i="143"/>
  <c r="N35" i="143"/>
  <c r="M35" i="143"/>
  <c r="L35" i="143"/>
  <c r="K35" i="143"/>
  <c r="J35" i="143"/>
  <c r="I35" i="143"/>
  <c r="H35" i="143"/>
  <c r="G35" i="143"/>
  <c r="F35" i="143"/>
  <c r="E35" i="143"/>
  <c r="D35" i="143"/>
  <c r="C35" i="143"/>
  <c r="B35" i="143"/>
  <c r="V34" i="143"/>
  <c r="U34" i="143"/>
  <c r="T34" i="143"/>
  <c r="S34" i="143"/>
  <c r="R34" i="143"/>
  <c r="Q34" i="143"/>
  <c r="P34" i="143"/>
  <c r="O34" i="143"/>
  <c r="N34" i="143"/>
  <c r="M34" i="143"/>
  <c r="L34" i="143"/>
  <c r="K34" i="143"/>
  <c r="J34" i="143"/>
  <c r="I34" i="143"/>
  <c r="H34" i="143"/>
  <c r="G34" i="143"/>
  <c r="F34" i="143"/>
  <c r="E34" i="143"/>
  <c r="D34" i="143"/>
  <c r="C34" i="143"/>
  <c r="B34" i="143"/>
  <c r="V32" i="143"/>
  <c r="U32" i="143"/>
  <c r="T32" i="143"/>
  <c r="S32" i="143"/>
  <c r="R32" i="143"/>
  <c r="Q32" i="143"/>
  <c r="P32" i="143"/>
  <c r="O32" i="143"/>
  <c r="N32" i="143"/>
  <c r="M32" i="143"/>
  <c r="L32" i="143"/>
  <c r="K32" i="143"/>
  <c r="J32" i="143"/>
  <c r="I32" i="143"/>
  <c r="H32" i="143"/>
  <c r="G32" i="143"/>
  <c r="F32" i="143"/>
  <c r="E32" i="143"/>
  <c r="D32" i="143"/>
  <c r="C32" i="143"/>
  <c r="B32" i="143"/>
  <c r="V31" i="143"/>
  <c r="U31" i="143"/>
  <c r="T31" i="143"/>
  <c r="S31" i="143"/>
  <c r="R31" i="143"/>
  <c r="Q31" i="143"/>
  <c r="P31" i="143"/>
  <c r="O31" i="143"/>
  <c r="N31" i="143"/>
  <c r="M31" i="143"/>
  <c r="L31" i="143"/>
  <c r="K31" i="143"/>
  <c r="J31" i="143"/>
  <c r="I31" i="143"/>
  <c r="H31" i="143"/>
  <c r="G31" i="143"/>
  <c r="F31" i="143"/>
  <c r="E31" i="143"/>
  <c r="D31" i="143"/>
  <c r="C31" i="143"/>
  <c r="B31" i="143"/>
  <c r="V30" i="143"/>
  <c r="U30" i="143"/>
  <c r="T30" i="143"/>
  <c r="S30" i="143"/>
  <c r="R30" i="143"/>
  <c r="Q30" i="143"/>
  <c r="P30" i="143"/>
  <c r="O30" i="143"/>
  <c r="N30" i="143"/>
  <c r="M30" i="143"/>
  <c r="L30" i="143"/>
  <c r="K30" i="143"/>
  <c r="J30" i="143"/>
  <c r="I30" i="143"/>
  <c r="H30" i="143"/>
  <c r="G30" i="143"/>
  <c r="F30" i="143"/>
  <c r="E30" i="143"/>
  <c r="D30" i="143"/>
  <c r="C30" i="143"/>
  <c r="B30" i="143"/>
  <c r="V29" i="143"/>
  <c r="U29" i="143"/>
  <c r="T29" i="143"/>
  <c r="S29" i="143"/>
  <c r="R29" i="143"/>
  <c r="Q29" i="143"/>
  <c r="P29" i="143"/>
  <c r="O29" i="143"/>
  <c r="N29" i="143"/>
  <c r="M29" i="143"/>
  <c r="L29" i="143"/>
  <c r="K29" i="143"/>
  <c r="J29" i="143"/>
  <c r="I29" i="143"/>
  <c r="H29" i="143"/>
  <c r="G29" i="143"/>
  <c r="F29" i="143"/>
  <c r="E29" i="143"/>
  <c r="D29" i="143"/>
  <c r="C29" i="143"/>
  <c r="B29" i="143"/>
  <c r="V27" i="143"/>
  <c r="U27" i="143"/>
  <c r="T27" i="143"/>
  <c r="S27" i="143"/>
  <c r="R27" i="143"/>
  <c r="Q27" i="143"/>
  <c r="P27" i="143"/>
  <c r="O27" i="143"/>
  <c r="N27" i="143"/>
  <c r="M27" i="143"/>
  <c r="L27" i="143"/>
  <c r="K27" i="143"/>
  <c r="J27" i="143"/>
  <c r="I27" i="143"/>
  <c r="H27" i="143"/>
  <c r="G27" i="143"/>
  <c r="F27" i="143"/>
  <c r="E27" i="143"/>
  <c r="D27" i="143"/>
  <c r="C27" i="143"/>
  <c r="B27" i="143"/>
  <c r="V26" i="143"/>
  <c r="U26" i="143"/>
  <c r="T26" i="143"/>
  <c r="S26" i="143"/>
  <c r="R26" i="143"/>
  <c r="Q26" i="143"/>
  <c r="P26" i="143"/>
  <c r="O26" i="143"/>
  <c r="N26" i="143"/>
  <c r="M26" i="143"/>
  <c r="L26" i="143"/>
  <c r="K26" i="143"/>
  <c r="J26" i="143"/>
  <c r="I26" i="143"/>
  <c r="H26" i="143"/>
  <c r="G26" i="143"/>
  <c r="F26" i="143"/>
  <c r="E26" i="143"/>
  <c r="D26" i="143"/>
  <c r="C26" i="143"/>
  <c r="B26" i="143"/>
  <c r="V25" i="143"/>
  <c r="U25" i="143"/>
  <c r="T25" i="143"/>
  <c r="S25" i="143"/>
  <c r="R25" i="143"/>
  <c r="Q25" i="143"/>
  <c r="P25" i="143"/>
  <c r="O25" i="143"/>
  <c r="N25" i="143"/>
  <c r="M25" i="143"/>
  <c r="L25" i="143"/>
  <c r="K25" i="143"/>
  <c r="J25" i="143"/>
  <c r="I25" i="143"/>
  <c r="H25" i="143"/>
  <c r="G25" i="143"/>
  <c r="F25" i="143"/>
  <c r="E25" i="143"/>
  <c r="D25" i="143"/>
  <c r="C25" i="143"/>
  <c r="B25" i="143"/>
  <c r="V24" i="143"/>
  <c r="U24" i="143"/>
  <c r="T24" i="143"/>
  <c r="S24" i="143"/>
  <c r="R24" i="143"/>
  <c r="Q24" i="143"/>
  <c r="P24" i="143"/>
  <c r="O24" i="143"/>
  <c r="N24" i="143"/>
  <c r="M24" i="143"/>
  <c r="L24" i="143"/>
  <c r="K24" i="143"/>
  <c r="J24" i="143"/>
  <c r="I24" i="143"/>
  <c r="H24" i="143"/>
  <c r="G24" i="143"/>
  <c r="F24" i="143"/>
  <c r="E24" i="143"/>
  <c r="D24" i="143"/>
  <c r="C24" i="143"/>
  <c r="B24" i="143"/>
  <c r="V22" i="143"/>
  <c r="U22" i="143"/>
  <c r="T22" i="143"/>
  <c r="S22" i="143"/>
  <c r="R22" i="143"/>
  <c r="Q22" i="143"/>
  <c r="P22" i="143"/>
  <c r="O22" i="143"/>
  <c r="N22" i="143"/>
  <c r="M22" i="143"/>
  <c r="L22" i="143"/>
  <c r="K22" i="143"/>
  <c r="J22" i="143"/>
  <c r="I22" i="143"/>
  <c r="H22" i="143"/>
  <c r="G22" i="143"/>
  <c r="F22" i="143"/>
  <c r="E22" i="143"/>
  <c r="D22" i="143"/>
  <c r="C22" i="143"/>
  <c r="B22" i="143"/>
  <c r="V21" i="143"/>
  <c r="U21" i="143"/>
  <c r="T21" i="143"/>
  <c r="S21" i="143"/>
  <c r="R21" i="143"/>
  <c r="Q21" i="143"/>
  <c r="P21" i="143"/>
  <c r="O21" i="143"/>
  <c r="N21" i="143"/>
  <c r="M21" i="143"/>
  <c r="L21" i="143"/>
  <c r="K21" i="143"/>
  <c r="J21" i="143"/>
  <c r="I21" i="143"/>
  <c r="H21" i="143"/>
  <c r="G21" i="143"/>
  <c r="F21" i="143"/>
  <c r="E21" i="143"/>
  <c r="D21" i="143"/>
  <c r="C21" i="143"/>
  <c r="B21" i="143"/>
  <c r="V20" i="143"/>
  <c r="U20" i="143"/>
  <c r="T20" i="143"/>
  <c r="S20" i="143"/>
  <c r="R20" i="143"/>
  <c r="Q20" i="143"/>
  <c r="P20" i="143"/>
  <c r="O20" i="143"/>
  <c r="N20" i="143"/>
  <c r="M20" i="143"/>
  <c r="L20" i="143"/>
  <c r="K20" i="143"/>
  <c r="J20" i="143"/>
  <c r="I20" i="143"/>
  <c r="H20" i="143"/>
  <c r="G20" i="143"/>
  <c r="F20" i="143"/>
  <c r="E20" i="143"/>
  <c r="D20" i="143"/>
  <c r="C20" i="143"/>
  <c r="B20" i="143"/>
  <c r="V19" i="143"/>
  <c r="U19" i="143"/>
  <c r="T19" i="143"/>
  <c r="S19" i="143"/>
  <c r="R19" i="143"/>
  <c r="Q19" i="143"/>
  <c r="P19" i="143"/>
  <c r="O19" i="143"/>
  <c r="N19" i="143"/>
  <c r="M19" i="143"/>
  <c r="L19" i="143"/>
  <c r="K19" i="143"/>
  <c r="J19" i="143"/>
  <c r="I19" i="143"/>
  <c r="H19" i="143"/>
  <c r="G19" i="143"/>
  <c r="F19" i="143"/>
  <c r="E19" i="143"/>
  <c r="D19" i="143"/>
  <c r="C19" i="143"/>
  <c r="B19" i="143"/>
  <c r="B17" i="143"/>
  <c r="B12" i="144" s="1"/>
  <c r="O16" i="143"/>
  <c r="V12" i="143"/>
  <c r="U12" i="143"/>
  <c r="T12" i="143"/>
  <c r="S12" i="143"/>
  <c r="R12" i="143"/>
  <c r="Q12" i="143"/>
  <c r="P12" i="143"/>
  <c r="O12" i="143"/>
  <c r="N12" i="143"/>
  <c r="M12" i="143"/>
  <c r="L12" i="143"/>
  <c r="K12" i="143"/>
  <c r="J12" i="143"/>
  <c r="I12" i="143"/>
  <c r="H12" i="143"/>
  <c r="G12" i="143"/>
  <c r="F12" i="143"/>
  <c r="E12" i="143"/>
  <c r="D12" i="143"/>
  <c r="C12" i="143"/>
  <c r="B12" i="143"/>
  <c r="V11" i="143"/>
  <c r="U11" i="143"/>
  <c r="T11" i="143"/>
  <c r="S11" i="143"/>
  <c r="R11" i="143"/>
  <c r="Q11" i="143"/>
  <c r="P11" i="143"/>
  <c r="O11" i="143"/>
  <c r="N11" i="143"/>
  <c r="M11" i="143"/>
  <c r="L11" i="143"/>
  <c r="K11" i="143"/>
  <c r="J11" i="143"/>
  <c r="I11" i="143"/>
  <c r="H11" i="143"/>
  <c r="G11" i="143"/>
  <c r="F11" i="143"/>
  <c r="E11" i="143"/>
  <c r="D11" i="143"/>
  <c r="C11" i="143"/>
  <c r="B11" i="143"/>
  <c r="V10" i="143"/>
  <c r="U10" i="143"/>
  <c r="T10" i="143"/>
  <c r="S10" i="143"/>
  <c r="R10" i="143"/>
  <c r="Q10" i="143"/>
  <c r="P10" i="143"/>
  <c r="O10" i="143"/>
  <c r="N10" i="143"/>
  <c r="M10" i="143"/>
  <c r="L10" i="143"/>
  <c r="K10" i="143"/>
  <c r="J10" i="143"/>
  <c r="I10" i="143"/>
  <c r="H10" i="143"/>
  <c r="G10" i="143"/>
  <c r="F10" i="143"/>
  <c r="E10" i="143"/>
  <c r="D10" i="143"/>
  <c r="C10" i="143"/>
  <c r="B10" i="143"/>
  <c r="V9" i="143"/>
  <c r="U9" i="143"/>
  <c r="T9" i="143"/>
  <c r="T8" i="143" s="1"/>
  <c r="S9" i="143"/>
  <c r="R9" i="143"/>
  <c r="Q9" i="143"/>
  <c r="P9" i="143"/>
  <c r="O9" i="143"/>
  <c r="N9" i="143"/>
  <c r="M9" i="143"/>
  <c r="L9" i="143"/>
  <c r="K9" i="143"/>
  <c r="J9" i="143"/>
  <c r="I9" i="143"/>
  <c r="H9" i="143"/>
  <c r="G9" i="143"/>
  <c r="F9" i="143"/>
  <c r="E9" i="143"/>
  <c r="D9" i="143"/>
  <c r="C9" i="143"/>
  <c r="B9" i="143"/>
  <c r="P43" i="143"/>
  <c r="J29" i="113" s="1"/>
  <c r="M43" i="143"/>
  <c r="J24" i="113" s="1"/>
  <c r="E43" i="143"/>
  <c r="Q38" i="143"/>
  <c r="I38" i="143"/>
  <c r="R33" i="143"/>
  <c r="J33" i="143"/>
  <c r="B33" i="143"/>
  <c r="O33" i="143"/>
  <c r="G33" i="143"/>
  <c r="S28" i="143"/>
  <c r="K28" i="143"/>
  <c r="C28" i="143"/>
  <c r="H23" i="143"/>
  <c r="R23" i="143"/>
  <c r="J23" i="143"/>
  <c r="B23" i="143"/>
  <c r="Q18" i="143"/>
  <c r="I18" i="143"/>
  <c r="V47" i="141"/>
  <c r="U47" i="141"/>
  <c r="T47" i="141"/>
  <c r="S47" i="141"/>
  <c r="S43" i="141" s="1"/>
  <c r="R47" i="141"/>
  <c r="Q47" i="141"/>
  <c r="P47" i="141"/>
  <c r="O47" i="141"/>
  <c r="N47" i="141"/>
  <c r="M47" i="141"/>
  <c r="L47" i="141"/>
  <c r="K47" i="141"/>
  <c r="J47" i="141"/>
  <c r="I47" i="141"/>
  <c r="H47" i="141"/>
  <c r="G47" i="141"/>
  <c r="F47" i="141"/>
  <c r="E47" i="141"/>
  <c r="D47" i="141"/>
  <c r="C47" i="141"/>
  <c r="B47" i="141"/>
  <c r="V46" i="141"/>
  <c r="U46" i="141"/>
  <c r="T46" i="141"/>
  <c r="S46" i="141"/>
  <c r="R46" i="141"/>
  <c r="Q46" i="141"/>
  <c r="P46" i="141"/>
  <c r="P41" i="142" s="1"/>
  <c r="O46" i="141"/>
  <c r="N46" i="141"/>
  <c r="M46" i="141"/>
  <c r="L46" i="141"/>
  <c r="K46" i="141"/>
  <c r="J46" i="141"/>
  <c r="I46" i="141"/>
  <c r="H46" i="141"/>
  <c r="H43" i="141" s="1"/>
  <c r="G46" i="141"/>
  <c r="F46" i="141"/>
  <c r="E46" i="141"/>
  <c r="D46" i="141"/>
  <c r="C46" i="141"/>
  <c r="B46" i="141"/>
  <c r="V45" i="141"/>
  <c r="U45" i="141"/>
  <c r="T45" i="141"/>
  <c r="S45" i="141"/>
  <c r="R45" i="141"/>
  <c r="Q45" i="141"/>
  <c r="P45" i="141"/>
  <c r="O45" i="141"/>
  <c r="N45" i="141"/>
  <c r="M45" i="141"/>
  <c r="L45" i="141"/>
  <c r="K45" i="141"/>
  <c r="J45" i="141"/>
  <c r="I45" i="141"/>
  <c r="H45" i="141"/>
  <c r="G45" i="141"/>
  <c r="F45" i="141"/>
  <c r="E45" i="141"/>
  <c r="D45" i="141"/>
  <c r="C45" i="141"/>
  <c r="B45" i="141"/>
  <c r="V44" i="141"/>
  <c r="U44" i="141"/>
  <c r="T44" i="141"/>
  <c r="S44" i="141"/>
  <c r="R44" i="141"/>
  <c r="Q44" i="141"/>
  <c r="P44" i="141"/>
  <c r="O44" i="141"/>
  <c r="N44" i="141"/>
  <c r="M44" i="141"/>
  <c r="L44" i="141"/>
  <c r="K44" i="141"/>
  <c r="J44" i="141"/>
  <c r="I44" i="141"/>
  <c r="H44" i="141"/>
  <c r="G44" i="141"/>
  <c r="F44" i="141"/>
  <c r="E44" i="141"/>
  <c r="D44" i="141"/>
  <c r="C44" i="141"/>
  <c r="B44" i="141"/>
  <c r="B43" i="141" s="1"/>
  <c r="J10" i="111" s="1"/>
  <c r="V42" i="141"/>
  <c r="U42" i="141"/>
  <c r="T42" i="141"/>
  <c r="S42" i="141"/>
  <c r="R42" i="141"/>
  <c r="Q42" i="141"/>
  <c r="P42" i="141"/>
  <c r="O42" i="141"/>
  <c r="N42" i="141"/>
  <c r="M42" i="141"/>
  <c r="L42" i="141"/>
  <c r="K42" i="141"/>
  <c r="J42" i="141"/>
  <c r="I42" i="141"/>
  <c r="H42" i="141"/>
  <c r="G42" i="141"/>
  <c r="F42" i="141"/>
  <c r="E42" i="141"/>
  <c r="D42" i="141"/>
  <c r="C42" i="141"/>
  <c r="B42" i="141"/>
  <c r="V41" i="141"/>
  <c r="U41" i="141"/>
  <c r="T41" i="141"/>
  <c r="S41" i="141"/>
  <c r="R41" i="141"/>
  <c r="Q41" i="141"/>
  <c r="P41" i="141"/>
  <c r="O41" i="141"/>
  <c r="N41" i="141"/>
  <c r="M41" i="141"/>
  <c r="L41" i="141"/>
  <c r="K41" i="141"/>
  <c r="J41" i="141"/>
  <c r="I41" i="141"/>
  <c r="H41" i="141"/>
  <c r="G41" i="141"/>
  <c r="F41" i="141"/>
  <c r="E41" i="141"/>
  <c r="D41" i="141"/>
  <c r="C41" i="141"/>
  <c r="B41" i="141"/>
  <c r="V40" i="141"/>
  <c r="U40" i="141"/>
  <c r="T40" i="141"/>
  <c r="S40" i="141"/>
  <c r="R40" i="141"/>
  <c r="Q40" i="141"/>
  <c r="Q38" i="141" s="1"/>
  <c r="P40" i="141"/>
  <c r="O40" i="141"/>
  <c r="N40" i="141"/>
  <c r="M40" i="141"/>
  <c r="L40" i="141"/>
  <c r="K40" i="141"/>
  <c r="J40" i="141"/>
  <c r="I40" i="141"/>
  <c r="I38" i="141" s="1"/>
  <c r="H40" i="141"/>
  <c r="G40" i="141"/>
  <c r="F40" i="141"/>
  <c r="E40" i="141"/>
  <c r="D40" i="141"/>
  <c r="C40" i="141"/>
  <c r="B40" i="141"/>
  <c r="V39" i="141"/>
  <c r="U39" i="141"/>
  <c r="T39" i="141"/>
  <c r="S39" i="141"/>
  <c r="R39" i="141"/>
  <c r="Q39" i="141"/>
  <c r="P39" i="141"/>
  <c r="O39" i="141"/>
  <c r="N39" i="141"/>
  <c r="M39" i="141"/>
  <c r="L39" i="141"/>
  <c r="K39" i="141"/>
  <c r="J39" i="141"/>
  <c r="I39" i="141"/>
  <c r="H39" i="141"/>
  <c r="G39" i="141"/>
  <c r="F39" i="141"/>
  <c r="F38" i="141" s="1"/>
  <c r="E39" i="141"/>
  <c r="D39" i="141"/>
  <c r="C39" i="141"/>
  <c r="B39" i="141"/>
  <c r="V37" i="141"/>
  <c r="U37" i="141"/>
  <c r="T37" i="141"/>
  <c r="S37" i="141"/>
  <c r="R37" i="141"/>
  <c r="Q37" i="141"/>
  <c r="P37" i="141"/>
  <c r="O37" i="141"/>
  <c r="N37" i="141"/>
  <c r="M37" i="141"/>
  <c r="L37" i="141"/>
  <c r="K37" i="141"/>
  <c r="J37" i="141"/>
  <c r="I37" i="141"/>
  <c r="H37" i="141"/>
  <c r="G37" i="141"/>
  <c r="F37" i="141"/>
  <c r="E37" i="141"/>
  <c r="D37" i="141"/>
  <c r="C37" i="141"/>
  <c r="B37" i="141"/>
  <c r="V36" i="141"/>
  <c r="U36" i="141"/>
  <c r="T36" i="141"/>
  <c r="S36" i="141"/>
  <c r="R36" i="141"/>
  <c r="Q36" i="141"/>
  <c r="P36" i="141"/>
  <c r="O36" i="141"/>
  <c r="N36" i="141"/>
  <c r="M36" i="141"/>
  <c r="L36" i="141"/>
  <c r="K36" i="141"/>
  <c r="J36" i="141"/>
  <c r="I36" i="141"/>
  <c r="H36" i="141"/>
  <c r="G36" i="141"/>
  <c r="F36" i="141"/>
  <c r="E36" i="141"/>
  <c r="D36" i="141"/>
  <c r="C36" i="141"/>
  <c r="B36" i="141"/>
  <c r="V35" i="141"/>
  <c r="U35" i="141"/>
  <c r="T35" i="141"/>
  <c r="S35" i="141"/>
  <c r="R35" i="141"/>
  <c r="Q35" i="141"/>
  <c r="P35" i="141"/>
  <c r="O35" i="141"/>
  <c r="N35" i="141"/>
  <c r="M35" i="141"/>
  <c r="L35" i="141"/>
  <c r="K35" i="141"/>
  <c r="J35" i="141"/>
  <c r="I35" i="141"/>
  <c r="H35" i="141"/>
  <c r="G35" i="141"/>
  <c r="F35" i="141"/>
  <c r="E35" i="141"/>
  <c r="D35" i="141"/>
  <c r="C35" i="141"/>
  <c r="B35" i="141"/>
  <c r="V34" i="141"/>
  <c r="U34" i="141"/>
  <c r="T34" i="141"/>
  <c r="S34" i="141"/>
  <c r="R34" i="141"/>
  <c r="R33" i="141" s="1"/>
  <c r="Q34" i="141"/>
  <c r="Q33" i="141" s="1"/>
  <c r="P34" i="141"/>
  <c r="O34" i="141"/>
  <c r="N34" i="141"/>
  <c r="M34" i="141"/>
  <c r="L34" i="141"/>
  <c r="K34" i="141"/>
  <c r="J34" i="141"/>
  <c r="I34" i="141"/>
  <c r="H34" i="141"/>
  <c r="G34" i="141"/>
  <c r="F34" i="141"/>
  <c r="E34" i="141"/>
  <c r="D34" i="141"/>
  <c r="C34" i="141"/>
  <c r="B34" i="141"/>
  <c r="V32" i="141"/>
  <c r="U32" i="141"/>
  <c r="T32" i="141"/>
  <c r="S32" i="141"/>
  <c r="R32" i="141"/>
  <c r="Q32" i="141"/>
  <c r="P32" i="141"/>
  <c r="O32" i="141"/>
  <c r="N32" i="141"/>
  <c r="M32" i="141"/>
  <c r="L32" i="141"/>
  <c r="K32" i="141"/>
  <c r="J32" i="141"/>
  <c r="I32" i="141"/>
  <c r="H32" i="141"/>
  <c r="G32" i="141"/>
  <c r="F32" i="141"/>
  <c r="E32" i="141"/>
  <c r="D32" i="141"/>
  <c r="C32" i="141"/>
  <c r="B32" i="141"/>
  <c r="V31" i="141"/>
  <c r="U31" i="141"/>
  <c r="T31" i="141"/>
  <c r="S31" i="141"/>
  <c r="R31" i="141"/>
  <c r="Q31" i="141"/>
  <c r="P31" i="141"/>
  <c r="O31" i="141"/>
  <c r="N31" i="141"/>
  <c r="M31" i="141"/>
  <c r="L31" i="141"/>
  <c r="K31" i="141"/>
  <c r="J31" i="141"/>
  <c r="I31" i="141"/>
  <c r="H31" i="141"/>
  <c r="G31" i="141"/>
  <c r="F31" i="141"/>
  <c r="E31" i="141"/>
  <c r="D31" i="141"/>
  <c r="C31" i="141"/>
  <c r="B31" i="141"/>
  <c r="V30" i="141"/>
  <c r="U30" i="141"/>
  <c r="T30" i="141"/>
  <c r="S30" i="141"/>
  <c r="R30" i="141"/>
  <c r="Q30" i="141"/>
  <c r="P30" i="141"/>
  <c r="O30" i="141"/>
  <c r="N30" i="141"/>
  <c r="M30" i="141"/>
  <c r="L30" i="141"/>
  <c r="K30" i="141"/>
  <c r="J30" i="141"/>
  <c r="I30" i="141"/>
  <c r="H30" i="141"/>
  <c r="G30" i="141"/>
  <c r="F30" i="141"/>
  <c r="E30" i="141"/>
  <c r="D30" i="141"/>
  <c r="C30" i="141"/>
  <c r="B30" i="141"/>
  <c r="V29" i="141"/>
  <c r="U29" i="141"/>
  <c r="U28" i="141" s="1"/>
  <c r="T29" i="141"/>
  <c r="S29" i="141"/>
  <c r="R29" i="141"/>
  <c r="Q29" i="141"/>
  <c r="P29" i="141"/>
  <c r="O29" i="141"/>
  <c r="N29" i="141"/>
  <c r="M29" i="141"/>
  <c r="M28" i="141" s="1"/>
  <c r="L29" i="141"/>
  <c r="K29" i="141"/>
  <c r="J29" i="141"/>
  <c r="I29" i="141"/>
  <c r="H29" i="141"/>
  <c r="G29" i="141"/>
  <c r="F29" i="141"/>
  <c r="E29" i="141"/>
  <c r="E28" i="141" s="1"/>
  <c r="D29" i="141"/>
  <c r="C29" i="141"/>
  <c r="B29" i="141"/>
  <c r="V27" i="141"/>
  <c r="U27" i="141"/>
  <c r="T27" i="141"/>
  <c r="S27" i="141"/>
  <c r="S23" i="141" s="1"/>
  <c r="R27" i="141"/>
  <c r="Q27" i="141"/>
  <c r="P27" i="141"/>
  <c r="O27" i="141"/>
  <c r="N27" i="141"/>
  <c r="M27" i="141"/>
  <c r="L27" i="141"/>
  <c r="K27" i="141"/>
  <c r="K23" i="141" s="1"/>
  <c r="J27" i="141"/>
  <c r="I27" i="141"/>
  <c r="H27" i="141"/>
  <c r="G27" i="141"/>
  <c r="F27" i="141"/>
  <c r="E27" i="141"/>
  <c r="D27" i="141"/>
  <c r="C27" i="141"/>
  <c r="C23" i="141" s="1"/>
  <c r="B27" i="141"/>
  <c r="V26" i="141"/>
  <c r="U26" i="141"/>
  <c r="T26" i="141"/>
  <c r="S26" i="141"/>
  <c r="R26" i="141"/>
  <c r="Q26" i="141"/>
  <c r="P26" i="141"/>
  <c r="O26" i="141"/>
  <c r="N26" i="141"/>
  <c r="M26" i="141"/>
  <c r="L26" i="141"/>
  <c r="K26" i="141"/>
  <c r="J26" i="141"/>
  <c r="I26" i="141"/>
  <c r="H26" i="141"/>
  <c r="G26" i="141"/>
  <c r="F26" i="141"/>
  <c r="E26" i="141"/>
  <c r="D26" i="141"/>
  <c r="C26" i="141"/>
  <c r="B26" i="141"/>
  <c r="V25" i="141"/>
  <c r="U25" i="141"/>
  <c r="T25" i="141"/>
  <c r="S25" i="141"/>
  <c r="R25" i="141"/>
  <c r="Q25" i="141"/>
  <c r="P25" i="141"/>
  <c r="O25" i="141"/>
  <c r="N25" i="141"/>
  <c r="M25" i="141"/>
  <c r="L25" i="141"/>
  <c r="K25" i="141"/>
  <c r="J25" i="141"/>
  <c r="I25" i="141"/>
  <c r="H25" i="141"/>
  <c r="G25" i="141"/>
  <c r="F25" i="141"/>
  <c r="E25" i="141"/>
  <c r="D25" i="141"/>
  <c r="C25" i="141"/>
  <c r="B25" i="141"/>
  <c r="V24" i="141"/>
  <c r="U24" i="141"/>
  <c r="T24" i="141"/>
  <c r="S24" i="141"/>
  <c r="R24" i="141"/>
  <c r="Q24" i="141"/>
  <c r="Q23" i="141" s="1"/>
  <c r="P24" i="141"/>
  <c r="O24" i="141"/>
  <c r="N24" i="141"/>
  <c r="M24" i="141"/>
  <c r="L24" i="141"/>
  <c r="K24" i="141"/>
  <c r="J24" i="141"/>
  <c r="I24" i="141"/>
  <c r="I23" i="141" s="1"/>
  <c r="H24" i="141"/>
  <c r="G24" i="141"/>
  <c r="F24" i="141"/>
  <c r="E24" i="141"/>
  <c r="D24" i="141"/>
  <c r="C24" i="141"/>
  <c r="B24" i="141"/>
  <c r="V22" i="141"/>
  <c r="U22" i="141"/>
  <c r="T22" i="141"/>
  <c r="S22" i="141"/>
  <c r="R22" i="141"/>
  <c r="Q22" i="141"/>
  <c r="P22" i="141"/>
  <c r="O22" i="141"/>
  <c r="N22" i="141"/>
  <c r="M22" i="141"/>
  <c r="L22" i="141"/>
  <c r="K22" i="141"/>
  <c r="J22" i="141"/>
  <c r="I22" i="141"/>
  <c r="H22" i="141"/>
  <c r="G22" i="141"/>
  <c r="F22" i="141"/>
  <c r="E22" i="141"/>
  <c r="D22" i="141"/>
  <c r="C22" i="141"/>
  <c r="B22" i="141"/>
  <c r="V21" i="141"/>
  <c r="U21" i="141"/>
  <c r="T21" i="141"/>
  <c r="T18" i="141" s="1"/>
  <c r="S21" i="141"/>
  <c r="R21" i="141"/>
  <c r="Q21" i="141"/>
  <c r="P21" i="141"/>
  <c r="O21" i="141"/>
  <c r="N21" i="141"/>
  <c r="M21" i="141"/>
  <c r="L21" i="141"/>
  <c r="K21" i="141"/>
  <c r="J21" i="141"/>
  <c r="I21" i="141"/>
  <c r="H21" i="141"/>
  <c r="G21" i="141"/>
  <c r="F21" i="141"/>
  <c r="E21" i="141"/>
  <c r="D21" i="141"/>
  <c r="C21" i="141"/>
  <c r="B21" i="141"/>
  <c r="V20" i="141"/>
  <c r="U20" i="141"/>
  <c r="T20" i="141"/>
  <c r="S20" i="141"/>
  <c r="R20" i="141"/>
  <c r="Q20" i="141"/>
  <c r="P20" i="141"/>
  <c r="P18" i="141" s="1"/>
  <c r="O20" i="141"/>
  <c r="N20" i="141"/>
  <c r="M20" i="141"/>
  <c r="L20" i="141"/>
  <c r="K20" i="141"/>
  <c r="J20" i="141"/>
  <c r="I20" i="141"/>
  <c r="H20" i="141"/>
  <c r="G20" i="141"/>
  <c r="F20" i="141"/>
  <c r="E20" i="141"/>
  <c r="D20" i="141"/>
  <c r="C20" i="141"/>
  <c r="B20" i="141"/>
  <c r="V19" i="141"/>
  <c r="U19" i="141"/>
  <c r="U18" i="141" s="1"/>
  <c r="T19" i="141"/>
  <c r="S19" i="141"/>
  <c r="R19" i="141"/>
  <c r="Q19" i="141"/>
  <c r="P19" i="141"/>
  <c r="O19" i="141"/>
  <c r="N19" i="141"/>
  <c r="M19" i="141"/>
  <c r="L19" i="141"/>
  <c r="K19" i="141"/>
  <c r="J19" i="141"/>
  <c r="I19" i="141"/>
  <c r="H19" i="141"/>
  <c r="G19" i="141"/>
  <c r="F19" i="141"/>
  <c r="E19" i="141"/>
  <c r="D19" i="141"/>
  <c r="C19" i="141"/>
  <c r="B19" i="141"/>
  <c r="V12" i="141"/>
  <c r="U12" i="141"/>
  <c r="T12" i="141"/>
  <c r="S12" i="141"/>
  <c r="R12" i="141"/>
  <c r="Q12" i="141"/>
  <c r="P12" i="141"/>
  <c r="O12" i="141"/>
  <c r="N12" i="141"/>
  <c r="M12" i="141"/>
  <c r="L12" i="141"/>
  <c r="K12" i="141"/>
  <c r="J12" i="141"/>
  <c r="I12" i="141"/>
  <c r="H12" i="141"/>
  <c r="G12" i="141"/>
  <c r="F12" i="141"/>
  <c r="E12" i="141"/>
  <c r="D12" i="141"/>
  <c r="C12" i="141"/>
  <c r="B12" i="141"/>
  <c r="V11" i="141"/>
  <c r="U11" i="141"/>
  <c r="T11" i="141"/>
  <c r="S11" i="141"/>
  <c r="R11" i="141"/>
  <c r="Q11" i="141"/>
  <c r="P11" i="141"/>
  <c r="O11" i="141"/>
  <c r="N11" i="141"/>
  <c r="M11" i="141"/>
  <c r="L11" i="141"/>
  <c r="K11" i="141"/>
  <c r="J11" i="141"/>
  <c r="I11" i="141"/>
  <c r="H11" i="141"/>
  <c r="G11" i="141"/>
  <c r="F11" i="141"/>
  <c r="E11" i="141"/>
  <c r="D11" i="141"/>
  <c r="C11" i="141"/>
  <c r="B11" i="141"/>
  <c r="V10" i="141"/>
  <c r="U10" i="141"/>
  <c r="U8" i="141" s="1"/>
  <c r="T10" i="141"/>
  <c r="S10" i="141"/>
  <c r="R10" i="141"/>
  <c r="Q10" i="141"/>
  <c r="P10" i="141"/>
  <c r="O10" i="141"/>
  <c r="N10" i="141"/>
  <c r="M10" i="141"/>
  <c r="L10" i="141"/>
  <c r="K10" i="141"/>
  <c r="J10" i="141"/>
  <c r="I10" i="141"/>
  <c r="H10" i="141"/>
  <c r="G10" i="141"/>
  <c r="F10" i="141"/>
  <c r="E10" i="141"/>
  <c r="D10" i="141"/>
  <c r="C10" i="141"/>
  <c r="B10" i="141"/>
  <c r="V9" i="141"/>
  <c r="U9" i="141"/>
  <c r="T9" i="141"/>
  <c r="S9" i="141"/>
  <c r="R9" i="141"/>
  <c r="Q9" i="141"/>
  <c r="Q8" i="141" s="1"/>
  <c r="P9" i="141"/>
  <c r="O9" i="141"/>
  <c r="N9" i="141"/>
  <c r="M9" i="141"/>
  <c r="L9" i="141"/>
  <c r="K9" i="141"/>
  <c r="J9" i="141"/>
  <c r="I9" i="141"/>
  <c r="I8" i="141" s="1"/>
  <c r="H9" i="141"/>
  <c r="G9" i="141"/>
  <c r="F9" i="141"/>
  <c r="E9" i="141"/>
  <c r="D9" i="141"/>
  <c r="C9" i="141"/>
  <c r="B9" i="141"/>
  <c r="T43" i="143"/>
  <c r="L43" i="143"/>
  <c r="V43" i="143"/>
  <c r="N43" i="143"/>
  <c r="J25" i="113" s="1"/>
  <c r="D43" i="143"/>
  <c r="J12" i="113" s="1"/>
  <c r="H43" i="143"/>
  <c r="J17" i="113" s="1"/>
  <c r="F43" i="143"/>
  <c r="J15" i="113" s="1"/>
  <c r="U38" i="143"/>
  <c r="V39" i="144"/>
  <c r="M38" i="143"/>
  <c r="G38" i="143"/>
  <c r="E38" i="143"/>
  <c r="O38" i="143"/>
  <c r="F33" i="143"/>
  <c r="T33" i="143"/>
  <c r="V33" i="143"/>
  <c r="Q33" i="143"/>
  <c r="N33" i="143"/>
  <c r="L33" i="143"/>
  <c r="U28" i="143"/>
  <c r="R28" i="143"/>
  <c r="P28" i="143"/>
  <c r="H28" i="143"/>
  <c r="O28" i="143"/>
  <c r="J28" i="143"/>
  <c r="G28" i="143"/>
  <c r="D23" i="143"/>
  <c r="T23" i="143"/>
  <c r="L23" i="143"/>
  <c r="V23" i="143"/>
  <c r="S23" i="143"/>
  <c r="P23" i="143"/>
  <c r="Q23" i="143"/>
  <c r="I23" i="143"/>
  <c r="U18" i="143"/>
  <c r="B18" i="143"/>
  <c r="R18" i="143"/>
  <c r="O18" i="143"/>
  <c r="J18" i="143"/>
  <c r="A13" i="143"/>
  <c r="V17" i="143" s="1"/>
  <c r="I43" i="141"/>
  <c r="R43" i="141"/>
  <c r="J31" i="111" s="1"/>
  <c r="J43" i="141"/>
  <c r="P38" i="141"/>
  <c r="V38" i="141"/>
  <c r="U39" i="142"/>
  <c r="H38" i="141"/>
  <c r="S38" i="141"/>
  <c r="N38" i="141"/>
  <c r="L37" i="142"/>
  <c r="I33" i="141"/>
  <c r="R28" i="141"/>
  <c r="J28" i="141"/>
  <c r="M21" i="142"/>
  <c r="E21" i="142"/>
  <c r="J18" i="141"/>
  <c r="A13" i="141"/>
  <c r="O17" i="141" s="1"/>
  <c r="N8" i="143" l="1"/>
  <c r="T15" i="143"/>
  <c r="G16" i="143"/>
  <c r="I14" i="143"/>
  <c r="J17" i="143"/>
  <c r="V8" i="143"/>
  <c r="Q14" i="143"/>
  <c r="R17" i="143"/>
  <c r="F8" i="143"/>
  <c r="D15" i="143"/>
  <c r="L15" i="143"/>
  <c r="Q18" i="141"/>
  <c r="L18" i="141"/>
  <c r="B18" i="141"/>
  <c r="R18" i="141"/>
  <c r="E18" i="143"/>
  <c r="M18" i="143"/>
  <c r="D8" i="143"/>
  <c r="L8" i="143"/>
  <c r="E8" i="143"/>
  <c r="G8" i="143"/>
  <c r="O8" i="143"/>
  <c r="I18" i="141"/>
  <c r="I18" i="142" s="1"/>
  <c r="R8" i="143"/>
  <c r="T8" i="141"/>
  <c r="H18" i="141"/>
  <c r="C18" i="141"/>
  <c r="E9" i="105" s="1"/>
  <c r="F18" i="141"/>
  <c r="D23" i="141"/>
  <c r="L23" i="141"/>
  <c r="T23" i="141"/>
  <c r="H28" i="141"/>
  <c r="P28" i="141"/>
  <c r="C28" i="141"/>
  <c r="F9" i="105" s="1"/>
  <c r="S28" i="141"/>
  <c r="F20" i="105" s="1"/>
  <c r="G33" i="141"/>
  <c r="O33" i="141"/>
  <c r="B33" i="141"/>
  <c r="J33" i="141"/>
  <c r="J28" i="142" s="1"/>
  <c r="G8" i="141"/>
  <c r="E8" i="141"/>
  <c r="M8" i="141"/>
  <c r="H15" i="105"/>
  <c r="O8" i="141"/>
  <c r="I15" i="105"/>
  <c r="E15" i="105"/>
  <c r="I14" i="105"/>
  <c r="L8" i="141"/>
  <c r="G14" i="141"/>
  <c r="O14" i="141"/>
  <c r="B15" i="141"/>
  <c r="J15" i="141"/>
  <c r="R15" i="141"/>
  <c r="E16" i="141"/>
  <c r="E11" i="142" s="1"/>
  <c r="M16" i="141"/>
  <c r="U16" i="141"/>
  <c r="H17" i="141"/>
  <c r="P17" i="141"/>
  <c r="D8" i="141"/>
  <c r="H14" i="141"/>
  <c r="P14" i="141"/>
  <c r="C15" i="141"/>
  <c r="C10" i="142" s="1"/>
  <c r="K15" i="141"/>
  <c r="S15" i="141"/>
  <c r="F16" i="141"/>
  <c r="N16" i="141"/>
  <c r="V16" i="141"/>
  <c r="I17" i="141"/>
  <c r="Q17" i="141"/>
  <c r="I14" i="141"/>
  <c r="Q14" i="141"/>
  <c r="D15" i="141"/>
  <c r="L15" i="141"/>
  <c r="T15" i="141"/>
  <c r="G16" i="141"/>
  <c r="O16" i="141"/>
  <c r="B17" i="141"/>
  <c r="B17" i="142" s="1"/>
  <c r="J17" i="141"/>
  <c r="R17" i="141"/>
  <c r="R12" i="142" s="1"/>
  <c r="I20" i="105"/>
  <c r="V8" i="141"/>
  <c r="B14" i="141"/>
  <c r="J14" i="141"/>
  <c r="R14" i="141"/>
  <c r="R14" i="142" s="1"/>
  <c r="E15" i="141"/>
  <c r="M15" i="141"/>
  <c r="U15" i="141"/>
  <c r="H16" i="141"/>
  <c r="H11" i="142" s="1"/>
  <c r="P16" i="141"/>
  <c r="P11" i="142" s="1"/>
  <c r="C17" i="141"/>
  <c r="K17" i="141"/>
  <c r="S17" i="141"/>
  <c r="S12" i="142" s="1"/>
  <c r="C14" i="141"/>
  <c r="K14" i="141"/>
  <c r="S14" i="141"/>
  <c r="F15" i="141"/>
  <c r="F10" i="142" s="1"/>
  <c r="N15" i="141"/>
  <c r="N10" i="142" s="1"/>
  <c r="V15" i="141"/>
  <c r="V15" i="142" s="1"/>
  <c r="I16" i="141"/>
  <c r="Q16" i="141"/>
  <c r="Q16" i="142" s="1"/>
  <c r="D17" i="141"/>
  <c r="L17" i="141"/>
  <c r="T17" i="141"/>
  <c r="D14" i="141"/>
  <c r="D9" i="142" s="1"/>
  <c r="L14" i="141"/>
  <c r="L9" i="142" s="1"/>
  <c r="T14" i="141"/>
  <c r="T14" i="142" s="1"/>
  <c r="G15" i="141"/>
  <c r="O15" i="141"/>
  <c r="O15" i="142" s="1"/>
  <c r="B16" i="141"/>
  <c r="J16" i="141"/>
  <c r="R16" i="141"/>
  <c r="E17" i="141"/>
  <c r="E12" i="142" s="1"/>
  <c r="M17" i="141"/>
  <c r="M12" i="142" s="1"/>
  <c r="U17" i="141"/>
  <c r="U12" i="142" s="1"/>
  <c r="J17" i="111"/>
  <c r="E14" i="141"/>
  <c r="E9" i="142" s="1"/>
  <c r="M14" i="141"/>
  <c r="U14" i="141"/>
  <c r="H15" i="141"/>
  <c r="P15" i="141"/>
  <c r="P10" i="142" s="1"/>
  <c r="C16" i="141"/>
  <c r="C11" i="142" s="1"/>
  <c r="K16" i="141"/>
  <c r="K11" i="142" s="1"/>
  <c r="S16" i="141"/>
  <c r="F17" i="141"/>
  <c r="F12" i="142" s="1"/>
  <c r="N17" i="141"/>
  <c r="V17" i="141"/>
  <c r="V12" i="142" s="1"/>
  <c r="J18" i="111"/>
  <c r="F14" i="141"/>
  <c r="F9" i="142" s="1"/>
  <c r="N14" i="141"/>
  <c r="N14" i="142" s="1"/>
  <c r="V14" i="141"/>
  <c r="V9" i="142" s="1"/>
  <c r="I15" i="141"/>
  <c r="I10" i="142" s="1"/>
  <c r="Q15" i="141"/>
  <c r="Q15" i="142" s="1"/>
  <c r="D16" i="141"/>
  <c r="D11" i="142" s="1"/>
  <c r="L16" i="141"/>
  <c r="L16" i="142" s="1"/>
  <c r="T16" i="141"/>
  <c r="T11" i="142" s="1"/>
  <c r="G17" i="141"/>
  <c r="G12" i="142" s="1"/>
  <c r="J19" i="111"/>
  <c r="J8" i="143"/>
  <c r="F14" i="143"/>
  <c r="N14" i="143"/>
  <c r="N9" i="144" s="1"/>
  <c r="V14" i="143"/>
  <c r="I15" i="143"/>
  <c r="Q15" i="143"/>
  <c r="Q10" i="144" s="1"/>
  <c r="D16" i="143"/>
  <c r="L16" i="143"/>
  <c r="L11" i="144" s="1"/>
  <c r="T16" i="143"/>
  <c r="G17" i="143"/>
  <c r="O17" i="143"/>
  <c r="O12" i="144" s="1"/>
  <c r="B8" i="143"/>
  <c r="G14" i="143"/>
  <c r="O14" i="143"/>
  <c r="B15" i="143"/>
  <c r="J15" i="143"/>
  <c r="R15" i="143"/>
  <c r="E16" i="143"/>
  <c r="E11" i="144" s="1"/>
  <c r="M16" i="143"/>
  <c r="M11" i="144" s="1"/>
  <c r="U16" i="143"/>
  <c r="H17" i="143"/>
  <c r="P17" i="143"/>
  <c r="H14" i="143"/>
  <c r="P14" i="143"/>
  <c r="C15" i="143"/>
  <c r="C15" i="144" s="1"/>
  <c r="K15" i="143"/>
  <c r="S15" i="143"/>
  <c r="S10" i="144" s="1"/>
  <c r="F16" i="143"/>
  <c r="N16" i="143"/>
  <c r="V16" i="143"/>
  <c r="I17" i="143"/>
  <c r="Q17" i="143"/>
  <c r="B14" i="143"/>
  <c r="B14" i="144" s="1"/>
  <c r="J14" i="143"/>
  <c r="R14" i="143"/>
  <c r="R9" i="144" s="1"/>
  <c r="E15" i="143"/>
  <c r="M15" i="143"/>
  <c r="U15" i="143"/>
  <c r="H16" i="143"/>
  <c r="P16" i="143"/>
  <c r="C17" i="143"/>
  <c r="C17" i="144" s="1"/>
  <c r="K17" i="143"/>
  <c r="K17" i="144" s="1"/>
  <c r="S17" i="143"/>
  <c r="S12" i="144" s="1"/>
  <c r="C14" i="143"/>
  <c r="K14" i="143"/>
  <c r="S14" i="143"/>
  <c r="F15" i="143"/>
  <c r="F15" i="144" s="1"/>
  <c r="N15" i="143"/>
  <c r="V15" i="143"/>
  <c r="V10" i="144" s="1"/>
  <c r="I16" i="143"/>
  <c r="I11" i="144" s="1"/>
  <c r="Q16" i="143"/>
  <c r="Q13" i="143" s="1"/>
  <c r="D17" i="143"/>
  <c r="L17" i="143"/>
  <c r="T17" i="143"/>
  <c r="T17" i="144" s="1"/>
  <c r="D14" i="143"/>
  <c r="D14" i="144" s="1"/>
  <c r="L14" i="143"/>
  <c r="T14" i="143"/>
  <c r="G15" i="143"/>
  <c r="G10" i="144" s="1"/>
  <c r="O15" i="143"/>
  <c r="O10" i="144" s="1"/>
  <c r="B16" i="143"/>
  <c r="J16" i="143"/>
  <c r="J16" i="144" s="1"/>
  <c r="R16" i="143"/>
  <c r="E17" i="143"/>
  <c r="E17" i="144" s="1"/>
  <c r="M17" i="143"/>
  <c r="U17" i="143"/>
  <c r="U12" i="144" s="1"/>
  <c r="Q8" i="143"/>
  <c r="E14" i="143"/>
  <c r="E14" i="144" s="1"/>
  <c r="M14" i="143"/>
  <c r="M14" i="144" s="1"/>
  <c r="U14" i="143"/>
  <c r="U9" i="144" s="1"/>
  <c r="H15" i="143"/>
  <c r="H15" i="144" s="1"/>
  <c r="P15" i="143"/>
  <c r="P15" i="144" s="1"/>
  <c r="C16" i="143"/>
  <c r="K16" i="143"/>
  <c r="K13" i="143" s="1"/>
  <c r="S16" i="143"/>
  <c r="S16" i="144" s="1"/>
  <c r="F17" i="143"/>
  <c r="F17" i="144" s="1"/>
  <c r="N17" i="143"/>
  <c r="K18" i="143"/>
  <c r="C8" i="143"/>
  <c r="K8" i="143"/>
  <c r="S8" i="143"/>
  <c r="I10" i="144"/>
  <c r="I28" i="143"/>
  <c r="I23" i="144" s="1"/>
  <c r="Q28" i="143"/>
  <c r="Q23" i="144" s="1"/>
  <c r="P11" i="144"/>
  <c r="G12" i="144"/>
  <c r="B18" i="144"/>
  <c r="J18" i="144"/>
  <c r="R18" i="144"/>
  <c r="H34" i="144"/>
  <c r="P34" i="144"/>
  <c r="C35" i="144"/>
  <c r="F36" i="144"/>
  <c r="N36" i="144"/>
  <c r="V36" i="144"/>
  <c r="I37" i="144"/>
  <c r="Q37" i="144"/>
  <c r="M8" i="143"/>
  <c r="U8" i="143"/>
  <c r="H8" i="143"/>
  <c r="T11" i="144"/>
  <c r="Q12" i="144"/>
  <c r="P8" i="143"/>
  <c r="H33" i="143"/>
  <c r="H28" i="144" s="1"/>
  <c r="P33" i="143"/>
  <c r="P28" i="144" s="1"/>
  <c r="F39" i="144"/>
  <c r="N39" i="144"/>
  <c r="I40" i="144"/>
  <c r="Q40" i="144"/>
  <c r="D41" i="144"/>
  <c r="L41" i="144"/>
  <c r="T41" i="144"/>
  <c r="G42" i="144"/>
  <c r="O42" i="144"/>
  <c r="I8" i="143"/>
  <c r="D11" i="144"/>
  <c r="V16" i="144"/>
  <c r="J12" i="144"/>
  <c r="T12" i="144"/>
  <c r="G39" i="144"/>
  <c r="O39" i="144"/>
  <c r="B40" i="144"/>
  <c r="J40" i="144"/>
  <c r="R40" i="144"/>
  <c r="E41" i="144"/>
  <c r="M41" i="144"/>
  <c r="U41" i="144"/>
  <c r="H42" i="144"/>
  <c r="P42" i="144"/>
  <c r="C18" i="143"/>
  <c r="S18" i="143"/>
  <c r="S18" i="144" s="1"/>
  <c r="G28" i="144"/>
  <c r="Q9" i="142"/>
  <c r="T10" i="142"/>
  <c r="B12" i="142"/>
  <c r="S21" i="142"/>
  <c r="V22" i="142"/>
  <c r="D25" i="142"/>
  <c r="B27" i="142"/>
  <c r="F29" i="142"/>
  <c r="I30" i="142"/>
  <c r="G32" i="142"/>
  <c r="B34" i="142"/>
  <c r="E35" i="142"/>
  <c r="C37" i="142"/>
  <c r="P39" i="142"/>
  <c r="S40" i="142"/>
  <c r="Q42" i="142"/>
  <c r="N23" i="141"/>
  <c r="V23" i="141"/>
  <c r="G22" i="142"/>
  <c r="B28" i="141"/>
  <c r="O29" i="142"/>
  <c r="R30" i="142"/>
  <c r="P32" i="142"/>
  <c r="C38" i="141"/>
  <c r="K34" i="142"/>
  <c r="N35" i="142"/>
  <c r="N8" i="141"/>
  <c r="U21" i="142"/>
  <c r="H22" i="142"/>
  <c r="P22" i="142"/>
  <c r="K24" i="142"/>
  <c r="N25" i="142"/>
  <c r="L27" i="142"/>
  <c r="C30" i="142"/>
  <c r="F31" i="142"/>
  <c r="D34" i="142"/>
  <c r="L34" i="142"/>
  <c r="T34" i="142"/>
  <c r="G35" i="142"/>
  <c r="O35" i="142"/>
  <c r="B36" i="142"/>
  <c r="J36" i="142"/>
  <c r="R36" i="142"/>
  <c r="E37" i="142"/>
  <c r="M37" i="142"/>
  <c r="U37" i="142"/>
  <c r="M40" i="142"/>
  <c r="D28" i="141"/>
  <c r="F10" i="105" s="1"/>
  <c r="L28" i="141"/>
  <c r="L23" i="142" s="1"/>
  <c r="T24" i="142"/>
  <c r="B26" i="142"/>
  <c r="U27" i="142"/>
  <c r="H35" i="142"/>
  <c r="K36" i="142"/>
  <c r="C39" i="142"/>
  <c r="K43" i="141"/>
  <c r="I12" i="142"/>
  <c r="H10" i="142"/>
  <c r="O12" i="142"/>
  <c r="E18" i="141"/>
  <c r="M18" i="141"/>
  <c r="L20" i="142"/>
  <c r="O21" i="142"/>
  <c r="H25" i="142"/>
  <c r="K26" i="142"/>
  <c r="M30" i="142"/>
  <c r="P31" i="142"/>
  <c r="Q35" i="142"/>
  <c r="T36" i="142"/>
  <c r="L39" i="142"/>
  <c r="J41" i="142"/>
  <c r="D18" i="141"/>
  <c r="D18" i="142" s="1"/>
  <c r="I9" i="142"/>
  <c r="K10" i="142"/>
  <c r="N11" i="142"/>
  <c r="B19" i="142"/>
  <c r="U20" i="142"/>
  <c r="C22" i="142"/>
  <c r="K28" i="141"/>
  <c r="F17" i="105" s="1"/>
  <c r="F24" i="142"/>
  <c r="N24" i="142"/>
  <c r="V24" i="142"/>
  <c r="I25" i="142"/>
  <c r="Q28" i="141"/>
  <c r="Q23" i="142" s="1"/>
  <c r="D26" i="142"/>
  <c r="L26" i="142"/>
  <c r="T26" i="142"/>
  <c r="G27" i="142"/>
  <c r="O27" i="142"/>
  <c r="C29" i="142"/>
  <c r="V30" i="142"/>
  <c r="D32" i="142"/>
  <c r="G34" i="142"/>
  <c r="E36" i="142"/>
  <c r="H37" i="142"/>
  <c r="V42" i="142"/>
  <c r="F8" i="141"/>
  <c r="B8" i="141"/>
  <c r="J8" i="141"/>
  <c r="R8" i="141"/>
  <c r="H8" i="141"/>
  <c r="P8" i="141"/>
  <c r="C8" i="141"/>
  <c r="K8" i="141"/>
  <c r="S8" i="141"/>
  <c r="H27" i="142"/>
  <c r="D33" i="141"/>
  <c r="L29" i="142"/>
  <c r="T33" i="141"/>
  <c r="J31" i="142"/>
  <c r="M32" i="142"/>
  <c r="N39" i="142"/>
  <c r="V43" i="141"/>
  <c r="Q43" i="141"/>
  <c r="L43" i="141"/>
  <c r="T43" i="141"/>
  <c r="J41" i="111" s="1"/>
  <c r="O43" i="141"/>
  <c r="C9" i="142"/>
  <c r="U11" i="142"/>
  <c r="K18" i="141"/>
  <c r="K18" i="142" s="1"/>
  <c r="S18" i="141"/>
  <c r="E20" i="105" s="1"/>
  <c r="J21" i="142"/>
  <c r="M22" i="142"/>
  <c r="P24" i="142"/>
  <c r="N26" i="142"/>
  <c r="Q27" i="142"/>
  <c r="E29" i="142"/>
  <c r="M29" i="142"/>
  <c r="U33" i="141"/>
  <c r="G21" i="105" s="1"/>
  <c r="H30" i="142"/>
  <c r="P30" i="142"/>
  <c r="C31" i="142"/>
  <c r="K31" i="142"/>
  <c r="S31" i="142"/>
  <c r="F32" i="142"/>
  <c r="N32" i="142"/>
  <c r="V32" i="142"/>
  <c r="Q34" i="142"/>
  <c r="O36" i="142"/>
  <c r="R37" i="142"/>
  <c r="P43" i="141"/>
  <c r="J29" i="111" s="1"/>
  <c r="G43" i="141"/>
  <c r="K12" i="142"/>
  <c r="U9" i="142"/>
  <c r="R10" i="142"/>
  <c r="F11" i="142"/>
  <c r="O11" i="142"/>
  <c r="C12" i="142"/>
  <c r="T12" i="142"/>
  <c r="L12" i="142"/>
  <c r="D12" i="142"/>
  <c r="Q11" i="142"/>
  <c r="I11" i="142"/>
  <c r="S9" i="142"/>
  <c r="M9" i="142"/>
  <c r="J10" i="142"/>
  <c r="S10" i="142"/>
  <c r="G11" i="142"/>
  <c r="N12" i="142"/>
  <c r="G18" i="141"/>
  <c r="O18" i="141"/>
  <c r="B15" i="142"/>
  <c r="R15" i="142"/>
  <c r="G24" i="142"/>
  <c r="E26" i="142"/>
  <c r="L19" i="142"/>
  <c r="B10" i="142"/>
  <c r="R11" i="142"/>
  <c r="G9" i="142"/>
  <c r="O9" i="142"/>
  <c r="L10" i="142"/>
  <c r="U10" i="142"/>
  <c r="J11" i="142"/>
  <c r="S11" i="142"/>
  <c r="P12" i="142"/>
  <c r="V18" i="141"/>
  <c r="V18" i="142" s="1"/>
  <c r="E23" i="141"/>
  <c r="M23" i="141"/>
  <c r="U19" i="142"/>
  <c r="H14" i="142"/>
  <c r="P14" i="142"/>
  <c r="D10" i="142"/>
  <c r="M10" i="142"/>
  <c r="B11" i="142"/>
  <c r="H12" i="142"/>
  <c r="Q12" i="142"/>
  <c r="N18" i="141"/>
  <c r="K17" i="142"/>
  <c r="F19" i="142"/>
  <c r="I20" i="142"/>
  <c r="G19" i="142"/>
  <c r="G23" i="141"/>
  <c r="O23" i="141"/>
  <c r="O19" i="142"/>
  <c r="B20" i="142"/>
  <c r="B23" i="141"/>
  <c r="J20" i="142"/>
  <c r="J23" i="141"/>
  <c r="F16" i="105" s="1"/>
  <c r="R20" i="142"/>
  <c r="R23" i="141"/>
  <c r="R18" i="142" s="1"/>
  <c r="E10" i="142"/>
  <c r="B9" i="142"/>
  <c r="J9" i="142"/>
  <c r="G10" i="142"/>
  <c r="M11" i="142"/>
  <c r="V11" i="142"/>
  <c r="J12" i="142"/>
  <c r="C20" i="142"/>
  <c r="F21" i="142"/>
  <c r="I38" i="142"/>
  <c r="Q25" i="142"/>
  <c r="U29" i="142"/>
  <c r="Q14" i="142"/>
  <c r="L15" i="142"/>
  <c r="T15" i="142"/>
  <c r="O16" i="142"/>
  <c r="U23" i="141"/>
  <c r="F21" i="105" s="1"/>
  <c r="H19" i="142"/>
  <c r="P19" i="142"/>
  <c r="K20" i="142"/>
  <c r="S20" i="142"/>
  <c r="N21" i="142"/>
  <c r="V21" i="142"/>
  <c r="I22" i="142"/>
  <c r="Q22" i="142"/>
  <c r="T28" i="141"/>
  <c r="O24" i="142"/>
  <c r="B25" i="142"/>
  <c r="J25" i="142"/>
  <c r="R25" i="142"/>
  <c r="M26" i="142"/>
  <c r="U26" i="142"/>
  <c r="P27" i="142"/>
  <c r="C33" i="141"/>
  <c r="K33" i="141"/>
  <c r="S33" i="141"/>
  <c r="H20" i="105" s="1"/>
  <c r="N29" i="142"/>
  <c r="V29" i="142"/>
  <c r="Q30" i="142"/>
  <c r="D31" i="142"/>
  <c r="L31" i="142"/>
  <c r="T31" i="142"/>
  <c r="O32" i="142"/>
  <c r="B38" i="141"/>
  <c r="J38" i="141"/>
  <c r="R38" i="141"/>
  <c r="R33" i="142" s="1"/>
  <c r="E34" i="142"/>
  <c r="M34" i="142"/>
  <c r="U34" i="142"/>
  <c r="P35" i="142"/>
  <c r="C36" i="142"/>
  <c r="S36" i="142"/>
  <c r="F37" i="142"/>
  <c r="N37" i="142"/>
  <c r="V37" i="142"/>
  <c r="B40" i="142"/>
  <c r="R40" i="142"/>
  <c r="E41" i="142"/>
  <c r="H42" i="142"/>
  <c r="D40" i="142"/>
  <c r="S41" i="142"/>
  <c r="E15" i="142"/>
  <c r="C17" i="142"/>
  <c r="F23" i="141"/>
  <c r="F18" i="142" s="1"/>
  <c r="I19" i="142"/>
  <c r="Q19" i="142"/>
  <c r="D20" i="142"/>
  <c r="T20" i="142"/>
  <c r="G21" i="142"/>
  <c r="B22" i="142"/>
  <c r="J22" i="142"/>
  <c r="R22" i="142"/>
  <c r="H24" i="142"/>
  <c r="C25" i="142"/>
  <c r="K25" i="142"/>
  <c r="S25" i="142"/>
  <c r="F26" i="142"/>
  <c r="V26" i="142"/>
  <c r="I27" i="142"/>
  <c r="L33" i="141"/>
  <c r="G29" i="142"/>
  <c r="B30" i="142"/>
  <c r="J30" i="142"/>
  <c r="E31" i="142"/>
  <c r="M31" i="142"/>
  <c r="U31" i="142"/>
  <c r="H32" i="142"/>
  <c r="K38" i="141"/>
  <c r="F34" i="142"/>
  <c r="N34" i="142"/>
  <c r="V34" i="142"/>
  <c r="I35" i="142"/>
  <c r="D36" i="142"/>
  <c r="L36" i="142"/>
  <c r="G37" i="142"/>
  <c r="F41" i="142"/>
  <c r="I40" i="142"/>
  <c r="D42" i="142"/>
  <c r="J19" i="142"/>
  <c r="R19" i="142"/>
  <c r="E20" i="142"/>
  <c r="M20" i="142"/>
  <c r="H21" i="142"/>
  <c r="P21" i="142"/>
  <c r="K22" i="142"/>
  <c r="S22" i="142"/>
  <c r="F28" i="141"/>
  <c r="N28" i="141"/>
  <c r="V28" i="141"/>
  <c r="I24" i="142"/>
  <c r="Q24" i="142"/>
  <c r="L25" i="142"/>
  <c r="T25" i="142"/>
  <c r="G26" i="142"/>
  <c r="O26" i="142"/>
  <c r="J27" i="142"/>
  <c r="R27" i="142"/>
  <c r="E33" i="141"/>
  <c r="M33" i="141"/>
  <c r="M28" i="142" s="1"/>
  <c r="H29" i="142"/>
  <c r="P29" i="142"/>
  <c r="K30" i="142"/>
  <c r="S30" i="142"/>
  <c r="N31" i="142"/>
  <c r="V31" i="142"/>
  <c r="I32" i="142"/>
  <c r="Q32" i="142"/>
  <c r="D38" i="141"/>
  <c r="L38" i="141"/>
  <c r="T38" i="141"/>
  <c r="O34" i="142"/>
  <c r="B35" i="142"/>
  <c r="J35" i="142"/>
  <c r="R35" i="142"/>
  <c r="M36" i="142"/>
  <c r="U36" i="142"/>
  <c r="P37" i="142"/>
  <c r="C43" i="141"/>
  <c r="T40" i="142"/>
  <c r="O41" i="142"/>
  <c r="B42" i="142"/>
  <c r="G42" i="142"/>
  <c r="H23" i="141"/>
  <c r="H23" i="142" s="1"/>
  <c r="P23" i="141"/>
  <c r="P18" i="142" s="1"/>
  <c r="C19" i="142"/>
  <c r="K19" i="142"/>
  <c r="S19" i="142"/>
  <c r="F20" i="142"/>
  <c r="N20" i="142"/>
  <c r="V20" i="142"/>
  <c r="I21" i="142"/>
  <c r="Q21" i="142"/>
  <c r="D22" i="142"/>
  <c r="L22" i="142"/>
  <c r="T22" i="142"/>
  <c r="G28" i="141"/>
  <c r="O28" i="141"/>
  <c r="O28" i="142" s="1"/>
  <c r="B24" i="142"/>
  <c r="J24" i="142"/>
  <c r="R24" i="142"/>
  <c r="E25" i="142"/>
  <c r="M25" i="142"/>
  <c r="U25" i="142"/>
  <c r="H26" i="142"/>
  <c r="P26" i="142"/>
  <c r="C27" i="142"/>
  <c r="K27" i="142"/>
  <c r="S27" i="142"/>
  <c r="F33" i="141"/>
  <c r="N33" i="141"/>
  <c r="N33" i="142" s="1"/>
  <c r="V33" i="141"/>
  <c r="H22" i="105" s="1"/>
  <c r="I29" i="142"/>
  <c r="Q29" i="142"/>
  <c r="D30" i="142"/>
  <c r="L30" i="142"/>
  <c r="T30" i="142"/>
  <c r="G31" i="142"/>
  <c r="O31" i="142"/>
  <c r="B32" i="142"/>
  <c r="J32" i="142"/>
  <c r="R32" i="142"/>
  <c r="E38" i="141"/>
  <c r="H11" i="105" s="1"/>
  <c r="M38" i="141"/>
  <c r="U38" i="141"/>
  <c r="P34" i="142"/>
  <c r="S35" i="142"/>
  <c r="F36" i="142"/>
  <c r="Q37" i="142"/>
  <c r="D43" i="141"/>
  <c r="N43" i="141"/>
  <c r="H41" i="142"/>
  <c r="C42" i="142"/>
  <c r="K42" i="142"/>
  <c r="S42" i="142"/>
  <c r="M42" i="142"/>
  <c r="D19" i="142"/>
  <c r="T19" i="142"/>
  <c r="G20" i="142"/>
  <c r="O20" i="142"/>
  <c r="B21" i="142"/>
  <c r="R21" i="142"/>
  <c r="E22" i="142"/>
  <c r="U22" i="142"/>
  <c r="C24" i="142"/>
  <c r="S24" i="142"/>
  <c r="F25" i="142"/>
  <c r="V25" i="142"/>
  <c r="I26" i="142"/>
  <c r="Q26" i="142"/>
  <c r="D27" i="142"/>
  <c r="T27" i="142"/>
  <c r="B29" i="142"/>
  <c r="J29" i="142"/>
  <c r="R29" i="142"/>
  <c r="E30" i="142"/>
  <c r="U30" i="142"/>
  <c r="H31" i="142"/>
  <c r="C32" i="142"/>
  <c r="K32" i="142"/>
  <c r="S32" i="142"/>
  <c r="I34" i="142"/>
  <c r="D35" i="142"/>
  <c r="L35" i="142"/>
  <c r="T35" i="142"/>
  <c r="G36" i="142"/>
  <c r="B37" i="142"/>
  <c r="J37" i="142"/>
  <c r="F43" i="141"/>
  <c r="K39" i="142"/>
  <c r="S39" i="142"/>
  <c r="Q41" i="142"/>
  <c r="L42" i="142"/>
  <c r="T42" i="142"/>
  <c r="F39" i="142"/>
  <c r="V40" i="142"/>
  <c r="O17" i="142"/>
  <c r="E19" i="142"/>
  <c r="M19" i="142"/>
  <c r="H20" i="142"/>
  <c r="P20" i="142"/>
  <c r="C21" i="142"/>
  <c r="K21" i="142"/>
  <c r="F22" i="142"/>
  <c r="N22" i="142"/>
  <c r="I28" i="141"/>
  <c r="G15" i="105" s="1"/>
  <c r="D24" i="142"/>
  <c r="L24" i="142"/>
  <c r="G25" i="142"/>
  <c r="O25" i="142"/>
  <c r="J26" i="142"/>
  <c r="R26" i="142"/>
  <c r="E27" i="142"/>
  <c r="M27" i="142"/>
  <c r="H33" i="141"/>
  <c r="H14" i="105" s="1"/>
  <c r="P33" i="141"/>
  <c r="P28" i="142" s="1"/>
  <c r="K29" i="142"/>
  <c r="S29" i="142"/>
  <c r="F30" i="142"/>
  <c r="N30" i="142"/>
  <c r="I31" i="142"/>
  <c r="Q31" i="142"/>
  <c r="L32" i="142"/>
  <c r="T32" i="142"/>
  <c r="G38" i="141"/>
  <c r="O38" i="141"/>
  <c r="O33" i="142" s="1"/>
  <c r="J34" i="142"/>
  <c r="R34" i="142"/>
  <c r="M35" i="142"/>
  <c r="U35" i="142"/>
  <c r="H36" i="142"/>
  <c r="P36" i="142"/>
  <c r="K37" i="142"/>
  <c r="S37" i="142"/>
  <c r="D39" i="142"/>
  <c r="T39" i="142"/>
  <c r="G40" i="142"/>
  <c r="E42" i="142"/>
  <c r="U42" i="142"/>
  <c r="G41" i="142"/>
  <c r="U16" i="142"/>
  <c r="C18" i="142"/>
  <c r="N19" i="142"/>
  <c r="V19" i="142"/>
  <c r="Q20" i="142"/>
  <c r="D21" i="142"/>
  <c r="L21" i="142"/>
  <c r="T21" i="142"/>
  <c r="O22" i="142"/>
  <c r="E24" i="142"/>
  <c r="M24" i="142"/>
  <c r="U24" i="142"/>
  <c r="P25" i="142"/>
  <c r="C26" i="142"/>
  <c r="S26" i="142"/>
  <c r="F27" i="142"/>
  <c r="N27" i="142"/>
  <c r="V27" i="142"/>
  <c r="D29" i="142"/>
  <c r="T29" i="142"/>
  <c r="G30" i="142"/>
  <c r="O30" i="142"/>
  <c r="B31" i="142"/>
  <c r="R31" i="142"/>
  <c r="E32" i="142"/>
  <c r="U32" i="142"/>
  <c r="C34" i="142"/>
  <c r="S34" i="142"/>
  <c r="F35" i="142"/>
  <c r="V35" i="142"/>
  <c r="I36" i="142"/>
  <c r="Q36" i="142"/>
  <c r="D37" i="142"/>
  <c r="T37" i="142"/>
  <c r="H40" i="142"/>
  <c r="P40" i="142"/>
  <c r="N42" i="142"/>
  <c r="H38" i="142"/>
  <c r="T17" i="142"/>
  <c r="F16" i="142"/>
  <c r="V16" i="142"/>
  <c r="I17" i="142"/>
  <c r="L18" i="142"/>
  <c r="T18" i="142"/>
  <c r="C23" i="142"/>
  <c r="I33" i="142"/>
  <c r="Q33" i="142"/>
  <c r="S38" i="142"/>
  <c r="N16" i="142"/>
  <c r="R28" i="142"/>
  <c r="S23" i="142"/>
  <c r="C14" i="142"/>
  <c r="K14" i="142"/>
  <c r="F15" i="142"/>
  <c r="I16" i="142"/>
  <c r="D17" i="142"/>
  <c r="H15" i="142"/>
  <c r="J16" i="142"/>
  <c r="R16" i="142"/>
  <c r="K9" i="142"/>
  <c r="U14" i="142"/>
  <c r="Q18" i="142"/>
  <c r="H34" i="142"/>
  <c r="H39" i="142"/>
  <c r="C35" i="142"/>
  <c r="C40" i="142"/>
  <c r="K35" i="142"/>
  <c r="K40" i="142"/>
  <c r="N36" i="142"/>
  <c r="N41" i="142"/>
  <c r="V36" i="142"/>
  <c r="V41" i="142"/>
  <c r="I37" i="142"/>
  <c r="I42" i="142"/>
  <c r="O37" i="142"/>
  <c r="O42" i="142"/>
  <c r="B39" i="142"/>
  <c r="E43" i="141"/>
  <c r="E39" i="142"/>
  <c r="G39" i="142"/>
  <c r="I39" i="142"/>
  <c r="J39" i="142"/>
  <c r="M43" i="141"/>
  <c r="M39" i="142"/>
  <c r="O39" i="142"/>
  <c r="Q39" i="142"/>
  <c r="R39" i="142"/>
  <c r="U43" i="141"/>
  <c r="V39" i="142"/>
  <c r="E40" i="142"/>
  <c r="F40" i="142"/>
  <c r="J40" i="142"/>
  <c r="L40" i="142"/>
  <c r="N40" i="142"/>
  <c r="O40" i="142"/>
  <c r="Q40" i="142"/>
  <c r="U40" i="142"/>
  <c r="B41" i="142"/>
  <c r="C41" i="142"/>
  <c r="D41" i="142"/>
  <c r="I41" i="142"/>
  <c r="K41" i="142"/>
  <c r="L41" i="142"/>
  <c r="M41" i="142"/>
  <c r="R41" i="142"/>
  <c r="T41" i="142"/>
  <c r="U41" i="142"/>
  <c r="F42" i="142"/>
  <c r="J42" i="142"/>
  <c r="P42" i="142"/>
  <c r="R42" i="142"/>
  <c r="S9" i="144"/>
  <c r="H14" i="144"/>
  <c r="H18" i="143"/>
  <c r="K9" i="144"/>
  <c r="R10" i="144"/>
  <c r="F11" i="144"/>
  <c r="O11" i="144"/>
  <c r="C9" i="144"/>
  <c r="J10" i="144"/>
  <c r="G11" i="144"/>
  <c r="B10" i="144"/>
  <c r="K10" i="144"/>
  <c r="T10" i="144"/>
  <c r="O9" i="144"/>
  <c r="C10" i="144"/>
  <c r="L10" i="144"/>
  <c r="G9" i="144"/>
  <c r="D10" i="144"/>
  <c r="H9" i="144"/>
  <c r="Q9" i="144"/>
  <c r="N10" i="144"/>
  <c r="C11" i="144"/>
  <c r="R12" i="144"/>
  <c r="I9" i="144"/>
  <c r="F10" i="144"/>
  <c r="V12" i="144"/>
  <c r="C19" i="144"/>
  <c r="K19" i="144"/>
  <c r="S19" i="144"/>
  <c r="F20" i="144"/>
  <c r="N20" i="144"/>
  <c r="V20" i="144"/>
  <c r="I21" i="144"/>
  <c r="Q21" i="144"/>
  <c r="D22" i="144"/>
  <c r="L22" i="144"/>
  <c r="T22" i="144"/>
  <c r="B24" i="144"/>
  <c r="J24" i="144"/>
  <c r="R24" i="144"/>
  <c r="E25" i="144"/>
  <c r="M25" i="144"/>
  <c r="U25" i="144"/>
  <c r="H26" i="144"/>
  <c r="P26" i="144"/>
  <c r="C27" i="144"/>
  <c r="K27" i="144"/>
  <c r="S27" i="144"/>
  <c r="I29" i="144"/>
  <c r="Q29" i="144"/>
  <c r="D30" i="144"/>
  <c r="L30" i="144"/>
  <c r="T30" i="144"/>
  <c r="G31" i="144"/>
  <c r="O31" i="144"/>
  <c r="B32" i="144"/>
  <c r="J32" i="144"/>
  <c r="R32" i="144"/>
  <c r="D34" i="144"/>
  <c r="D38" i="143"/>
  <c r="D38" i="144" s="1"/>
  <c r="L34" i="144"/>
  <c r="C16" i="144"/>
  <c r="K16" i="144"/>
  <c r="V17" i="144"/>
  <c r="I18" i="144"/>
  <c r="Q18" i="144"/>
  <c r="D19" i="144"/>
  <c r="L19" i="144"/>
  <c r="T19" i="144"/>
  <c r="G20" i="144"/>
  <c r="O20" i="144"/>
  <c r="B21" i="144"/>
  <c r="J21" i="144"/>
  <c r="R21" i="144"/>
  <c r="E22" i="144"/>
  <c r="M22" i="144"/>
  <c r="U22" i="144"/>
  <c r="H23" i="144"/>
  <c r="P23" i="144"/>
  <c r="C24" i="144"/>
  <c r="K24" i="144"/>
  <c r="S24" i="144"/>
  <c r="F25" i="144"/>
  <c r="N25" i="144"/>
  <c r="V25" i="144"/>
  <c r="I26" i="144"/>
  <c r="Q26" i="144"/>
  <c r="D27" i="144"/>
  <c r="L27" i="144"/>
  <c r="T27" i="144"/>
  <c r="O28" i="144"/>
  <c r="B29" i="144"/>
  <c r="J29" i="144"/>
  <c r="R29" i="144"/>
  <c r="E30" i="144"/>
  <c r="M30" i="144"/>
  <c r="U30" i="144"/>
  <c r="H31" i="144"/>
  <c r="P31" i="144"/>
  <c r="C32" i="144"/>
  <c r="K32" i="144"/>
  <c r="E34" i="144"/>
  <c r="U11" i="144"/>
  <c r="H12" i="144"/>
  <c r="P12" i="144"/>
  <c r="F14" i="144"/>
  <c r="V14" i="144"/>
  <c r="I15" i="144"/>
  <c r="Q15" i="144"/>
  <c r="L16" i="144"/>
  <c r="G17" i="144"/>
  <c r="E19" i="144"/>
  <c r="M19" i="144"/>
  <c r="U19" i="144"/>
  <c r="H20" i="144"/>
  <c r="P20" i="144"/>
  <c r="C21" i="144"/>
  <c r="K21" i="144"/>
  <c r="S21" i="144"/>
  <c r="F22" i="144"/>
  <c r="N22" i="144"/>
  <c r="V22" i="144"/>
  <c r="D24" i="144"/>
  <c r="L24" i="144"/>
  <c r="T24" i="144"/>
  <c r="G25" i="144"/>
  <c r="O25" i="144"/>
  <c r="B26" i="144"/>
  <c r="J26" i="144"/>
  <c r="R26" i="144"/>
  <c r="E27" i="144"/>
  <c r="M27" i="144"/>
  <c r="U27" i="144"/>
  <c r="C29" i="144"/>
  <c r="K29" i="144"/>
  <c r="S29" i="144"/>
  <c r="F30" i="144"/>
  <c r="N30" i="144"/>
  <c r="V30" i="144"/>
  <c r="I31" i="144"/>
  <c r="Q31" i="144"/>
  <c r="D32" i="144"/>
  <c r="L32" i="144"/>
  <c r="T32" i="144"/>
  <c r="F38" i="143"/>
  <c r="F33" i="144" s="1"/>
  <c r="N38" i="143"/>
  <c r="N33" i="144" s="1"/>
  <c r="N11" i="144"/>
  <c r="I12" i="144"/>
  <c r="D18" i="143"/>
  <c r="D18" i="144" s="1"/>
  <c r="L18" i="143"/>
  <c r="T18" i="143"/>
  <c r="T18" i="144" s="1"/>
  <c r="G14" i="144"/>
  <c r="O14" i="144"/>
  <c r="B15" i="144"/>
  <c r="J15" i="144"/>
  <c r="R15" i="144"/>
  <c r="E16" i="144"/>
  <c r="M16" i="144"/>
  <c r="U16" i="144"/>
  <c r="H17" i="144"/>
  <c r="P17" i="144"/>
  <c r="C23" i="143"/>
  <c r="K23" i="143"/>
  <c r="F19" i="144"/>
  <c r="N19" i="144"/>
  <c r="V19" i="144"/>
  <c r="I20" i="144"/>
  <c r="Q20" i="144"/>
  <c r="D21" i="144"/>
  <c r="L21" i="144"/>
  <c r="T21" i="144"/>
  <c r="G22" i="144"/>
  <c r="O22" i="144"/>
  <c r="B28" i="143"/>
  <c r="B23" i="144" s="1"/>
  <c r="J23" i="144"/>
  <c r="R23" i="144"/>
  <c r="E24" i="144"/>
  <c r="M24" i="144"/>
  <c r="U24" i="144"/>
  <c r="H25" i="144"/>
  <c r="P25" i="144"/>
  <c r="C26" i="144"/>
  <c r="K26" i="144"/>
  <c r="S26" i="144"/>
  <c r="F27" i="144"/>
  <c r="N27" i="144"/>
  <c r="V27" i="144"/>
  <c r="I33" i="143"/>
  <c r="D29" i="144"/>
  <c r="L29" i="144"/>
  <c r="T29" i="144"/>
  <c r="G30" i="144"/>
  <c r="O30" i="144"/>
  <c r="B31" i="144"/>
  <c r="J31" i="144"/>
  <c r="R31" i="144"/>
  <c r="E32" i="144"/>
  <c r="M32" i="144"/>
  <c r="U32" i="144"/>
  <c r="P38" i="143"/>
  <c r="G34" i="144"/>
  <c r="O34" i="144"/>
  <c r="B35" i="144"/>
  <c r="J35" i="144"/>
  <c r="R35" i="144"/>
  <c r="E36" i="144"/>
  <c r="M36" i="144"/>
  <c r="H37" i="144"/>
  <c r="P37" i="144"/>
  <c r="K15" i="144"/>
  <c r="F16" i="144"/>
  <c r="N16" i="144"/>
  <c r="I17" i="144"/>
  <c r="Q17" i="144"/>
  <c r="G19" i="144"/>
  <c r="O19" i="144"/>
  <c r="B20" i="144"/>
  <c r="J20" i="144"/>
  <c r="R20" i="144"/>
  <c r="E21" i="144"/>
  <c r="M21" i="144"/>
  <c r="U21" i="144"/>
  <c r="H22" i="144"/>
  <c r="P22" i="144"/>
  <c r="S23" i="144"/>
  <c r="F24" i="144"/>
  <c r="N24" i="144"/>
  <c r="V24" i="144"/>
  <c r="I25" i="144"/>
  <c r="Q25" i="144"/>
  <c r="D26" i="144"/>
  <c r="L26" i="144"/>
  <c r="T26" i="144"/>
  <c r="G27" i="144"/>
  <c r="O27" i="144"/>
  <c r="J28" i="144"/>
  <c r="R28" i="144"/>
  <c r="E29" i="144"/>
  <c r="M29" i="144"/>
  <c r="U29" i="144"/>
  <c r="H30" i="144"/>
  <c r="P30" i="144"/>
  <c r="C31" i="144"/>
  <c r="K31" i="144"/>
  <c r="S31" i="144"/>
  <c r="F32" i="144"/>
  <c r="N32" i="144"/>
  <c r="V32" i="144"/>
  <c r="Q33" i="144"/>
  <c r="K35" i="144"/>
  <c r="K38" i="143"/>
  <c r="S35" i="144"/>
  <c r="S38" i="143"/>
  <c r="B9" i="144"/>
  <c r="J9" i="144"/>
  <c r="E10" i="144"/>
  <c r="M10" i="144"/>
  <c r="U10" i="144"/>
  <c r="H11" i="144"/>
  <c r="F18" i="143"/>
  <c r="N18" i="143"/>
  <c r="V18" i="143"/>
  <c r="I14" i="144"/>
  <c r="Q14" i="144"/>
  <c r="D15" i="144"/>
  <c r="L15" i="144"/>
  <c r="T15" i="144"/>
  <c r="G16" i="144"/>
  <c r="O16" i="144"/>
  <c r="B17" i="144"/>
  <c r="J17" i="144"/>
  <c r="R17" i="144"/>
  <c r="E23" i="143"/>
  <c r="E18" i="144" s="1"/>
  <c r="M23" i="143"/>
  <c r="M18" i="144" s="1"/>
  <c r="U23" i="143"/>
  <c r="U18" i="144" s="1"/>
  <c r="H19" i="144"/>
  <c r="P19" i="144"/>
  <c r="C20" i="144"/>
  <c r="K20" i="144"/>
  <c r="S20" i="144"/>
  <c r="F21" i="144"/>
  <c r="N21" i="144"/>
  <c r="V21" i="144"/>
  <c r="I22" i="144"/>
  <c r="Q22" i="144"/>
  <c r="D28" i="143"/>
  <c r="D23" i="144" s="1"/>
  <c r="L28" i="143"/>
  <c r="L23" i="144" s="1"/>
  <c r="T28" i="143"/>
  <c r="T23" i="144" s="1"/>
  <c r="G24" i="144"/>
  <c r="O24" i="144"/>
  <c r="B25" i="144"/>
  <c r="J25" i="144"/>
  <c r="R25" i="144"/>
  <c r="E26" i="144"/>
  <c r="M26" i="144"/>
  <c r="U26" i="144"/>
  <c r="H27" i="144"/>
  <c r="P27" i="144"/>
  <c r="C33" i="143"/>
  <c r="C28" i="144" s="1"/>
  <c r="K33" i="143"/>
  <c r="K28" i="144" s="1"/>
  <c r="S33" i="143"/>
  <c r="S28" i="144" s="1"/>
  <c r="F29" i="144"/>
  <c r="N29" i="144"/>
  <c r="V29" i="144"/>
  <c r="I30" i="144"/>
  <c r="Q30" i="144"/>
  <c r="D31" i="144"/>
  <c r="L31" i="144"/>
  <c r="T31" i="144"/>
  <c r="G32" i="144"/>
  <c r="O32" i="144"/>
  <c r="E38" i="144"/>
  <c r="M38" i="144"/>
  <c r="D12" i="144"/>
  <c r="L12" i="144"/>
  <c r="G18" i="143"/>
  <c r="J14" i="144"/>
  <c r="E15" i="144"/>
  <c r="M15" i="144"/>
  <c r="U15" i="144"/>
  <c r="H16" i="144"/>
  <c r="P16" i="144"/>
  <c r="F23" i="143"/>
  <c r="N23" i="143"/>
  <c r="I19" i="144"/>
  <c r="Q19" i="144"/>
  <c r="D20" i="144"/>
  <c r="L20" i="144"/>
  <c r="T20" i="144"/>
  <c r="G21" i="144"/>
  <c r="O21" i="144"/>
  <c r="B22" i="144"/>
  <c r="J22" i="144"/>
  <c r="R22" i="144"/>
  <c r="E28" i="143"/>
  <c r="M28" i="143"/>
  <c r="H24" i="144"/>
  <c r="P24" i="144"/>
  <c r="C25" i="144"/>
  <c r="K25" i="144"/>
  <c r="S25" i="144"/>
  <c r="F26" i="144"/>
  <c r="N26" i="144"/>
  <c r="V26" i="144"/>
  <c r="I27" i="144"/>
  <c r="Q27" i="144"/>
  <c r="D33" i="143"/>
  <c r="G29" i="144"/>
  <c r="O29" i="144"/>
  <c r="B30" i="144"/>
  <c r="J30" i="144"/>
  <c r="R30" i="144"/>
  <c r="E31" i="144"/>
  <c r="M31" i="144"/>
  <c r="U31" i="144"/>
  <c r="U36" i="144"/>
  <c r="H32" i="144"/>
  <c r="P32" i="144"/>
  <c r="L14" i="144"/>
  <c r="T14" i="144"/>
  <c r="R16" i="144"/>
  <c r="M17" i="144"/>
  <c r="P18" i="143"/>
  <c r="C14" i="144"/>
  <c r="K14" i="144"/>
  <c r="S14" i="144"/>
  <c r="N15" i="144"/>
  <c r="D17" i="144"/>
  <c r="L17" i="144"/>
  <c r="G23" i="143"/>
  <c r="O23" i="143"/>
  <c r="O18" i="144" s="1"/>
  <c r="B19" i="144"/>
  <c r="J19" i="144"/>
  <c r="R19" i="144"/>
  <c r="E20" i="144"/>
  <c r="M20" i="144"/>
  <c r="U20" i="144"/>
  <c r="H21" i="144"/>
  <c r="P21" i="144"/>
  <c r="C22" i="144"/>
  <c r="K22" i="144"/>
  <c r="S22" i="144"/>
  <c r="F28" i="143"/>
  <c r="N28" i="143"/>
  <c r="V28" i="143"/>
  <c r="V23" i="144" s="1"/>
  <c r="I24" i="144"/>
  <c r="Q24" i="144"/>
  <c r="D25" i="144"/>
  <c r="L25" i="144"/>
  <c r="T25" i="144"/>
  <c r="G26" i="144"/>
  <c r="O26" i="144"/>
  <c r="B27" i="144"/>
  <c r="J27" i="144"/>
  <c r="R27" i="144"/>
  <c r="E33" i="143"/>
  <c r="M33" i="143"/>
  <c r="U33" i="143"/>
  <c r="U28" i="144" s="1"/>
  <c r="H29" i="144"/>
  <c r="P29" i="144"/>
  <c r="C30" i="144"/>
  <c r="K30" i="144"/>
  <c r="S30" i="144"/>
  <c r="F31" i="144"/>
  <c r="N31" i="144"/>
  <c r="V31" i="144"/>
  <c r="I32" i="144"/>
  <c r="Q32" i="144"/>
  <c r="H38" i="143"/>
  <c r="C34" i="144"/>
  <c r="S32" i="144"/>
  <c r="V38" i="143"/>
  <c r="V33" i="144" s="1"/>
  <c r="I34" i="144"/>
  <c r="Q34" i="144"/>
  <c r="D35" i="144"/>
  <c r="L35" i="144"/>
  <c r="T35" i="144"/>
  <c r="G36" i="144"/>
  <c r="O36" i="144"/>
  <c r="B37" i="144"/>
  <c r="J37" i="144"/>
  <c r="R37" i="144"/>
  <c r="U43" i="143"/>
  <c r="J42" i="113" s="1"/>
  <c r="H39" i="144"/>
  <c r="P39" i="144"/>
  <c r="C40" i="144"/>
  <c r="K40" i="144"/>
  <c r="S40" i="144"/>
  <c r="F41" i="144"/>
  <c r="N41" i="144"/>
  <c r="V41" i="144"/>
  <c r="I42" i="144"/>
  <c r="Q42" i="144"/>
  <c r="G33" i="144"/>
  <c r="O33" i="144"/>
  <c r="B34" i="144"/>
  <c r="J34" i="144"/>
  <c r="R34" i="144"/>
  <c r="E35" i="144"/>
  <c r="M35" i="144"/>
  <c r="U35" i="144"/>
  <c r="H36" i="144"/>
  <c r="P36" i="144"/>
  <c r="C37" i="144"/>
  <c r="K37" i="144"/>
  <c r="S37" i="144"/>
  <c r="I39" i="144"/>
  <c r="Q39" i="144"/>
  <c r="D40" i="144"/>
  <c r="L40" i="144"/>
  <c r="T40" i="144"/>
  <c r="G41" i="144"/>
  <c r="O41" i="144"/>
  <c r="B42" i="144"/>
  <c r="J42" i="144"/>
  <c r="R42" i="144"/>
  <c r="K34" i="144"/>
  <c r="S34" i="144"/>
  <c r="F35" i="144"/>
  <c r="N35" i="144"/>
  <c r="V35" i="144"/>
  <c r="I36" i="144"/>
  <c r="Q36" i="144"/>
  <c r="D37" i="144"/>
  <c r="L37" i="144"/>
  <c r="T37" i="144"/>
  <c r="G43" i="143"/>
  <c r="J16" i="113" s="1"/>
  <c r="O43" i="143"/>
  <c r="B39" i="144"/>
  <c r="J39" i="144"/>
  <c r="R39" i="144"/>
  <c r="E40" i="144"/>
  <c r="M40" i="144"/>
  <c r="U40" i="144"/>
  <c r="H41" i="144"/>
  <c r="P41" i="144"/>
  <c r="C42" i="144"/>
  <c r="K42" i="144"/>
  <c r="S42" i="144"/>
  <c r="T34" i="144"/>
  <c r="G35" i="144"/>
  <c r="O35" i="144"/>
  <c r="B36" i="144"/>
  <c r="J36" i="144"/>
  <c r="R36" i="144"/>
  <c r="E37" i="144"/>
  <c r="M37" i="144"/>
  <c r="U37" i="144"/>
  <c r="C39" i="144"/>
  <c r="K39" i="144"/>
  <c r="S39" i="144"/>
  <c r="F40" i="144"/>
  <c r="N40" i="144"/>
  <c r="V40" i="144"/>
  <c r="I41" i="144"/>
  <c r="Q41" i="144"/>
  <c r="D42" i="144"/>
  <c r="L42" i="144"/>
  <c r="T42" i="144"/>
  <c r="B38" i="143"/>
  <c r="B33" i="144" s="1"/>
  <c r="J38" i="143"/>
  <c r="J33" i="144" s="1"/>
  <c r="R38" i="143"/>
  <c r="R33" i="144" s="1"/>
  <c r="M34" i="144"/>
  <c r="U34" i="144"/>
  <c r="H35" i="144"/>
  <c r="P35" i="144"/>
  <c r="C36" i="144"/>
  <c r="K36" i="144"/>
  <c r="S36" i="144"/>
  <c r="F37" i="144"/>
  <c r="N37" i="144"/>
  <c r="V37" i="144"/>
  <c r="I43" i="143"/>
  <c r="J18" i="113" s="1"/>
  <c r="Q43" i="143"/>
  <c r="J30" i="113" s="1"/>
  <c r="D39" i="144"/>
  <c r="L39" i="144"/>
  <c r="T39" i="144"/>
  <c r="G40" i="144"/>
  <c r="O40" i="144"/>
  <c r="B41" i="144"/>
  <c r="J41" i="144"/>
  <c r="R41" i="144"/>
  <c r="E42" i="144"/>
  <c r="M42" i="144"/>
  <c r="U42" i="144"/>
  <c r="C38" i="143"/>
  <c r="F34" i="144"/>
  <c r="N34" i="144"/>
  <c r="V34" i="144"/>
  <c r="I35" i="144"/>
  <c r="Q35" i="144"/>
  <c r="D36" i="144"/>
  <c r="L36" i="144"/>
  <c r="T36" i="144"/>
  <c r="G37" i="144"/>
  <c r="O37" i="144"/>
  <c r="B43" i="143"/>
  <c r="J10" i="113" s="1"/>
  <c r="J43" i="143"/>
  <c r="J19" i="113" s="1"/>
  <c r="R43" i="143"/>
  <c r="J31" i="113" s="1"/>
  <c r="E39" i="144"/>
  <c r="M39" i="144"/>
  <c r="U39" i="144"/>
  <c r="H40" i="144"/>
  <c r="P40" i="144"/>
  <c r="C41" i="144"/>
  <c r="K41" i="144"/>
  <c r="S41" i="144"/>
  <c r="F42" i="144"/>
  <c r="N42" i="144"/>
  <c r="V42" i="144"/>
  <c r="L38" i="143"/>
  <c r="L33" i="144" s="1"/>
  <c r="T38" i="143"/>
  <c r="T33" i="144" s="1"/>
  <c r="C43" i="143"/>
  <c r="J11" i="113" s="1"/>
  <c r="K43" i="143"/>
  <c r="J20" i="113" s="1"/>
  <c r="S43" i="143"/>
  <c r="J40" i="111"/>
  <c r="J39" i="111"/>
  <c r="J38" i="111"/>
  <c r="J37" i="111"/>
  <c r="J36" i="111"/>
  <c r="J35" i="111"/>
  <c r="J34" i="111"/>
  <c r="J33" i="111"/>
  <c r="I40" i="111"/>
  <c r="H40" i="111"/>
  <c r="G40" i="111"/>
  <c r="F40" i="111"/>
  <c r="E40" i="111"/>
  <c r="D40" i="111"/>
  <c r="C40" i="111"/>
  <c r="I39" i="111"/>
  <c r="H39" i="111"/>
  <c r="G39" i="111"/>
  <c r="F39" i="111"/>
  <c r="E39" i="111"/>
  <c r="D39" i="111"/>
  <c r="C39" i="111"/>
  <c r="I38" i="111"/>
  <c r="H38" i="111"/>
  <c r="G38" i="111"/>
  <c r="F38" i="111"/>
  <c r="E38" i="111"/>
  <c r="D38" i="111"/>
  <c r="C38" i="111"/>
  <c r="I37" i="111"/>
  <c r="H37" i="111"/>
  <c r="G37" i="111"/>
  <c r="F37" i="111"/>
  <c r="E37" i="111"/>
  <c r="D37" i="111"/>
  <c r="C37" i="111"/>
  <c r="I36" i="111"/>
  <c r="H36" i="111"/>
  <c r="G36" i="111"/>
  <c r="F36" i="111"/>
  <c r="E36" i="111"/>
  <c r="D36" i="111"/>
  <c r="C36" i="111"/>
  <c r="I35" i="111"/>
  <c r="H35" i="111"/>
  <c r="G35" i="111"/>
  <c r="F35" i="111"/>
  <c r="E35" i="111"/>
  <c r="D35" i="111"/>
  <c r="C35" i="111"/>
  <c r="I34" i="111"/>
  <c r="H34" i="111"/>
  <c r="G34" i="111"/>
  <c r="F34" i="111"/>
  <c r="E34" i="111"/>
  <c r="D34" i="111"/>
  <c r="C34" i="111"/>
  <c r="I33" i="111"/>
  <c r="H33" i="111"/>
  <c r="G33" i="111"/>
  <c r="F33" i="111"/>
  <c r="E33" i="111"/>
  <c r="D33" i="111"/>
  <c r="C33" i="111"/>
  <c r="H31" i="111"/>
  <c r="G31" i="111"/>
  <c r="F31" i="111"/>
  <c r="E31" i="111"/>
  <c r="D31" i="111"/>
  <c r="C31" i="111"/>
  <c r="H30" i="111"/>
  <c r="G30" i="111"/>
  <c r="F30" i="111"/>
  <c r="E30" i="111"/>
  <c r="D30" i="111"/>
  <c r="C30" i="111"/>
  <c r="H29" i="111"/>
  <c r="G29" i="111"/>
  <c r="F29" i="111"/>
  <c r="E29" i="111"/>
  <c r="D29" i="111"/>
  <c r="C29" i="111"/>
  <c r="I31" i="111"/>
  <c r="I30" i="111"/>
  <c r="I29" i="111"/>
  <c r="I16" i="144" l="1"/>
  <c r="U17" i="144"/>
  <c r="H10" i="144"/>
  <c r="K12" i="144"/>
  <c r="F17" i="142"/>
  <c r="V10" i="142"/>
  <c r="T9" i="142"/>
  <c r="U14" i="144"/>
  <c r="B28" i="144"/>
  <c r="E9" i="144"/>
  <c r="E14" i="142"/>
  <c r="O10" i="142"/>
  <c r="E16" i="142"/>
  <c r="R14" i="144"/>
  <c r="S15" i="144"/>
  <c r="O13" i="141"/>
  <c r="O8" i="142" s="1"/>
  <c r="C18" i="144"/>
  <c r="T23" i="142"/>
  <c r="Q11" i="144"/>
  <c r="Q16" i="144"/>
  <c r="N14" i="144"/>
  <c r="G16" i="105"/>
  <c r="H13" i="143"/>
  <c r="H8" i="144" s="1"/>
  <c r="O17" i="144"/>
  <c r="I11" i="105"/>
  <c r="N13" i="143"/>
  <c r="N8" i="144" s="1"/>
  <c r="Q8" i="144"/>
  <c r="K8" i="144"/>
  <c r="K18" i="144"/>
  <c r="M9" i="144"/>
  <c r="E28" i="144"/>
  <c r="V15" i="144"/>
  <c r="K11" i="144"/>
  <c r="C12" i="144"/>
  <c r="U13" i="143"/>
  <c r="N23" i="144"/>
  <c r="Q28" i="144"/>
  <c r="M18" i="142"/>
  <c r="F23" i="144"/>
  <c r="T33" i="142"/>
  <c r="L38" i="142"/>
  <c r="D23" i="142"/>
  <c r="M28" i="144"/>
  <c r="K23" i="144"/>
  <c r="N17" i="144"/>
  <c r="N12" i="144"/>
  <c r="H10" i="105"/>
  <c r="L11" i="142"/>
  <c r="U17" i="142"/>
  <c r="E11" i="105"/>
  <c r="E22" i="105"/>
  <c r="Q10" i="142"/>
  <c r="V17" i="142"/>
  <c r="Q28" i="142"/>
  <c r="S18" i="142"/>
  <c r="U28" i="142"/>
  <c r="U13" i="141"/>
  <c r="D21" i="105" s="1"/>
  <c r="P38" i="142"/>
  <c r="N23" i="142"/>
  <c r="G10" i="105"/>
  <c r="I19" i="105"/>
  <c r="J24" i="111"/>
  <c r="G28" i="142"/>
  <c r="F13" i="105"/>
  <c r="J33" i="142"/>
  <c r="H16" i="105"/>
  <c r="B18" i="142"/>
  <c r="E8" i="105"/>
  <c r="N9" i="142"/>
  <c r="I13" i="105"/>
  <c r="J16" i="111"/>
  <c r="L14" i="142"/>
  <c r="C38" i="142"/>
  <c r="I9" i="105"/>
  <c r="J11" i="111"/>
  <c r="K28" i="142"/>
  <c r="G17" i="105"/>
  <c r="I17" i="105"/>
  <c r="J20" i="111"/>
  <c r="H9" i="105"/>
  <c r="I16" i="105"/>
  <c r="F11" i="105"/>
  <c r="C16" i="142"/>
  <c r="F13" i="141"/>
  <c r="F13" i="142" s="1"/>
  <c r="G33" i="142"/>
  <c r="H13" i="105"/>
  <c r="G22" i="105"/>
  <c r="B33" i="142"/>
  <c r="H8" i="105"/>
  <c r="S28" i="142"/>
  <c r="G20" i="105"/>
  <c r="I21" i="105"/>
  <c r="J42" i="111"/>
  <c r="D14" i="142"/>
  <c r="H28" i="142"/>
  <c r="G14" i="105"/>
  <c r="F28" i="142"/>
  <c r="C28" i="142"/>
  <c r="G9" i="105"/>
  <c r="N18" i="142"/>
  <c r="I23" i="142"/>
  <c r="F15" i="105"/>
  <c r="U33" i="142"/>
  <c r="H21" i="105"/>
  <c r="K33" i="142"/>
  <c r="H17" i="105"/>
  <c r="L28" i="142"/>
  <c r="U18" i="142"/>
  <c r="E21" i="105"/>
  <c r="E13" i="105"/>
  <c r="F14" i="142"/>
  <c r="I18" i="105"/>
  <c r="I8" i="105"/>
  <c r="E10" i="105"/>
  <c r="K23" i="142"/>
  <c r="H18" i="142"/>
  <c r="E14" i="105"/>
  <c r="R17" i="142"/>
  <c r="Q38" i="142"/>
  <c r="J30" i="111"/>
  <c r="F38" i="142"/>
  <c r="I12" i="105"/>
  <c r="J15" i="111"/>
  <c r="N38" i="142"/>
  <c r="J25" i="111"/>
  <c r="E28" i="142"/>
  <c r="G11" i="105"/>
  <c r="H16" i="142"/>
  <c r="J18" i="142"/>
  <c r="E16" i="105"/>
  <c r="V38" i="142"/>
  <c r="I22" i="105"/>
  <c r="J43" i="111"/>
  <c r="B28" i="142"/>
  <c r="F8" i="105"/>
  <c r="G13" i="105"/>
  <c r="G8" i="105"/>
  <c r="E17" i="105"/>
  <c r="I10" i="105"/>
  <c r="J12" i="111"/>
  <c r="V23" i="142"/>
  <c r="F22" i="105"/>
  <c r="F14" i="105"/>
  <c r="P10" i="144"/>
  <c r="F12" i="144"/>
  <c r="C33" i="144"/>
  <c r="N13" i="144"/>
  <c r="Q13" i="144"/>
  <c r="S11" i="144"/>
  <c r="F38" i="144"/>
  <c r="N38" i="144"/>
  <c r="H33" i="144"/>
  <c r="T28" i="144"/>
  <c r="C23" i="144"/>
  <c r="I28" i="144"/>
  <c r="P33" i="144"/>
  <c r="P38" i="144"/>
  <c r="H38" i="144"/>
  <c r="L28" i="144"/>
  <c r="I13" i="143"/>
  <c r="I8" i="144" s="1"/>
  <c r="T16" i="144"/>
  <c r="H18" i="144"/>
  <c r="V11" i="144"/>
  <c r="U8" i="144"/>
  <c r="V9" i="144"/>
  <c r="V13" i="143"/>
  <c r="V8" i="144" s="1"/>
  <c r="D16" i="144"/>
  <c r="P13" i="143"/>
  <c r="P8" i="144" s="1"/>
  <c r="F9" i="144"/>
  <c r="F13" i="143"/>
  <c r="F8" i="144" s="1"/>
  <c r="C13" i="143"/>
  <c r="C8" i="144" s="1"/>
  <c r="P14" i="144"/>
  <c r="M23" i="144"/>
  <c r="G18" i="144"/>
  <c r="E23" i="144"/>
  <c r="P9" i="144"/>
  <c r="R38" i="142"/>
  <c r="O18" i="142"/>
  <c r="E18" i="142"/>
  <c r="L17" i="142"/>
  <c r="B23" i="142"/>
  <c r="D38" i="142"/>
  <c r="T38" i="142"/>
  <c r="N17" i="142"/>
  <c r="S15" i="142"/>
  <c r="L13" i="141"/>
  <c r="L8" i="142" s="1"/>
  <c r="M17" i="142"/>
  <c r="K15" i="142"/>
  <c r="P16" i="142"/>
  <c r="G18" i="142"/>
  <c r="C13" i="141"/>
  <c r="C15" i="142"/>
  <c r="M14" i="142"/>
  <c r="B16" i="142"/>
  <c r="H33" i="142"/>
  <c r="V28" i="142"/>
  <c r="B14" i="142"/>
  <c r="N13" i="141"/>
  <c r="N8" i="142" s="1"/>
  <c r="O23" i="142"/>
  <c r="J15" i="142"/>
  <c r="D28" i="142"/>
  <c r="I15" i="142"/>
  <c r="G15" i="142"/>
  <c r="S16" i="142"/>
  <c r="U15" i="142"/>
  <c r="D33" i="142"/>
  <c r="B13" i="141"/>
  <c r="J23" i="142"/>
  <c r="F23" i="142"/>
  <c r="P15" i="142"/>
  <c r="K38" i="142"/>
  <c r="V13" i="141"/>
  <c r="D22" i="105" s="1"/>
  <c r="I13" i="141"/>
  <c r="M15" i="142"/>
  <c r="I14" i="142"/>
  <c r="U23" i="142"/>
  <c r="G16" i="142"/>
  <c r="N15" i="142"/>
  <c r="P17" i="142"/>
  <c r="R23" i="142"/>
  <c r="K16" i="142"/>
  <c r="D13" i="141"/>
  <c r="D13" i="142" s="1"/>
  <c r="G17" i="142"/>
  <c r="M33" i="142"/>
  <c r="T16" i="142"/>
  <c r="M23" i="142"/>
  <c r="E17" i="142"/>
  <c r="L33" i="142"/>
  <c r="S14" i="142"/>
  <c r="E33" i="142"/>
  <c r="E23" i="142"/>
  <c r="B38" i="142"/>
  <c r="V33" i="142"/>
  <c r="M13" i="141"/>
  <c r="M13" i="142" s="1"/>
  <c r="J13" i="141"/>
  <c r="P33" i="142"/>
  <c r="D16" i="142"/>
  <c r="R9" i="142"/>
  <c r="R13" i="141"/>
  <c r="J14" i="142"/>
  <c r="T28" i="142"/>
  <c r="J38" i="142"/>
  <c r="F33" i="142"/>
  <c r="S13" i="141"/>
  <c r="D20" i="105" s="1"/>
  <c r="E13" i="141"/>
  <c r="C11" i="105" s="1"/>
  <c r="G23" i="142"/>
  <c r="S33" i="142"/>
  <c r="C33" i="142"/>
  <c r="P9" i="142"/>
  <c r="P13" i="141"/>
  <c r="D15" i="142"/>
  <c r="Q17" i="142"/>
  <c r="O14" i="142"/>
  <c r="V14" i="142"/>
  <c r="J17" i="142"/>
  <c r="H9" i="142"/>
  <c r="H13" i="141"/>
  <c r="T13" i="141"/>
  <c r="M16" i="142"/>
  <c r="G38" i="142"/>
  <c r="P23" i="142"/>
  <c r="G13" i="141"/>
  <c r="C13" i="105" s="1"/>
  <c r="I28" i="142"/>
  <c r="N28" i="142"/>
  <c r="S17" i="142"/>
  <c r="Q13" i="141"/>
  <c r="H17" i="142"/>
  <c r="G14" i="142"/>
  <c r="O38" i="142"/>
  <c r="K13" i="141"/>
  <c r="C17" i="105" s="1"/>
  <c r="T38" i="144"/>
  <c r="K33" i="144"/>
  <c r="M33" i="144"/>
  <c r="O23" i="144"/>
  <c r="V38" i="144"/>
  <c r="B11" i="144"/>
  <c r="B13" i="143"/>
  <c r="L18" i="144"/>
  <c r="G23" i="144"/>
  <c r="V28" i="144"/>
  <c r="U38" i="142"/>
  <c r="N28" i="144"/>
  <c r="I13" i="144"/>
  <c r="M38" i="142"/>
  <c r="K13" i="144"/>
  <c r="D28" i="144"/>
  <c r="V18" i="144"/>
  <c r="F28" i="144"/>
  <c r="B16" i="144"/>
  <c r="E38" i="142"/>
  <c r="L9" i="144"/>
  <c r="L13" i="143"/>
  <c r="L8" i="144" s="1"/>
  <c r="N18" i="144"/>
  <c r="U33" i="144"/>
  <c r="D33" i="144"/>
  <c r="P18" i="144"/>
  <c r="O15" i="144"/>
  <c r="O13" i="143"/>
  <c r="F18" i="144"/>
  <c r="E33" i="144"/>
  <c r="S33" i="144"/>
  <c r="G15" i="144"/>
  <c r="L38" i="144"/>
  <c r="U23" i="144"/>
  <c r="S17" i="144"/>
  <c r="I33" i="144"/>
  <c r="G13" i="143"/>
  <c r="G8" i="144" s="1"/>
  <c r="U13" i="144"/>
  <c r="S13" i="143"/>
  <c r="V13" i="142"/>
  <c r="S38" i="144"/>
  <c r="K38" i="144"/>
  <c r="C38" i="144"/>
  <c r="R38" i="144"/>
  <c r="J38" i="144"/>
  <c r="B38" i="144"/>
  <c r="Q38" i="144"/>
  <c r="I38" i="144"/>
  <c r="O38" i="144"/>
  <c r="G38" i="144"/>
  <c r="U38" i="144"/>
  <c r="M12" i="144"/>
  <c r="M13" i="143"/>
  <c r="E12" i="144"/>
  <c r="E13" i="143"/>
  <c r="R11" i="144"/>
  <c r="R13" i="143"/>
  <c r="J11" i="144"/>
  <c r="J13" i="143"/>
  <c r="T9" i="144"/>
  <c r="T13" i="143"/>
  <c r="T8" i="144" s="1"/>
  <c r="D9" i="144"/>
  <c r="D13" i="143"/>
  <c r="D8" i="144" s="1"/>
  <c r="H18" i="105"/>
  <c r="F8" i="142" l="1"/>
  <c r="H13" i="144"/>
  <c r="O13" i="142"/>
  <c r="N13" i="142"/>
  <c r="U13" i="142"/>
  <c r="C21" i="105"/>
  <c r="U8" i="142"/>
  <c r="M8" i="142"/>
  <c r="C14" i="105"/>
  <c r="D14" i="105"/>
  <c r="D11" i="105"/>
  <c r="B8" i="142"/>
  <c r="C8" i="105"/>
  <c r="D8" i="105"/>
  <c r="C8" i="142"/>
  <c r="C9" i="105"/>
  <c r="D9" i="105"/>
  <c r="D8" i="142"/>
  <c r="C10" i="105"/>
  <c r="D17" i="105"/>
  <c r="S8" i="142"/>
  <c r="C20" i="105"/>
  <c r="I8" i="142"/>
  <c r="C15" i="105"/>
  <c r="D15" i="105"/>
  <c r="D13" i="105"/>
  <c r="J13" i="142"/>
  <c r="C16" i="105"/>
  <c r="D16" i="105"/>
  <c r="V8" i="142"/>
  <c r="C22" i="105"/>
  <c r="D10" i="105"/>
  <c r="C13" i="144"/>
  <c r="P13" i="144"/>
  <c r="F13" i="144"/>
  <c r="V13" i="144"/>
  <c r="S13" i="142"/>
  <c r="C13" i="142"/>
  <c r="B13" i="142"/>
  <c r="J8" i="142"/>
  <c r="L13" i="142"/>
  <c r="I13" i="142"/>
  <c r="G8" i="142"/>
  <c r="G13" i="142"/>
  <c r="E8" i="142"/>
  <c r="E13" i="142"/>
  <c r="R8" i="142"/>
  <c r="R13" i="142"/>
  <c r="Q8" i="142"/>
  <c r="Q13" i="142"/>
  <c r="K8" i="142"/>
  <c r="K13" i="142"/>
  <c r="T8" i="142"/>
  <c r="T13" i="142"/>
  <c r="P8" i="142"/>
  <c r="P13" i="142"/>
  <c r="H8" i="142"/>
  <c r="H13" i="142"/>
  <c r="O8" i="144"/>
  <c r="O13" i="144"/>
  <c r="D13" i="144"/>
  <c r="R8" i="144"/>
  <c r="R13" i="144"/>
  <c r="S8" i="144"/>
  <c r="S13" i="144"/>
  <c r="L13" i="144"/>
  <c r="E8" i="144"/>
  <c r="E13" i="144"/>
  <c r="B8" i="144"/>
  <c r="B13" i="144"/>
  <c r="J8" i="144"/>
  <c r="J13" i="144"/>
  <c r="M8" i="144"/>
  <c r="M13" i="144"/>
  <c r="T13" i="144"/>
  <c r="G13" i="144"/>
  <c r="D18" i="105"/>
  <c r="E18" i="105"/>
  <c r="F18" i="105"/>
  <c r="G18" i="105"/>
  <c r="H19" i="105" l="1"/>
  <c r="G19" i="105"/>
  <c r="F19" i="105"/>
  <c r="E19" i="105"/>
  <c r="D19" i="105"/>
  <c r="C19" i="105"/>
  <c r="H12" i="105"/>
  <c r="G12" i="105"/>
  <c r="F12" i="105"/>
  <c r="E12" i="105"/>
  <c r="I43" i="111"/>
  <c r="H43" i="111"/>
  <c r="G43" i="111"/>
  <c r="F43" i="111"/>
  <c r="E43" i="111"/>
  <c r="D43" i="111"/>
  <c r="C43" i="111"/>
  <c r="I42" i="111"/>
  <c r="H42" i="111"/>
  <c r="G42" i="111"/>
  <c r="F42" i="111"/>
  <c r="E42" i="111"/>
  <c r="D42" i="111"/>
  <c r="C42" i="111"/>
  <c r="I41" i="111"/>
  <c r="H41" i="111"/>
  <c r="G41" i="111"/>
  <c r="F41" i="111"/>
  <c r="E41" i="111"/>
  <c r="D41" i="111"/>
  <c r="C41" i="111"/>
  <c r="J27" i="111"/>
  <c r="I27" i="111"/>
  <c r="H27" i="111"/>
  <c r="G27" i="111"/>
  <c r="F27" i="111"/>
  <c r="E27" i="111"/>
  <c r="D27" i="111"/>
  <c r="C27" i="111"/>
  <c r="J26" i="111"/>
  <c r="I26" i="111"/>
  <c r="H26" i="111"/>
  <c r="G26" i="111"/>
  <c r="F26" i="111"/>
  <c r="E26" i="111"/>
  <c r="D26" i="111"/>
  <c r="C26" i="111"/>
  <c r="I25" i="111"/>
  <c r="H25" i="111"/>
  <c r="G25" i="111"/>
  <c r="F25" i="111"/>
  <c r="E25" i="111"/>
  <c r="D25" i="111"/>
  <c r="C25" i="111"/>
  <c r="I24" i="111"/>
  <c r="H24" i="111"/>
  <c r="G24" i="111"/>
  <c r="F24" i="111"/>
  <c r="E24" i="111"/>
  <c r="D24" i="111"/>
  <c r="C24" i="111"/>
  <c r="J23" i="111"/>
  <c r="I23" i="111"/>
  <c r="H23" i="111"/>
  <c r="G23" i="111"/>
  <c r="F23" i="111"/>
  <c r="E23" i="111"/>
  <c r="D23" i="111"/>
  <c r="C23" i="111"/>
  <c r="J22" i="111"/>
  <c r="I22" i="111"/>
  <c r="H22" i="111"/>
  <c r="G22" i="111"/>
  <c r="F22" i="111"/>
  <c r="E22" i="111"/>
  <c r="D22" i="111"/>
  <c r="C22" i="111"/>
  <c r="J21" i="111"/>
  <c r="I21" i="111"/>
  <c r="H21" i="111"/>
  <c r="G21" i="111"/>
  <c r="F21" i="111"/>
  <c r="E21" i="111"/>
  <c r="D21" i="111"/>
  <c r="C21" i="111"/>
  <c r="I20" i="111"/>
  <c r="H20" i="111"/>
  <c r="G20" i="111"/>
  <c r="F20" i="111"/>
  <c r="E20" i="111"/>
  <c r="D20" i="111"/>
  <c r="C20" i="111"/>
  <c r="I19" i="111"/>
  <c r="H19" i="111"/>
  <c r="G19" i="111"/>
  <c r="F19" i="111"/>
  <c r="E19" i="111"/>
  <c r="D19" i="111"/>
  <c r="C19" i="111"/>
  <c r="I18" i="111"/>
  <c r="H18" i="111"/>
  <c r="G18" i="111"/>
  <c r="F18" i="111"/>
  <c r="E18" i="111"/>
  <c r="D18" i="111"/>
  <c r="C18" i="111"/>
  <c r="I17" i="111"/>
  <c r="H17" i="111"/>
  <c r="G17" i="111"/>
  <c r="F17" i="111"/>
  <c r="E17" i="111"/>
  <c r="D17" i="111"/>
  <c r="C17" i="111"/>
  <c r="I16" i="111"/>
  <c r="H16" i="111"/>
  <c r="G16" i="111"/>
  <c r="F16" i="111"/>
  <c r="E16" i="111"/>
  <c r="D16" i="111"/>
  <c r="C16" i="111"/>
  <c r="I15" i="111"/>
  <c r="H15" i="111"/>
  <c r="G15" i="111"/>
  <c r="F15" i="111"/>
  <c r="E15" i="111"/>
  <c r="D15" i="111"/>
  <c r="C15" i="111"/>
  <c r="J14" i="111"/>
  <c r="I14" i="111"/>
  <c r="H14" i="111"/>
  <c r="G14" i="111"/>
  <c r="F14" i="111"/>
  <c r="E14" i="111"/>
  <c r="D14" i="111"/>
  <c r="C14" i="111"/>
  <c r="J13" i="111"/>
  <c r="I13" i="111"/>
  <c r="H13" i="111"/>
  <c r="G13" i="111"/>
  <c r="F13" i="111"/>
  <c r="E13" i="111"/>
  <c r="D13" i="111"/>
  <c r="C13" i="111"/>
  <c r="I12" i="111"/>
  <c r="H12" i="111"/>
  <c r="G12" i="111"/>
  <c r="F12" i="111"/>
  <c r="E12" i="111"/>
  <c r="D12" i="111"/>
  <c r="C12" i="111"/>
  <c r="I11" i="111"/>
  <c r="H11" i="111"/>
  <c r="G11" i="111"/>
  <c r="F11" i="111"/>
  <c r="E11" i="111"/>
  <c r="D11" i="111"/>
  <c r="C11" i="111"/>
  <c r="I10" i="111"/>
  <c r="H10" i="111"/>
  <c r="G10" i="111"/>
  <c r="F10" i="111"/>
  <c r="E10" i="111"/>
  <c r="D10" i="111"/>
  <c r="C10" i="111"/>
  <c r="I42" i="113"/>
  <c r="H42" i="113"/>
  <c r="G42" i="113"/>
  <c r="F42" i="113"/>
  <c r="E42" i="113"/>
  <c r="D42" i="113"/>
  <c r="C42" i="113"/>
  <c r="J40" i="113"/>
  <c r="I40" i="113"/>
  <c r="H40" i="113"/>
  <c r="G40" i="113"/>
  <c r="F40" i="113"/>
  <c r="E40" i="113"/>
  <c r="D40" i="113"/>
  <c r="C40" i="113"/>
  <c r="J39" i="113"/>
  <c r="I39" i="113"/>
  <c r="H39" i="113"/>
  <c r="G39" i="113"/>
  <c r="F39" i="113"/>
  <c r="E39" i="113"/>
  <c r="D39" i="113"/>
  <c r="C39" i="113"/>
  <c r="J38" i="113"/>
  <c r="I38" i="113"/>
  <c r="H38" i="113"/>
  <c r="G38" i="113"/>
  <c r="F38" i="113"/>
  <c r="E38" i="113"/>
  <c r="D38" i="113"/>
  <c r="C38" i="113"/>
  <c r="J37" i="113"/>
  <c r="I37" i="113"/>
  <c r="H37" i="113"/>
  <c r="G37" i="113"/>
  <c r="F37" i="113"/>
  <c r="E37" i="113"/>
  <c r="D37" i="113"/>
  <c r="C37" i="113"/>
  <c r="J36" i="113"/>
  <c r="I36" i="113"/>
  <c r="H36" i="113"/>
  <c r="G36" i="113"/>
  <c r="F36" i="113"/>
  <c r="E36" i="113"/>
  <c r="D36" i="113"/>
  <c r="C36" i="113"/>
  <c r="J35" i="113"/>
  <c r="I35" i="113"/>
  <c r="H35" i="113"/>
  <c r="G35" i="113"/>
  <c r="F35" i="113"/>
  <c r="E35" i="113"/>
  <c r="D35" i="113"/>
  <c r="C35" i="113"/>
  <c r="J34" i="113"/>
  <c r="I34" i="113"/>
  <c r="H34" i="113"/>
  <c r="G34" i="113"/>
  <c r="F34" i="113"/>
  <c r="E34" i="113"/>
  <c r="D34" i="113"/>
  <c r="C34" i="113"/>
  <c r="J33" i="113"/>
  <c r="I33" i="113"/>
  <c r="H33" i="113"/>
  <c r="G33" i="113"/>
  <c r="F33" i="113"/>
  <c r="E33" i="113"/>
  <c r="D33" i="113"/>
  <c r="C33" i="113"/>
  <c r="I31" i="113"/>
  <c r="H31" i="113"/>
  <c r="G31" i="113"/>
  <c r="F31" i="113"/>
  <c r="E31" i="113"/>
  <c r="D31" i="113"/>
  <c r="C31" i="113"/>
  <c r="I30" i="113"/>
  <c r="H30" i="113"/>
  <c r="G30" i="113"/>
  <c r="F30" i="113"/>
  <c r="E30" i="113"/>
  <c r="D30" i="113"/>
  <c r="C30" i="113"/>
  <c r="I29" i="113"/>
  <c r="H29" i="113"/>
  <c r="G29" i="113"/>
  <c r="F29" i="113"/>
  <c r="E29" i="113"/>
  <c r="D29" i="113"/>
  <c r="C29" i="113"/>
  <c r="J27" i="113"/>
  <c r="I27" i="113"/>
  <c r="H27" i="113"/>
  <c r="G27" i="113"/>
  <c r="F27" i="113"/>
  <c r="E27" i="113"/>
  <c r="D27" i="113"/>
  <c r="C27" i="113"/>
  <c r="J26" i="113"/>
  <c r="I26" i="113"/>
  <c r="H26" i="113"/>
  <c r="G26" i="113"/>
  <c r="F26" i="113"/>
  <c r="E26" i="113"/>
  <c r="D26" i="113"/>
  <c r="C26" i="113"/>
  <c r="I25" i="113"/>
  <c r="H25" i="113"/>
  <c r="G25" i="113"/>
  <c r="F25" i="113"/>
  <c r="E25" i="113"/>
  <c r="D25" i="113"/>
  <c r="C25" i="113"/>
  <c r="I24" i="113"/>
  <c r="H24" i="113"/>
  <c r="G24" i="113"/>
  <c r="F24" i="113"/>
  <c r="E24" i="113"/>
  <c r="D24" i="113"/>
  <c r="C24" i="113"/>
  <c r="J23" i="113"/>
  <c r="I23" i="113"/>
  <c r="H23" i="113"/>
  <c r="G23" i="113"/>
  <c r="F23" i="113"/>
  <c r="E23" i="113"/>
  <c r="D23" i="113"/>
  <c r="C23" i="113"/>
  <c r="J22" i="113"/>
  <c r="I22" i="113"/>
  <c r="H22" i="113"/>
  <c r="G22" i="113"/>
  <c r="F22" i="113"/>
  <c r="E22" i="113"/>
  <c r="D22" i="113"/>
  <c r="C22" i="113"/>
  <c r="J21" i="113"/>
  <c r="I21" i="113"/>
  <c r="H21" i="113"/>
  <c r="G21" i="113"/>
  <c r="F21" i="113"/>
  <c r="E21" i="113"/>
  <c r="D21" i="113"/>
  <c r="C21" i="113"/>
  <c r="I20" i="113"/>
  <c r="H20" i="113"/>
  <c r="G20" i="113"/>
  <c r="F20" i="113"/>
  <c r="E20" i="113"/>
  <c r="D20" i="113"/>
  <c r="C20" i="113"/>
  <c r="I19" i="113"/>
  <c r="H19" i="113"/>
  <c r="G19" i="113"/>
  <c r="F19" i="113"/>
  <c r="E19" i="113"/>
  <c r="D19" i="113"/>
  <c r="C19" i="113"/>
  <c r="I18" i="113"/>
  <c r="H18" i="113"/>
  <c r="G18" i="113"/>
  <c r="F18" i="113"/>
  <c r="E18" i="113"/>
  <c r="D18" i="113"/>
  <c r="C18" i="113"/>
  <c r="I17" i="113"/>
  <c r="H17" i="113"/>
  <c r="G17" i="113"/>
  <c r="F17" i="113"/>
  <c r="E17" i="113"/>
  <c r="D17" i="113"/>
  <c r="C17" i="113"/>
  <c r="I16" i="113"/>
  <c r="H16" i="113"/>
  <c r="G16" i="113"/>
  <c r="F16" i="113"/>
  <c r="E16" i="113"/>
  <c r="D16" i="113"/>
  <c r="C16" i="113"/>
  <c r="I15" i="113"/>
  <c r="H15" i="113"/>
  <c r="G15" i="113"/>
  <c r="F15" i="113"/>
  <c r="E15" i="113"/>
  <c r="D15" i="113"/>
  <c r="C15" i="113"/>
  <c r="J14" i="113"/>
  <c r="I14" i="113"/>
  <c r="H14" i="113"/>
  <c r="G14" i="113"/>
  <c r="F14" i="113"/>
  <c r="E14" i="113"/>
  <c r="D14" i="113"/>
  <c r="C14" i="113"/>
  <c r="J13" i="113"/>
  <c r="I13" i="113"/>
  <c r="H13" i="113"/>
  <c r="G13" i="113"/>
  <c r="F13" i="113"/>
  <c r="E13" i="113"/>
  <c r="D13" i="113"/>
  <c r="C13" i="113"/>
  <c r="I12" i="113"/>
  <c r="H12" i="113"/>
  <c r="G12" i="113"/>
  <c r="F12" i="113"/>
  <c r="E12" i="113"/>
  <c r="D12" i="113"/>
  <c r="C12" i="113"/>
  <c r="I11" i="113"/>
  <c r="H11" i="113"/>
  <c r="G11" i="113"/>
  <c r="F11" i="113"/>
  <c r="E11" i="113"/>
  <c r="D11" i="113"/>
  <c r="C11" i="113"/>
  <c r="I10" i="113"/>
  <c r="H10" i="113"/>
  <c r="G10" i="113"/>
  <c r="F10" i="113"/>
  <c r="E10" i="113"/>
  <c r="D10" i="113"/>
  <c r="C10" i="113"/>
  <c r="J41" i="113" l="1"/>
  <c r="J43" i="113" s="1"/>
  <c r="K11" i="113"/>
  <c r="L11" i="113"/>
  <c r="M12" i="113"/>
  <c r="N13" i="113"/>
  <c r="N14" i="113"/>
  <c r="N15" i="113"/>
  <c r="O16" i="113"/>
  <c r="P17" i="113"/>
  <c r="K20" i="113"/>
  <c r="L21" i="113"/>
  <c r="L22" i="113"/>
  <c r="L23" i="113"/>
  <c r="L24" i="113"/>
  <c r="M25" i="113"/>
  <c r="N26" i="113"/>
  <c r="N27" i="113"/>
  <c r="N29" i="113"/>
  <c r="O30" i="113"/>
  <c r="P31" i="113"/>
  <c r="Q33" i="113"/>
  <c r="Q34" i="113"/>
  <c r="Q35" i="113"/>
  <c r="Q36" i="113"/>
  <c r="Q37" i="113"/>
  <c r="Q38" i="113"/>
  <c r="Q39" i="113"/>
  <c r="Q40" i="113"/>
  <c r="P11" i="113"/>
  <c r="K10" i="113"/>
  <c r="L10" i="113"/>
  <c r="M11" i="113"/>
  <c r="N12" i="113"/>
  <c r="O13" i="113"/>
  <c r="O14" i="113"/>
  <c r="O15" i="113"/>
  <c r="P16" i="113"/>
  <c r="K19" i="113"/>
  <c r="L20" i="113"/>
  <c r="M21" i="113"/>
  <c r="M22" i="113"/>
  <c r="M23" i="113"/>
  <c r="M24" i="113"/>
  <c r="N25" i="113"/>
  <c r="O26" i="113"/>
  <c r="O27" i="113"/>
  <c r="O29" i="113"/>
  <c r="P30" i="113"/>
  <c r="M10" i="113"/>
  <c r="O12" i="113"/>
  <c r="P13" i="113"/>
  <c r="P14" i="113"/>
  <c r="P15" i="113"/>
  <c r="K18" i="113"/>
  <c r="L19" i="113"/>
  <c r="M20" i="113"/>
  <c r="N21" i="113"/>
  <c r="N22" i="113"/>
  <c r="N23" i="113"/>
  <c r="N24" i="113"/>
  <c r="O25" i="113"/>
  <c r="P26" i="113"/>
  <c r="P27" i="113"/>
  <c r="P29" i="113"/>
  <c r="K33" i="113"/>
  <c r="K34" i="113"/>
  <c r="K35" i="113"/>
  <c r="K36" i="113"/>
  <c r="K37" i="113"/>
  <c r="K38" i="113"/>
  <c r="K39" i="113"/>
  <c r="K40" i="113"/>
  <c r="K42" i="113"/>
  <c r="N11" i="113"/>
  <c r="N10" i="113"/>
  <c r="O11" i="113"/>
  <c r="P12" i="113"/>
  <c r="Q13" i="113"/>
  <c r="Q14" i="113"/>
  <c r="K17" i="113"/>
  <c r="L18" i="113"/>
  <c r="M19" i="113"/>
  <c r="N20" i="113"/>
  <c r="O21" i="113"/>
  <c r="O22" i="113"/>
  <c r="O23" i="113"/>
  <c r="O24" i="113"/>
  <c r="P25" i="113"/>
  <c r="Q26" i="113"/>
  <c r="Q27" i="113"/>
  <c r="K31" i="113"/>
  <c r="L33" i="113"/>
  <c r="L34" i="113"/>
  <c r="L35" i="113"/>
  <c r="L36" i="113"/>
  <c r="L37" i="113"/>
  <c r="L38" i="113"/>
  <c r="L39" i="113"/>
  <c r="L40" i="113"/>
  <c r="L42" i="113"/>
  <c r="K16" i="113"/>
  <c r="L17" i="113"/>
  <c r="M18" i="113"/>
  <c r="N19" i="113"/>
  <c r="O20" i="113"/>
  <c r="P21" i="113"/>
  <c r="P22" i="113"/>
  <c r="P23" i="113"/>
  <c r="P24" i="113"/>
  <c r="K30" i="113"/>
  <c r="L31" i="113"/>
  <c r="M33" i="113"/>
  <c r="M34" i="113"/>
  <c r="M35" i="113"/>
  <c r="M36" i="113"/>
  <c r="M37" i="113"/>
  <c r="M38" i="113"/>
  <c r="M39" i="113"/>
  <c r="M40" i="113"/>
  <c r="M42" i="113"/>
  <c r="O10" i="113"/>
  <c r="K15" i="113"/>
  <c r="L16" i="113"/>
  <c r="M17" i="113"/>
  <c r="N18" i="113"/>
  <c r="O19" i="113"/>
  <c r="P20" i="113"/>
  <c r="Q21" i="113"/>
  <c r="Q22" i="113"/>
  <c r="Q23" i="113"/>
  <c r="K26" i="113"/>
  <c r="K27" i="113"/>
  <c r="K29" i="113"/>
  <c r="L30" i="113"/>
  <c r="M31" i="113"/>
  <c r="N33" i="113"/>
  <c r="N34" i="113"/>
  <c r="N35" i="113"/>
  <c r="N36" i="113"/>
  <c r="N37" i="113"/>
  <c r="N38" i="113"/>
  <c r="N39" i="113"/>
  <c r="N40" i="113"/>
  <c r="N42" i="113"/>
  <c r="P10" i="113"/>
  <c r="K13" i="113"/>
  <c r="K14" i="113"/>
  <c r="K12" i="113"/>
  <c r="L13" i="113"/>
  <c r="L14" i="113"/>
  <c r="L15" i="113"/>
  <c r="M16" i="113"/>
  <c r="N17" i="113"/>
  <c r="O18" i="113"/>
  <c r="P19" i="113"/>
  <c r="K25" i="113"/>
  <c r="L26" i="113"/>
  <c r="L27" i="113"/>
  <c r="L29" i="113"/>
  <c r="M30" i="113"/>
  <c r="N31" i="113"/>
  <c r="O33" i="113"/>
  <c r="O34" i="113"/>
  <c r="O35" i="113"/>
  <c r="O36" i="113"/>
  <c r="O37" i="113"/>
  <c r="O38" i="113"/>
  <c r="O39" i="113"/>
  <c r="O40" i="113"/>
  <c r="O42" i="113"/>
  <c r="L12" i="113"/>
  <c r="M13" i="113"/>
  <c r="M14" i="113"/>
  <c r="M15" i="113"/>
  <c r="N16" i="113"/>
  <c r="O17" i="113"/>
  <c r="P18" i="113"/>
  <c r="K21" i="113"/>
  <c r="K22" i="113"/>
  <c r="K23" i="113"/>
  <c r="K24" i="113"/>
  <c r="L25" i="113"/>
  <c r="M26" i="113"/>
  <c r="M27" i="113"/>
  <c r="M29" i="113"/>
  <c r="N30" i="113"/>
  <c r="O31" i="113"/>
  <c r="P33" i="113"/>
  <c r="P34" i="113"/>
  <c r="P35" i="113"/>
  <c r="P36" i="113"/>
  <c r="P37" i="113"/>
  <c r="P38" i="113"/>
  <c r="P39" i="113"/>
  <c r="P40" i="113"/>
  <c r="P42" i="113"/>
  <c r="X41" i="111"/>
  <c r="V41" i="111"/>
  <c r="T41" i="111"/>
  <c r="S41" i="111"/>
  <c r="X27" i="111"/>
  <c r="W27" i="111"/>
  <c r="T27" i="111"/>
  <c r="S27" i="111"/>
  <c r="R27" i="111"/>
  <c r="X26" i="111"/>
  <c r="W26" i="111"/>
  <c r="T26" i="111"/>
  <c r="S26" i="111"/>
  <c r="R26" i="111"/>
  <c r="X25" i="111"/>
  <c r="W25" i="111"/>
  <c r="T25" i="111"/>
  <c r="S25" i="111"/>
  <c r="R25" i="111"/>
  <c r="W24" i="111"/>
  <c r="T24" i="111"/>
  <c r="S24" i="111"/>
  <c r="R24" i="111"/>
  <c r="X23" i="111"/>
  <c r="W23" i="111"/>
  <c r="T23" i="111"/>
  <c r="S23" i="111"/>
  <c r="R23" i="111"/>
  <c r="X22" i="111"/>
  <c r="W22" i="111"/>
  <c r="T22" i="111"/>
  <c r="S22" i="111"/>
  <c r="R22" i="111"/>
  <c r="W20" i="111"/>
  <c r="T20" i="111"/>
  <c r="S20" i="111"/>
  <c r="R20" i="111"/>
  <c r="W19" i="111"/>
  <c r="T19" i="111"/>
  <c r="S19" i="111"/>
  <c r="R19" i="111"/>
  <c r="W18" i="111"/>
  <c r="T18" i="111"/>
  <c r="S18" i="111"/>
  <c r="R18" i="111"/>
  <c r="W17" i="111"/>
  <c r="T17" i="111"/>
  <c r="S17" i="111"/>
  <c r="R17" i="111"/>
  <c r="W16" i="111"/>
  <c r="T16" i="111"/>
  <c r="S16" i="111"/>
  <c r="R16" i="111"/>
  <c r="X14" i="111"/>
  <c r="W14" i="111"/>
  <c r="T14" i="111"/>
  <c r="S14" i="111"/>
  <c r="R14" i="111"/>
  <c r="W13" i="111"/>
  <c r="R13" i="111"/>
  <c r="W12" i="111"/>
  <c r="T12" i="111"/>
  <c r="S12" i="111"/>
  <c r="R12" i="111"/>
  <c r="W11" i="111"/>
  <c r="U11" i="111"/>
  <c r="T11" i="111"/>
  <c r="S11" i="111"/>
  <c r="R11" i="111"/>
  <c r="W10" i="111"/>
  <c r="U10" i="111"/>
  <c r="T10" i="111"/>
  <c r="S10" i="111"/>
  <c r="R10" i="111"/>
  <c r="T39" i="111"/>
  <c r="S39" i="111"/>
  <c r="R39" i="111"/>
  <c r="T35" i="111"/>
  <c r="S35" i="111"/>
  <c r="R35" i="111"/>
  <c r="T34" i="111"/>
  <c r="S34" i="111"/>
  <c r="R34" i="111"/>
  <c r="T33" i="111"/>
  <c r="S33" i="111"/>
  <c r="R33" i="111"/>
  <c r="X31" i="111"/>
  <c r="W31" i="111"/>
  <c r="T31" i="111"/>
  <c r="S31" i="111"/>
  <c r="R31" i="111"/>
  <c r="D100" i="133" a="1"/>
  <c r="S13" i="111" l="1"/>
  <c r="T13" i="111"/>
  <c r="R29" i="111"/>
  <c r="R30" i="111"/>
  <c r="R36" i="111"/>
  <c r="R37" i="111"/>
  <c r="R38" i="111"/>
  <c r="R40" i="111"/>
  <c r="R15" i="111"/>
  <c r="R21" i="111"/>
  <c r="S29" i="111"/>
  <c r="S30" i="111"/>
  <c r="S36" i="111"/>
  <c r="S37" i="111"/>
  <c r="S38" i="111"/>
  <c r="S40" i="111"/>
  <c r="S15" i="111"/>
  <c r="S21" i="111"/>
  <c r="R43" i="111"/>
  <c r="S43" i="111"/>
  <c r="T29" i="111"/>
  <c r="T30" i="111"/>
  <c r="T36" i="111"/>
  <c r="T37" i="111"/>
  <c r="T38" i="111"/>
  <c r="T40" i="111"/>
  <c r="T15" i="111"/>
  <c r="T21" i="111"/>
  <c r="T43" i="111"/>
  <c r="U43" i="111"/>
  <c r="V29" i="111"/>
  <c r="V30" i="111"/>
  <c r="W29" i="111"/>
  <c r="W30" i="111"/>
  <c r="W33" i="111"/>
  <c r="W34" i="111"/>
  <c r="W35" i="111"/>
  <c r="W36" i="111"/>
  <c r="W37" i="111"/>
  <c r="W38" i="111"/>
  <c r="W39" i="111"/>
  <c r="W40" i="111"/>
  <c r="W15" i="111"/>
  <c r="W21" i="111"/>
  <c r="W43" i="111"/>
  <c r="X29" i="111"/>
  <c r="X30" i="111"/>
  <c r="X34" i="111"/>
  <c r="X35" i="111"/>
  <c r="X36" i="111"/>
  <c r="X37" i="111"/>
  <c r="X38" i="111"/>
  <c r="X39" i="111"/>
  <c r="X40" i="111"/>
  <c r="I9" i="98"/>
  <c r="X33" i="111"/>
  <c r="X10" i="111"/>
  <c r="X11" i="111"/>
  <c r="X12" i="111"/>
  <c r="X13" i="111"/>
  <c r="X15" i="111"/>
  <c r="X16" i="111"/>
  <c r="X17" i="111"/>
  <c r="X18" i="111"/>
  <c r="X19" i="111"/>
  <c r="X20" i="111"/>
  <c r="X21" i="111"/>
  <c r="X24" i="111"/>
  <c r="X43" i="111"/>
  <c r="W41" i="111"/>
  <c r="R41" i="111"/>
  <c r="R42" i="111"/>
  <c r="K42" i="111"/>
  <c r="S42" i="111"/>
  <c r="M29" i="111"/>
  <c r="U29" i="111"/>
  <c r="M30" i="111"/>
  <c r="U30" i="111"/>
  <c r="M31" i="111"/>
  <c r="U31" i="111"/>
  <c r="M33" i="111"/>
  <c r="U33" i="111"/>
  <c r="M34" i="111"/>
  <c r="U34" i="111"/>
  <c r="M35" i="111"/>
  <c r="U35" i="111"/>
  <c r="M36" i="111"/>
  <c r="U36" i="111"/>
  <c r="M37" i="111"/>
  <c r="U37" i="111"/>
  <c r="M38" i="111"/>
  <c r="U38" i="111"/>
  <c r="M39" i="111"/>
  <c r="U39" i="111"/>
  <c r="M40" i="111"/>
  <c r="U40" i="111"/>
  <c r="M12" i="111"/>
  <c r="U12" i="111"/>
  <c r="M13" i="111"/>
  <c r="U13" i="111"/>
  <c r="M14" i="111"/>
  <c r="U14" i="111"/>
  <c r="M15" i="111"/>
  <c r="U15" i="111"/>
  <c r="M16" i="111"/>
  <c r="U16" i="111"/>
  <c r="M17" i="111"/>
  <c r="U17" i="111"/>
  <c r="M18" i="111"/>
  <c r="U18" i="111"/>
  <c r="M19" i="111"/>
  <c r="U19" i="111"/>
  <c r="M20" i="111"/>
  <c r="U20" i="111"/>
  <c r="M21" i="111"/>
  <c r="U21" i="111"/>
  <c r="M22" i="111"/>
  <c r="U22" i="111"/>
  <c r="M23" i="111"/>
  <c r="U23" i="111"/>
  <c r="M24" i="111"/>
  <c r="U24" i="111"/>
  <c r="M25" i="111"/>
  <c r="U25" i="111"/>
  <c r="M26" i="111"/>
  <c r="U26" i="111"/>
  <c r="M27" i="111"/>
  <c r="U27" i="111"/>
  <c r="T42" i="111"/>
  <c r="N33" i="111"/>
  <c r="V33" i="111"/>
  <c r="N35" i="111"/>
  <c r="V35" i="111"/>
  <c r="N36" i="111"/>
  <c r="V36" i="111"/>
  <c r="N37" i="111"/>
  <c r="V37" i="111"/>
  <c r="N38" i="111"/>
  <c r="V38" i="111"/>
  <c r="N39" i="111"/>
  <c r="V39" i="111"/>
  <c r="N40" i="111"/>
  <c r="V40" i="111"/>
  <c r="N10" i="111"/>
  <c r="V10" i="111"/>
  <c r="N11" i="111"/>
  <c r="V11" i="111"/>
  <c r="N12" i="111"/>
  <c r="V12" i="111"/>
  <c r="N13" i="111"/>
  <c r="V13" i="111"/>
  <c r="N14" i="111"/>
  <c r="V14" i="111"/>
  <c r="N15" i="111"/>
  <c r="V15" i="111"/>
  <c r="N16" i="111"/>
  <c r="V16" i="111"/>
  <c r="N17" i="111"/>
  <c r="V17" i="111"/>
  <c r="N18" i="111"/>
  <c r="V18" i="111"/>
  <c r="N19" i="111"/>
  <c r="V19" i="111"/>
  <c r="N20" i="111"/>
  <c r="V20" i="111"/>
  <c r="N21" i="111"/>
  <c r="V21" i="111"/>
  <c r="N22" i="111"/>
  <c r="V22" i="111"/>
  <c r="N23" i="111"/>
  <c r="V23" i="111"/>
  <c r="N24" i="111"/>
  <c r="V24" i="111"/>
  <c r="N25" i="111"/>
  <c r="V25" i="111"/>
  <c r="N26" i="111"/>
  <c r="V26" i="111"/>
  <c r="N27" i="111"/>
  <c r="V27" i="111"/>
  <c r="M41" i="111"/>
  <c r="U41" i="111"/>
  <c r="N43" i="111"/>
  <c r="V43" i="111"/>
  <c r="M42" i="111"/>
  <c r="U42" i="111"/>
  <c r="N31" i="111"/>
  <c r="V31" i="111"/>
  <c r="N34" i="111"/>
  <c r="V34" i="111"/>
  <c r="N42" i="111"/>
  <c r="V42" i="111"/>
  <c r="W42" i="111"/>
  <c r="Q13" i="111"/>
  <c r="Q21" i="111"/>
  <c r="Q22" i="111"/>
  <c r="P42" i="111"/>
  <c r="X42" i="111"/>
  <c r="K29" i="111"/>
  <c r="K30" i="111"/>
  <c r="K31" i="111"/>
  <c r="K33" i="111"/>
  <c r="K34" i="111"/>
  <c r="K35" i="111"/>
  <c r="K36" i="111"/>
  <c r="K37" i="111"/>
  <c r="K38" i="111"/>
  <c r="K39" i="111"/>
  <c r="K40" i="111"/>
  <c r="K10" i="111"/>
  <c r="K11" i="111"/>
  <c r="K12" i="111"/>
  <c r="K13" i="111"/>
  <c r="K14" i="111"/>
  <c r="K15" i="111"/>
  <c r="K16" i="111"/>
  <c r="K17" i="111"/>
  <c r="K18" i="111"/>
  <c r="K19" i="111"/>
  <c r="K20" i="111"/>
  <c r="K21" i="111"/>
  <c r="K22" i="111"/>
  <c r="K23" i="111"/>
  <c r="K24" i="111"/>
  <c r="K25" i="111"/>
  <c r="K26" i="111"/>
  <c r="K27" i="111"/>
  <c r="K43" i="111"/>
  <c r="L30" i="111"/>
  <c r="L31" i="111"/>
  <c r="L33" i="111"/>
  <c r="L34" i="111"/>
  <c r="L35" i="111"/>
  <c r="L36" i="111"/>
  <c r="L37" i="111"/>
  <c r="L38" i="111"/>
  <c r="L39" i="111"/>
  <c r="L40" i="111"/>
  <c r="L10" i="111"/>
  <c r="L11" i="111"/>
  <c r="L12" i="111"/>
  <c r="L13" i="111"/>
  <c r="L14" i="111"/>
  <c r="L15" i="111"/>
  <c r="L16" i="111"/>
  <c r="L17" i="111"/>
  <c r="L18" i="111"/>
  <c r="L19" i="111"/>
  <c r="L20" i="111"/>
  <c r="L21" i="111"/>
  <c r="L22" i="111"/>
  <c r="L23" i="111"/>
  <c r="L24" i="111"/>
  <c r="L25" i="111"/>
  <c r="L26" i="111"/>
  <c r="L27" i="111"/>
  <c r="K41" i="111"/>
  <c r="L43" i="111"/>
  <c r="M10" i="111"/>
  <c r="M11" i="111"/>
  <c r="L41" i="111"/>
  <c r="M43" i="111"/>
  <c r="L42" i="111"/>
  <c r="N30" i="111"/>
  <c r="O31" i="111"/>
  <c r="O33" i="111"/>
  <c r="O34" i="111"/>
  <c r="O35" i="111"/>
  <c r="O36" i="111"/>
  <c r="O37" i="111"/>
  <c r="O38" i="111"/>
  <c r="O39" i="111"/>
  <c r="O40" i="111"/>
  <c r="O10" i="111"/>
  <c r="O11" i="111"/>
  <c r="O12" i="111"/>
  <c r="O13" i="111"/>
  <c r="O14" i="111"/>
  <c r="O15" i="111"/>
  <c r="O16" i="111"/>
  <c r="O17" i="111"/>
  <c r="O18" i="111"/>
  <c r="O19" i="111"/>
  <c r="O20" i="111"/>
  <c r="O21" i="111"/>
  <c r="O22" i="111"/>
  <c r="O23" i="111"/>
  <c r="O24" i="111"/>
  <c r="O25" i="111"/>
  <c r="O26" i="111"/>
  <c r="O27" i="111"/>
  <c r="N41" i="111"/>
  <c r="O43" i="111"/>
  <c r="N29" i="111"/>
  <c r="O29" i="111"/>
  <c r="P29" i="111"/>
  <c r="P30" i="111"/>
  <c r="P31" i="111"/>
  <c r="P33" i="111"/>
  <c r="P34" i="111"/>
  <c r="P35" i="111"/>
  <c r="P36" i="111"/>
  <c r="P37" i="111"/>
  <c r="P38" i="111"/>
  <c r="P39" i="111"/>
  <c r="P40" i="111"/>
  <c r="P10" i="111"/>
  <c r="P11" i="111"/>
  <c r="P12" i="111"/>
  <c r="P13" i="111"/>
  <c r="P14" i="111"/>
  <c r="P15" i="111"/>
  <c r="P16" i="111"/>
  <c r="P17" i="111"/>
  <c r="P18" i="111"/>
  <c r="P19" i="111"/>
  <c r="P20" i="111"/>
  <c r="P21" i="111"/>
  <c r="P22" i="111"/>
  <c r="P23" i="111"/>
  <c r="P24" i="111"/>
  <c r="P25" i="111"/>
  <c r="P26" i="111"/>
  <c r="P27" i="111"/>
  <c r="O41" i="111"/>
  <c r="P43" i="111"/>
  <c r="O42" i="111"/>
  <c r="L29" i="111"/>
  <c r="O30" i="111"/>
  <c r="Q33" i="111"/>
  <c r="Q34" i="111"/>
  <c r="Q35" i="111"/>
  <c r="Q36" i="111"/>
  <c r="Q37" i="111"/>
  <c r="Q38" i="111"/>
  <c r="Q39" i="111"/>
  <c r="Q40" i="111"/>
  <c r="Q14" i="111"/>
  <c r="Q23" i="111"/>
  <c r="Q26" i="111"/>
  <c r="Q27" i="111"/>
  <c r="P41" i="111"/>
  <c r="D100" i="133"/>
  <c r="Y25" i="113" l="1"/>
  <c r="Q25" i="113"/>
  <c r="Y30" i="113"/>
  <c r="Q30" i="113"/>
  <c r="Y31" i="113"/>
  <c r="Q31" i="113"/>
  <c r="Q15" i="113"/>
  <c r="Y15" i="113"/>
  <c r="Y41" i="113"/>
  <c r="Y29" i="113"/>
  <c r="Q29" i="113"/>
  <c r="Y17" i="113"/>
  <c r="Q17" i="113"/>
  <c r="Y43" i="113"/>
  <c r="Y33" i="113"/>
  <c r="Y21" i="113"/>
  <c r="Y38" i="113"/>
  <c r="Y34" i="113"/>
  <c r="Y26" i="113"/>
  <c r="Y35" i="113"/>
  <c r="Y39" i="113"/>
  <c r="Y13" i="113"/>
  <c r="Y22" i="113"/>
  <c r="Y27" i="113"/>
  <c r="Y36" i="113"/>
  <c r="Y40" i="113"/>
  <c r="Y14" i="113"/>
  <c r="Y23" i="113"/>
  <c r="Y37" i="113"/>
  <c r="Y19" i="113"/>
  <c r="Q19" i="113"/>
  <c r="Q24" i="113" l="1"/>
  <c r="Y24" i="113"/>
  <c r="Y20" i="113"/>
  <c r="Q20" i="113"/>
  <c r="Y18" i="113"/>
  <c r="Q18" i="113"/>
  <c r="Y10" i="113"/>
  <c r="Q10" i="113"/>
  <c r="Q16" i="113"/>
  <c r="Y16" i="113"/>
  <c r="Y11" i="113"/>
  <c r="Q11" i="113"/>
  <c r="Y12" i="113"/>
  <c r="Q12" i="113"/>
  <c r="Q42" i="113" l="1"/>
  <c r="Y42" i="113"/>
  <c r="D125" i="133"/>
  <c r="D126" i="133"/>
  <c r="D127" i="133"/>
  <c r="D128" i="133"/>
  <c r="O13" i="105" l="1"/>
  <c r="O16" i="105"/>
  <c r="Q19" i="111"/>
  <c r="H128" i="133"/>
  <c r="Y17" i="111"/>
  <c r="Q20" i="111"/>
  <c r="Q18" i="111"/>
  <c r="Q16" i="111"/>
  <c r="Q25" i="111"/>
  <c r="Q30" i="111"/>
  <c r="Q41" i="111"/>
  <c r="Q24" i="111"/>
  <c r="Q31" i="111"/>
  <c r="O12" i="105" l="1"/>
  <c r="O8" i="105"/>
  <c r="O22" i="105"/>
  <c r="O18" i="105"/>
  <c r="O14" i="105"/>
  <c r="O10" i="105"/>
  <c r="O19" i="105"/>
  <c r="Q15" i="111"/>
  <c r="Y30" i="111"/>
  <c r="O17" i="105"/>
  <c r="O15" i="105"/>
  <c r="O20" i="105"/>
  <c r="O21" i="105"/>
  <c r="O11" i="105"/>
  <c r="P14" i="105"/>
  <c r="Y39" i="111"/>
  <c r="J9" i="98"/>
  <c r="Y38" i="111"/>
  <c r="Y10" i="111"/>
  <c r="Y19" i="111"/>
  <c r="Y25" i="111"/>
  <c r="O9" i="105"/>
  <c r="Q17" i="111"/>
  <c r="Y34" i="111"/>
  <c r="Y26" i="111"/>
  <c r="Y22" i="111"/>
  <c r="Y23" i="111"/>
  <c r="Y20" i="111"/>
  <c r="Y41" i="111"/>
  <c r="Y43" i="111"/>
  <c r="Y40" i="111"/>
  <c r="Y21" i="111"/>
  <c r="Y27" i="111"/>
  <c r="Y36" i="111"/>
  <c r="Y16" i="111"/>
  <c r="Y31" i="111"/>
  <c r="Y13" i="111"/>
  <c r="Q43" i="111"/>
  <c r="Y14" i="111"/>
  <c r="Y37" i="111"/>
  <c r="Y11" i="111"/>
  <c r="Y15" i="111"/>
  <c r="Y24" i="111"/>
  <c r="Y35" i="111"/>
  <c r="Y33" i="111"/>
  <c r="L17" i="105"/>
  <c r="M11" i="105"/>
  <c r="Q11" i="111"/>
  <c r="Y18" i="111"/>
  <c r="P13" i="105"/>
  <c r="N10" i="105"/>
  <c r="P10" i="105"/>
  <c r="Q10" i="111"/>
  <c r="Y12" i="111"/>
  <c r="P8" i="105"/>
  <c r="P15" i="105"/>
  <c r="N13" i="105"/>
  <c r="P16" i="105"/>
  <c r="M20" i="105"/>
  <c r="L10" i="105"/>
  <c r="P17" i="105"/>
  <c r="N21" i="105"/>
  <c r="N16" i="105"/>
  <c r="M14" i="105"/>
  <c r="N15" i="105"/>
  <c r="N11" i="105"/>
  <c r="M15" i="105"/>
  <c r="N9" i="105"/>
  <c r="P21" i="105"/>
  <c r="N20" i="105"/>
  <c r="Y42" i="111"/>
  <c r="L22" i="105"/>
  <c r="L18" i="105"/>
  <c r="L12" i="105"/>
  <c r="L19" i="105"/>
  <c r="Q42" i="111"/>
  <c r="L13" i="105"/>
  <c r="M13" i="105"/>
  <c r="N17" i="105"/>
  <c r="N22" i="105"/>
  <c r="N19" i="105"/>
  <c r="N18" i="105"/>
  <c r="N12" i="105"/>
  <c r="M9" i="105"/>
  <c r="L8" i="105"/>
  <c r="P9" i="105"/>
  <c r="M17" i="105"/>
  <c r="N14" i="105"/>
  <c r="K16" i="105"/>
  <c r="L11" i="105"/>
  <c r="M8" i="105"/>
  <c r="N8" i="105"/>
  <c r="P22" i="105"/>
  <c r="P12" i="105"/>
  <c r="P18" i="105"/>
  <c r="P19" i="105"/>
  <c r="M16" i="105"/>
  <c r="K17" i="105"/>
  <c r="Q12" i="111"/>
  <c r="M10" i="105"/>
  <c r="L9" i="105"/>
  <c r="L15" i="105"/>
  <c r="P20" i="105"/>
  <c r="K10" i="105"/>
  <c r="L16" i="105"/>
  <c r="M21" i="105"/>
  <c r="P11" i="105"/>
  <c r="M19" i="105"/>
  <c r="M18" i="105"/>
  <c r="M22" i="105"/>
  <c r="M12" i="105"/>
  <c r="L20" i="105"/>
  <c r="L21" i="105"/>
  <c r="L14" i="105"/>
  <c r="Q29" i="111"/>
  <c r="Y29" i="111"/>
  <c r="K14" i="105" l="1"/>
  <c r="K20" i="105"/>
  <c r="K15" i="105"/>
  <c r="K11" i="105"/>
  <c r="K13" i="105"/>
  <c r="K9" i="105"/>
  <c r="K18" i="105"/>
  <c r="K19" i="105"/>
  <c r="K12" i="105"/>
  <c r="K8" i="105"/>
  <c r="K21" i="105"/>
  <c r="J9" i="105"/>
  <c r="J17" i="105"/>
  <c r="J15" i="105"/>
  <c r="J11" i="105"/>
  <c r="J10" i="105"/>
  <c r="J21" i="105"/>
  <c r="J13" i="105"/>
  <c r="J14" i="105"/>
  <c r="J20" i="105"/>
  <c r="K22" i="105"/>
  <c r="J22" i="105"/>
  <c r="J19" i="105"/>
  <c r="J18" i="105"/>
  <c r="J12" i="105"/>
  <c r="B15" i="115" l="1"/>
  <c r="C15" i="115" s="1"/>
  <c r="B14" i="115"/>
  <c r="C14" i="115" s="1"/>
  <c r="B13" i="115"/>
  <c r="C13" i="115" s="1"/>
  <c r="B12" i="115"/>
  <c r="C12" i="115" s="1"/>
  <c r="B11" i="115"/>
  <c r="C11" i="115" s="1"/>
  <c r="B10" i="115"/>
  <c r="C10" i="115" s="1"/>
  <c r="B9" i="115"/>
  <c r="C9" i="115" s="1"/>
  <c r="B8" i="115"/>
  <c r="C8" i="115" s="1"/>
  <c r="D12" i="115" l="1"/>
  <c r="D10" i="115"/>
  <c r="D13" i="115"/>
  <c r="D9" i="115"/>
  <c r="E9" i="115"/>
  <c r="I10" i="98"/>
  <c r="D14" i="115"/>
  <c r="D11" i="115"/>
  <c r="D15" i="115"/>
  <c r="J10" i="98"/>
  <c r="I41" i="113"/>
  <c r="I43" i="113" l="1"/>
  <c r="Q41" i="113"/>
  <c r="E14" i="115"/>
  <c r="I11" i="98" s="1"/>
  <c r="E11" i="115"/>
  <c r="F11" i="98" s="1"/>
  <c r="E15" i="115"/>
  <c r="J11" i="98" s="1"/>
  <c r="E13" i="115"/>
  <c r="H11" i="98" s="1"/>
  <c r="E10" i="115"/>
  <c r="E11" i="98" s="1"/>
  <c r="E12" i="115"/>
  <c r="G11" i="98" s="1"/>
  <c r="D11" i="98"/>
  <c r="H10" i="98"/>
  <c r="G10" i="98"/>
  <c r="F10" i="98"/>
  <c r="E10" i="98"/>
  <c r="D10" i="98"/>
  <c r="C10" i="98"/>
  <c r="D9" i="98"/>
  <c r="E9" i="98"/>
  <c r="F9" i="98"/>
  <c r="G9" i="98"/>
  <c r="H9" i="98"/>
  <c r="C9" i="98"/>
  <c r="X41" i="113" l="1"/>
  <c r="B16" i="96"/>
  <c r="C16" i="96" s="1"/>
  <c r="X43" i="113"/>
  <c r="X15" i="113"/>
  <c r="X25" i="113"/>
  <c r="X24" i="113"/>
  <c r="X35" i="113"/>
  <c r="X39" i="113"/>
  <c r="X36" i="113"/>
  <c r="X11" i="113"/>
  <c r="X30" i="113"/>
  <c r="X12" i="113"/>
  <c r="X16" i="113"/>
  <c r="X26" i="113"/>
  <c r="X13" i="113"/>
  <c r="X40" i="113"/>
  <c r="X21" i="113"/>
  <c r="X27" i="113"/>
  <c r="X22" i="113"/>
  <c r="X37" i="113"/>
  <c r="X10" i="113"/>
  <c r="X18" i="113"/>
  <c r="X33" i="113"/>
  <c r="X42" i="113"/>
  <c r="X17" i="113"/>
  <c r="X31" i="113"/>
  <c r="X14" i="113"/>
  <c r="X29" i="113"/>
  <c r="X23" i="113"/>
  <c r="X20" i="113"/>
  <c r="X38" i="113"/>
  <c r="X19" i="113"/>
  <c r="X34" i="113"/>
  <c r="Q43" i="113"/>
  <c r="C41" i="113"/>
  <c r="D41" i="113"/>
  <c r="E41" i="113"/>
  <c r="F41" i="113"/>
  <c r="G41" i="113"/>
  <c r="H41" i="113"/>
  <c r="F43" i="113" l="1"/>
  <c r="M41" i="113"/>
  <c r="G43" i="113"/>
  <c r="N41" i="113"/>
  <c r="C43" i="113"/>
  <c r="B10" i="96" s="1"/>
  <c r="C10" i="96" s="1"/>
  <c r="E43" i="113"/>
  <c r="L41" i="113"/>
  <c r="D43" i="113"/>
  <c r="K41" i="113"/>
  <c r="H43" i="113"/>
  <c r="O41" i="113"/>
  <c r="P41" i="113"/>
  <c r="H124" i="133"/>
  <c r="H116" i="133"/>
  <c r="H112" i="133"/>
  <c r="H108" i="133"/>
  <c r="H120" i="133"/>
  <c r="B15" i="96"/>
  <c r="B13" i="96"/>
  <c r="C13" i="96" s="1"/>
  <c r="B14" i="96"/>
  <c r="C14" i="96" s="1"/>
  <c r="D111" i="133"/>
  <c r="D105" i="133"/>
  <c r="D120" i="133"/>
  <c r="D112" i="133"/>
  <c r="D106" i="133"/>
  <c r="D123" i="133"/>
  <c r="D110" i="133"/>
  <c r="D121" i="133"/>
  <c r="D109" i="133"/>
  <c r="D108" i="133"/>
  <c r="D124" i="133"/>
  <c r="D116" i="133"/>
  <c r="D117" i="133"/>
  <c r="D115" i="133"/>
  <c r="D122" i="133"/>
  <c r="D114" i="133"/>
  <c r="D119" i="133"/>
  <c r="D102" i="133"/>
  <c r="D101" i="133"/>
  <c r="D104" i="133"/>
  <c r="D118" i="133"/>
  <c r="D107" i="133"/>
  <c r="D113" i="133"/>
  <c r="V41" i="113" l="1"/>
  <c r="W41" i="113"/>
  <c r="U41" i="113"/>
  <c r="B11" i="96"/>
  <c r="C11" i="96" s="1"/>
  <c r="E11" i="96" s="1"/>
  <c r="T41" i="113"/>
  <c r="R41" i="113"/>
  <c r="B12" i="96"/>
  <c r="C12" i="96" s="1"/>
  <c r="E13" i="96" s="1"/>
  <c r="K43" i="113"/>
  <c r="S43" i="113"/>
  <c r="S36" i="113"/>
  <c r="S26" i="113"/>
  <c r="S13" i="113"/>
  <c r="S25" i="113"/>
  <c r="S11" i="113"/>
  <c r="S33" i="113"/>
  <c r="S17" i="113"/>
  <c r="S20" i="113"/>
  <c r="S37" i="113"/>
  <c r="S42" i="113"/>
  <c r="S18" i="113"/>
  <c r="S10" i="113"/>
  <c r="S34" i="113"/>
  <c r="S38" i="113"/>
  <c r="S29" i="113"/>
  <c r="S12" i="113"/>
  <c r="S23" i="113"/>
  <c r="S19" i="113"/>
  <c r="S39" i="113"/>
  <c r="S30" i="113"/>
  <c r="S15" i="113"/>
  <c r="S21" i="113"/>
  <c r="S27" i="113"/>
  <c r="S22" i="113"/>
  <c r="S35" i="113"/>
  <c r="S24" i="113"/>
  <c r="S14" i="113"/>
  <c r="S40" i="113"/>
  <c r="S31" i="113"/>
  <c r="S16" i="113"/>
  <c r="R43" i="113"/>
  <c r="R19" i="113"/>
  <c r="R39" i="113"/>
  <c r="R31" i="113"/>
  <c r="R10" i="113"/>
  <c r="R40" i="113"/>
  <c r="R17" i="113"/>
  <c r="R27" i="113"/>
  <c r="R33" i="113"/>
  <c r="R42" i="113"/>
  <c r="R18" i="113"/>
  <c r="R34" i="113"/>
  <c r="R29" i="113"/>
  <c r="R12" i="113"/>
  <c r="R11" i="113"/>
  <c r="R35" i="113"/>
  <c r="R13" i="113"/>
  <c r="R21" i="113"/>
  <c r="R20" i="113"/>
  <c r="R36" i="113"/>
  <c r="R14" i="113"/>
  <c r="R22" i="113"/>
  <c r="R37" i="113"/>
  <c r="R30" i="113"/>
  <c r="R15" i="113"/>
  <c r="R25" i="113"/>
  <c r="R23" i="113"/>
  <c r="R38" i="113"/>
  <c r="R16" i="113"/>
  <c r="R24" i="113"/>
  <c r="R26" i="113"/>
  <c r="V43" i="113"/>
  <c r="N43" i="113"/>
  <c r="V25" i="113"/>
  <c r="V40" i="113"/>
  <c r="V14" i="113"/>
  <c r="V21" i="113"/>
  <c r="V37" i="113"/>
  <c r="V29" i="113"/>
  <c r="V12" i="113"/>
  <c r="V15" i="113"/>
  <c r="V22" i="113"/>
  <c r="V11" i="113"/>
  <c r="V31" i="113"/>
  <c r="V30" i="113"/>
  <c r="V18" i="113"/>
  <c r="V33" i="113"/>
  <c r="V34" i="113"/>
  <c r="V38" i="113"/>
  <c r="V16" i="113"/>
  <c r="V26" i="113"/>
  <c r="V23" i="113"/>
  <c r="V10" i="113"/>
  <c r="V19" i="113"/>
  <c r="V35" i="113"/>
  <c r="V39" i="113"/>
  <c r="V17" i="113"/>
  <c r="V13" i="113"/>
  <c r="V27" i="113"/>
  <c r="V24" i="113"/>
  <c r="V20" i="113"/>
  <c r="V36" i="113"/>
  <c r="V42" i="113"/>
  <c r="W43" i="113"/>
  <c r="O43" i="113"/>
  <c r="W15" i="113"/>
  <c r="W25" i="113"/>
  <c r="W20" i="113"/>
  <c r="W18" i="113"/>
  <c r="W35" i="113"/>
  <c r="W21" i="113"/>
  <c r="W10" i="113"/>
  <c r="W26" i="113"/>
  <c r="W12" i="113"/>
  <c r="W22" i="113"/>
  <c r="W40" i="113"/>
  <c r="W17" i="113"/>
  <c r="W31" i="113"/>
  <c r="W30" i="113"/>
  <c r="W13" i="113"/>
  <c r="W27" i="113"/>
  <c r="W19" i="113"/>
  <c r="W37" i="113"/>
  <c r="W16" i="113"/>
  <c r="W23" i="113"/>
  <c r="W33" i="113"/>
  <c r="W42" i="113"/>
  <c r="W14" i="113"/>
  <c r="W38" i="113"/>
  <c r="W29" i="113"/>
  <c r="W11" i="113"/>
  <c r="W24" i="113"/>
  <c r="W34" i="113"/>
  <c r="W39" i="113"/>
  <c r="W36" i="113"/>
  <c r="P43" i="113"/>
  <c r="S41" i="113"/>
  <c r="L43" i="113"/>
  <c r="T43" i="113"/>
  <c r="T23" i="113"/>
  <c r="T36" i="113"/>
  <c r="T40" i="113"/>
  <c r="T12" i="113"/>
  <c r="T24" i="113"/>
  <c r="T33" i="113"/>
  <c r="T37" i="113"/>
  <c r="T11" i="113"/>
  <c r="T18" i="113"/>
  <c r="T15" i="113"/>
  <c r="T26" i="113"/>
  <c r="T17" i="113"/>
  <c r="T21" i="113"/>
  <c r="T34" i="113"/>
  <c r="T38" i="113"/>
  <c r="T19" i="113"/>
  <c r="T27" i="113"/>
  <c r="T22" i="113"/>
  <c r="T10" i="113"/>
  <c r="T35" i="113"/>
  <c r="T39" i="113"/>
  <c r="T30" i="113"/>
  <c r="T25" i="113"/>
  <c r="T42" i="113"/>
  <c r="T20" i="113"/>
  <c r="T31" i="113"/>
  <c r="T16" i="113"/>
  <c r="T13" i="113"/>
  <c r="T29" i="113"/>
  <c r="T14" i="113"/>
  <c r="U43" i="113"/>
  <c r="M43" i="113"/>
  <c r="U11" i="113"/>
  <c r="U10" i="113"/>
  <c r="U17" i="113"/>
  <c r="U31" i="113"/>
  <c r="U15" i="113"/>
  <c r="U33" i="113"/>
  <c r="U21" i="113"/>
  <c r="U30" i="113"/>
  <c r="U25" i="113"/>
  <c r="U22" i="113"/>
  <c r="U18" i="113"/>
  <c r="U34" i="113"/>
  <c r="U38" i="113"/>
  <c r="U26" i="113"/>
  <c r="U35" i="113"/>
  <c r="U13" i="113"/>
  <c r="U42" i="113"/>
  <c r="U12" i="113"/>
  <c r="U23" i="113"/>
  <c r="U19" i="113"/>
  <c r="U39" i="113"/>
  <c r="U16" i="113"/>
  <c r="U27" i="113"/>
  <c r="U36" i="113"/>
  <c r="U14" i="113"/>
  <c r="U29" i="113"/>
  <c r="U37" i="113"/>
  <c r="U24" i="113"/>
  <c r="U20" i="113"/>
  <c r="U40" i="113"/>
  <c r="C15" i="96"/>
  <c r="E16" i="96" s="1"/>
  <c r="D16" i="96"/>
  <c r="D14" i="96"/>
  <c r="D15" i="96"/>
  <c r="B17" i="96"/>
  <c r="D12" i="96" l="1"/>
  <c r="D13" i="96"/>
  <c r="D11" i="96"/>
  <c r="E12" i="96"/>
  <c r="C17" i="96"/>
  <c r="E17" i="96" s="1"/>
  <c r="D17" i="96"/>
  <c r="E14" i="96"/>
  <c r="E15" i="96"/>
  <c r="J8" i="105" l="1"/>
  <c r="D103" i="133"/>
  <c r="H104" i="133" l="1"/>
  <c r="J16" i="105" l="1"/>
</calcChain>
</file>

<file path=xl/sharedStrings.xml><?xml version="1.0" encoding="utf-8"?>
<sst xmlns="http://schemas.openxmlformats.org/spreadsheetml/2006/main" count="23006" uniqueCount="552">
  <si>
    <t>Variación porcentual anual</t>
  </si>
  <si>
    <t>E</t>
  </si>
  <si>
    <t>F</t>
  </si>
  <si>
    <t>L</t>
  </si>
  <si>
    <t>D</t>
  </si>
  <si>
    <t>G</t>
  </si>
  <si>
    <t>K</t>
  </si>
  <si>
    <t>M</t>
  </si>
  <si>
    <t>H</t>
  </si>
  <si>
    <t>I</t>
  </si>
  <si>
    <t>Año</t>
  </si>
  <si>
    <t>..</t>
  </si>
  <si>
    <t>J</t>
  </si>
  <si>
    <t>C</t>
  </si>
  <si>
    <t>N</t>
  </si>
  <si>
    <t>O</t>
  </si>
  <si>
    <t>P</t>
  </si>
  <si>
    <t>Descripción</t>
  </si>
  <si>
    <t>A</t>
  </si>
  <si>
    <t>B</t>
  </si>
  <si>
    <t xml:space="preserve">Producción de mercado </t>
  </si>
  <si>
    <t>Producción para uso final propio</t>
  </si>
  <si>
    <t>Industrias manufactureras</t>
  </si>
  <si>
    <t>Construcción</t>
  </si>
  <si>
    <t>(P) Cifras preliminares.</t>
  </si>
  <si>
    <t>PRODUCTO INTERNO BRUTO A PRECIOS DE COMPRADOR</t>
  </si>
  <si>
    <t>Explotación de minas y canteras</t>
  </si>
  <si>
    <t>Hoteles y restaurantes</t>
  </si>
  <si>
    <t>(E) Cifras estimadas.</t>
  </si>
  <si>
    <t xml:space="preserve">CONTRALORÍA GENERAL DE LA REPÚBLICA </t>
  </si>
  <si>
    <t>Instituto Nacional de Estadística y Censo</t>
  </si>
  <si>
    <t>Gráfica 4</t>
  </si>
  <si>
    <t xml:space="preserve"> .. Dato no aplicable al grupo o categoría.</t>
  </si>
  <si>
    <t>República de Panamá</t>
  </si>
  <si>
    <t>Categoría de actividad económica</t>
  </si>
  <si>
    <t>Otra producción no de mercado</t>
  </si>
  <si>
    <t>PRODUCTO INTERNO BRUTO ANUAL</t>
  </si>
  <si>
    <t>Tabla de contenido</t>
  </si>
  <si>
    <t>Producto Interno Bruto a precios de comprador</t>
  </si>
  <si>
    <t>2018</t>
  </si>
  <si>
    <t xml:space="preserve"> … Información no disponible. </t>
  </si>
  <si>
    <t>Más:  Impuestos sobre la producción netos</t>
  </si>
  <si>
    <t>Valor  Agregado Bruto, en valores básicos</t>
  </si>
  <si>
    <t>Otras actividades de servicio</t>
  </si>
  <si>
    <t>S</t>
  </si>
  <si>
    <t>R</t>
  </si>
  <si>
    <t>Servicios sociales y relacionados con la salud humana</t>
  </si>
  <si>
    <t>Q</t>
  </si>
  <si>
    <t>Enseñanza</t>
  </si>
  <si>
    <t>Administración pública y defensa; planes de seguridad social de afiliación obligatoria</t>
  </si>
  <si>
    <t>Actividades profesionales, científicas y técnicas</t>
  </si>
  <si>
    <t xml:space="preserve">Información y comunicación </t>
  </si>
  <si>
    <t>Recogida, tratamiento y eliminación de desechos</t>
  </si>
  <si>
    <t>Actividades de los hogares en calidad de empleadores</t>
  </si>
  <si>
    <t>T</t>
  </si>
  <si>
    <t>Actividades inmobiliarias</t>
  </si>
  <si>
    <t xml:space="preserve"> Construcción</t>
  </si>
  <si>
    <t>Actividades administrativas y servicios de apoyo</t>
  </si>
  <si>
    <t>Actividades financieras y de seguros</t>
  </si>
  <si>
    <t>Información y comunicación</t>
  </si>
  <si>
    <t>Transporte, almacenamiento y correo</t>
  </si>
  <si>
    <t>Comercio al por mayor y al por menor (incluye zonas francas), reparación de vehículos de motor y motocicletas</t>
  </si>
  <si>
    <t>Suministro de agua; alcantarillado, gestión de desechos y actividades de saneamiento</t>
  </si>
  <si>
    <t>Suministro de electricidad, gas, vapor y aire acondicionado</t>
  </si>
  <si>
    <t>Agricultura, ganadería, caza, silvicultura, pesca y actividades de servicios conexas</t>
  </si>
  <si>
    <t>(En millones de balboas)</t>
  </si>
  <si>
    <t>2019-18</t>
  </si>
  <si>
    <t>2020-19</t>
  </si>
  <si>
    <t>2021-20</t>
  </si>
  <si>
    <t>2022-21</t>
  </si>
  <si>
    <t xml:space="preserve">2021-20 </t>
  </si>
  <si>
    <t>Industria manufacturera</t>
  </si>
  <si>
    <t>Electricidad y agua</t>
  </si>
  <si>
    <t>Comercio</t>
  </si>
  <si>
    <t>Otra prod. no de mercado (2)</t>
  </si>
  <si>
    <t xml:space="preserve">     </t>
  </si>
  <si>
    <t xml:space="preserve">                     </t>
  </si>
  <si>
    <t xml:space="preserve"> …</t>
  </si>
  <si>
    <t>Actividades artísticas, de entretenimiento y recreativas</t>
  </si>
  <si>
    <t xml:space="preserve">                                                    </t>
  </si>
  <si>
    <t>Trimestre</t>
  </si>
  <si>
    <t>D_E</t>
  </si>
  <si>
    <t>Suministro de electricidad, gas, vapor y aire acondicionado; agua; alcantarillado, gestión de desechos y actividades de saneamiento</t>
  </si>
  <si>
    <t>L_M_N</t>
  </si>
  <si>
    <t>R_S</t>
  </si>
  <si>
    <t>Artes, entretenimiento y creatividad; otras actividades de servicio</t>
  </si>
  <si>
    <t>Otra producción no de mercado (1)</t>
  </si>
  <si>
    <t>2024-23 (E)</t>
  </si>
  <si>
    <t>2024 (E)</t>
  </si>
  <si>
    <t>Gob</t>
  </si>
  <si>
    <t>año</t>
  </si>
  <si>
    <t>trim</t>
  </si>
  <si>
    <t>II</t>
  </si>
  <si>
    <t>III</t>
  </si>
  <si>
    <t>IV</t>
  </si>
  <si>
    <t>variacion anual</t>
  </si>
  <si>
    <t>PIB</t>
  </si>
  <si>
    <t>Aporte porcentual</t>
  </si>
  <si>
    <t>L M N</t>
  </si>
  <si>
    <t>AÑOS</t>
  </si>
  <si>
    <t>Gráfica 3</t>
  </si>
  <si>
    <t>Financieras y de seguros</t>
  </si>
  <si>
    <t>PIB                             total</t>
  </si>
  <si>
    <t>PIB                             per cápita</t>
  </si>
  <si>
    <t>Producto Interno Bruto a precios de    comprador</t>
  </si>
  <si>
    <t>Gráfica 1 y 2</t>
  </si>
  <si>
    <t>Seleccionado en generador</t>
  </si>
  <si>
    <t>F_M</t>
  </si>
  <si>
    <t>F_UFP</t>
  </si>
  <si>
    <t>Servicios gubernamentales</t>
  </si>
  <si>
    <t>Agricultura, ganadería, silvicultura y pesca</t>
  </si>
  <si>
    <t>Suministro de electricidad y agua</t>
  </si>
  <si>
    <t>Comercio al por mayor y al por menor</t>
  </si>
  <si>
    <t>Producto interno bruto  a precios de comprador</t>
  </si>
  <si>
    <t>Construcción (Uso final propio)</t>
  </si>
  <si>
    <t>Construcción (Mercado)</t>
  </si>
  <si>
    <t>Inmobiliarias y empresariales</t>
  </si>
  <si>
    <t>C_</t>
  </si>
  <si>
    <t>L_</t>
  </si>
  <si>
    <t>Inmobiliarias y empresariale</t>
  </si>
  <si>
    <t xml:space="preserve">Actividades inmobiliarias </t>
  </si>
  <si>
    <t xml:space="preserve">Actividades de los hogares en calidad de empleadores </t>
  </si>
  <si>
    <t>2019</t>
  </si>
  <si>
    <t>2020</t>
  </si>
  <si>
    <t>2021</t>
  </si>
  <si>
    <t>Cuadros</t>
  </si>
  <si>
    <t>Var. Per cápita</t>
  </si>
  <si>
    <t xml:space="preserve"> Per cápita (1)               (En balboas)</t>
  </si>
  <si>
    <t>Seleccionar Categoría AE</t>
  </si>
  <si>
    <t>Total                                     (En millones de balboas)</t>
  </si>
  <si>
    <t>GENERADOR GRÁFICO DE LA VARIACIÓN PORCENTUAL ANUAL Y TRIMESTRAL DEL VALOR AGREGADO BRUTO</t>
  </si>
  <si>
    <t>Generador gráfico de la variación porcentual anual y trimestral del Valor Agregado Bruto</t>
  </si>
  <si>
    <t xml:space="preserve">           de precios base móvil, de conformidad con la metodología sugerida en el Sistema de Cuentas Nacionales 2008 (SCN 2008).</t>
  </si>
  <si>
    <t xml:space="preserve">           La discrepancia entre el total y la suma de sus componentes se debe a la diferencia estadística que proviene de utilizar estructuras</t>
  </si>
  <si>
    <t>Catálogo</t>
  </si>
  <si>
    <t>Indicaciones de la gráfica 4</t>
  </si>
  <si>
    <t>2023 (P)</t>
  </si>
  <si>
    <t>Idf_Transaccion</t>
  </si>
  <si>
    <t>Idf_Actividad</t>
  </si>
  <si>
    <t>Idf_Categoria</t>
  </si>
  <si>
    <t>Idf_Producto</t>
  </si>
  <si>
    <t>Valor</t>
  </si>
  <si>
    <t>Cou</t>
  </si>
  <si>
    <t>01.1</t>
  </si>
  <si>
    <t>02.1</t>
  </si>
  <si>
    <t>03.1</t>
  </si>
  <si>
    <t>04.1</t>
  </si>
  <si>
    <t>05.1</t>
  </si>
  <si>
    <t>06.1</t>
  </si>
  <si>
    <t>07.1</t>
  </si>
  <si>
    <t>08.1</t>
  </si>
  <si>
    <t>14.1</t>
  </si>
  <si>
    <t>08.2</t>
  </si>
  <si>
    <t>08.3</t>
  </si>
  <si>
    <t>08.4</t>
  </si>
  <si>
    <t>18.1</t>
  </si>
  <si>
    <t>09.1</t>
  </si>
  <si>
    <t>10.1</t>
  </si>
  <si>
    <t>11.1</t>
  </si>
  <si>
    <t>12.1</t>
  </si>
  <si>
    <t>13.1</t>
  </si>
  <si>
    <t>30.1</t>
  </si>
  <si>
    <t>22.1</t>
  </si>
  <si>
    <t>19.1</t>
  </si>
  <si>
    <t>38.1</t>
  </si>
  <si>
    <t>15.1</t>
  </si>
  <si>
    <t>19.2</t>
  </si>
  <si>
    <t>16.1</t>
  </si>
  <si>
    <t>17.1</t>
  </si>
  <si>
    <t>20.1</t>
  </si>
  <si>
    <t>38.2</t>
  </si>
  <si>
    <t>32.1</t>
  </si>
  <si>
    <t>21.1</t>
  </si>
  <si>
    <t>24.1</t>
  </si>
  <si>
    <t>26.1</t>
  </si>
  <si>
    <t>23.1</t>
  </si>
  <si>
    <t>25.1</t>
  </si>
  <si>
    <t>31.2</t>
  </si>
  <si>
    <t>42.1</t>
  </si>
  <si>
    <t>42.3</t>
  </si>
  <si>
    <t>43.2</t>
  </si>
  <si>
    <t>44.2</t>
  </si>
  <si>
    <t>44.6 M</t>
  </si>
  <si>
    <t>27.1</t>
  </si>
  <si>
    <t>46.1 M</t>
  </si>
  <si>
    <t>28.1</t>
  </si>
  <si>
    <t>29.1</t>
  </si>
  <si>
    <t>31.1</t>
  </si>
  <si>
    <t>33.1</t>
  </si>
  <si>
    <t>40.2</t>
  </si>
  <si>
    <t>35.1</t>
  </si>
  <si>
    <t>39.5</t>
  </si>
  <si>
    <t>35.2 M</t>
  </si>
  <si>
    <t>37.1</t>
  </si>
  <si>
    <t>38.3</t>
  </si>
  <si>
    <t>39.1</t>
  </si>
  <si>
    <t>39.4</t>
  </si>
  <si>
    <t>44.4</t>
  </si>
  <si>
    <t>34.1</t>
  </si>
  <si>
    <t>39.3</t>
  </si>
  <si>
    <t>44.1</t>
  </si>
  <si>
    <t>40.1</t>
  </si>
  <si>
    <t>48.1 M</t>
  </si>
  <si>
    <t>47.1 M</t>
  </si>
  <si>
    <t>36.1 M</t>
  </si>
  <si>
    <t>36.2 M</t>
  </si>
  <si>
    <t>36.3</t>
  </si>
  <si>
    <t>39.7</t>
  </si>
  <si>
    <t>39.8</t>
  </si>
  <si>
    <t>41.1 M</t>
  </si>
  <si>
    <t>41.2</t>
  </si>
  <si>
    <t>44.5</t>
  </si>
  <si>
    <t>45.1 M</t>
  </si>
  <si>
    <t>39.2</t>
  </si>
  <si>
    <t>39.9</t>
  </si>
  <si>
    <t>39.6</t>
  </si>
  <si>
    <t>42.2</t>
  </si>
  <si>
    <t>43.1 M</t>
  </si>
  <si>
    <t>44.3 M</t>
  </si>
  <si>
    <t>00</t>
  </si>
  <si>
    <t>36.1 UFP</t>
  </si>
  <si>
    <t>36.2 UFP</t>
  </si>
  <si>
    <t>43.1 UFP</t>
  </si>
  <si>
    <t>49.1</t>
  </si>
  <si>
    <t>50.1</t>
  </si>
  <si>
    <t>45.1 NM</t>
  </si>
  <si>
    <t>48.1 NM</t>
  </si>
  <si>
    <t>46.1 NM</t>
  </si>
  <si>
    <t>35.2 NM</t>
  </si>
  <si>
    <t>47.1 NM</t>
  </si>
  <si>
    <t>44.3 NM</t>
  </si>
  <si>
    <t>41.1 NM</t>
  </si>
  <si>
    <t>50.3</t>
  </si>
  <si>
    <t>50.2</t>
  </si>
  <si>
    <t>B00101</t>
  </si>
  <si>
    <t>B.1</t>
  </si>
  <si>
    <t>B00102</t>
  </si>
  <si>
    <t>B00103</t>
  </si>
  <si>
    <t>ENC</t>
  </si>
  <si>
    <t>B00101ENC</t>
  </si>
  <si>
    <t>B00102ENC</t>
  </si>
  <si>
    <t>B00103ENC</t>
  </si>
  <si>
    <t>B001_ENC</t>
  </si>
  <si>
    <t>D E</t>
  </si>
  <si>
    <t>Otras de servicios (1)</t>
  </si>
  <si>
    <t>B001ENC_VB</t>
  </si>
  <si>
    <t>IMP_NETOS</t>
  </si>
  <si>
    <t>B001ENC_T</t>
  </si>
  <si>
    <t>IMP_PRODUC</t>
  </si>
  <si>
    <t>D211</t>
  </si>
  <si>
    <t>D212</t>
  </si>
  <si>
    <t>D214</t>
  </si>
  <si>
    <t>D21</t>
  </si>
  <si>
    <t>SUBV_PRODUC</t>
  </si>
  <si>
    <t>D31</t>
  </si>
  <si>
    <t>POB_EST</t>
  </si>
  <si>
    <t>TASA_DES</t>
  </si>
  <si>
    <t>IPC</t>
  </si>
  <si>
    <t>D9</t>
  </si>
  <si>
    <t>B001</t>
  </si>
  <si>
    <t>Diccionario de datos</t>
  </si>
  <si>
    <t>Transacción</t>
  </si>
  <si>
    <t>VALOR AGREGADO BRUTO / PRODUCTO INTERNO BRUTO</t>
  </si>
  <si>
    <t>VALOR AGREGADO BRUTO / PRODUCTO INTERNO BRUTO - NAEG DE MERCADO</t>
  </si>
  <si>
    <t>VALOR AGREGADO BRUTO / PRODUCTO INTERNO BRUTO - NAEG PARA USO FINAL PROPIO</t>
  </si>
  <si>
    <t>VALOR AGREGADO BRUTO / PRODUCTO INTERNO BRUTO - NAEG DE NO MERCADO</t>
  </si>
  <si>
    <t>B001CTE</t>
  </si>
  <si>
    <t>VALOR AGREGADO BRUTO / PRODUCTO INTERNO BRUTO - VALORES CORRIENTE</t>
  </si>
  <si>
    <t>VALOR AGREGADO BRUTO / PRODUCTO INTERNO BRUTO TOTAL ENCADENADO</t>
  </si>
  <si>
    <t>PRODUCTO INTERNO BRUTO ENCADENADO VALOR BÁSICO</t>
  </si>
  <si>
    <t>IMPUESTO NETOS</t>
  </si>
  <si>
    <t>IMPUESTOS SOBRE PRODUCTOS</t>
  </si>
  <si>
    <t>ÍNDICE DE PRECIO AL CONSUMIDOR</t>
  </si>
  <si>
    <t>POBLACIÓN ESTIMADA</t>
  </si>
  <si>
    <t>SUBVENCIONES</t>
  </si>
  <si>
    <t>TASA DE DESEMPLEO</t>
  </si>
  <si>
    <t>Id_Producto</t>
  </si>
  <si>
    <t>Producto</t>
  </si>
  <si>
    <t xml:space="preserve">NO APLICA </t>
  </si>
  <si>
    <t>RECOGIDA, TRATAMIENTO Y ELIMINACIÓN DE DESECHOS</t>
  </si>
  <si>
    <t>OTRAS ACTIVIDADES DE SERVICIO</t>
  </si>
  <si>
    <t>IMPUESTOS TIPO VALOR AGREGADO (IVA)</t>
  </si>
  <si>
    <t>IMPUESTOS Y DERECHOS SOBRE IMPORTACIÓN</t>
  </si>
  <si>
    <t xml:space="preserve">IMPUESTOS A LOS PRODUCTOS EXC. IVA, IMP A LA IMPORT. </t>
  </si>
  <si>
    <t>TOTAL IMPUESTOS SOBRE PRODUCTOS</t>
  </si>
  <si>
    <t>SUBVENCIONES A LOS PRODUCTOS</t>
  </si>
  <si>
    <t>TRANSFERENCIAS DE CAPITAL NETAS, RECIBIDAS DEL RESTO DEL MUNDO</t>
  </si>
  <si>
    <t>Id_Actividad</t>
  </si>
  <si>
    <t>Actividad</t>
  </si>
  <si>
    <t>B11</t>
  </si>
  <si>
    <t>TOTAL VALOR AGREGADO - ACTIVIDADES DE MERCADO</t>
  </si>
  <si>
    <t>B12</t>
  </si>
  <si>
    <t>TOTAL VALOR AGREGADO - ACTIVIDADES DE USO FINAL PROPIO</t>
  </si>
  <si>
    <t>B13</t>
  </si>
  <si>
    <t>TOTAL VALOR AGREGADO - ACTIVIDADES DE NO DE MERCADO</t>
  </si>
  <si>
    <t>D.211 - ITBMS</t>
  </si>
  <si>
    <t>D.212 - IMPUESTOS Y DERECHOS</t>
  </si>
  <si>
    <t>D.214 - IMPUESTOS SOBRE PRODUCTOS</t>
  </si>
  <si>
    <t>D.31 - SUBSIDIOS SOBRE LOS PRODUCTOS</t>
  </si>
  <si>
    <t>GR_A</t>
  </si>
  <si>
    <t>AGRICULTURA, GANADERÍA, CAZA, SILVICULTURA, PESCA Y ACTIVIDADES DE SERVICIOS CONEXAS</t>
  </si>
  <si>
    <t>GR_B</t>
  </si>
  <si>
    <t>EXPLOTACIÓN DE MINAS Y CANTERAS</t>
  </si>
  <si>
    <t>GR_C</t>
  </si>
  <si>
    <t>INDUSTRIAS MANUFACTURERAS</t>
  </si>
  <si>
    <t>GR_D</t>
  </si>
  <si>
    <t>SUMINISTRO   DE   ELECTRICIDAD,   GAS, VAPOR Y AIRE ACONDICIONADO</t>
  </si>
  <si>
    <t>GR_D_E</t>
  </si>
  <si>
    <t>GR_E</t>
  </si>
  <si>
    <t>SUMINISTRO DE AGUA; ALCANTARILLADO, GESTIÓN DE DESECHOS Y ACTIVIDADES DE SANEAMIENTO</t>
  </si>
  <si>
    <t>GR_E_M</t>
  </si>
  <si>
    <t>SUMINISTRO DE AGUA; ALCANTARILLADO, GESTIÓN DE DESECHOS Y ACTIVIDADES DE SANEAMIENTO DE MERCADO</t>
  </si>
  <si>
    <t>GR_F</t>
  </si>
  <si>
    <t>CONSTRUCCIÓN</t>
  </si>
  <si>
    <t>GR_F_M</t>
  </si>
  <si>
    <t>CONSTRUCCIÓN  MERCADO</t>
  </si>
  <si>
    <t>GR_F_UFP</t>
  </si>
  <si>
    <t>CONSTRUCCIÓN  UDO FINAL PROPIO</t>
  </si>
  <si>
    <t>GR_G</t>
  </si>
  <si>
    <t>COMERCIO AL POR MAYOR Y AL POR MENOR (INCLUYE ZONAS FRANCAS), REPARACIÓN DE VEHÍCULOS DE MOTOR Y MOTOCICLETAS</t>
  </si>
  <si>
    <t>GR_GOB_E</t>
  </si>
  <si>
    <t>GR_GOB_J</t>
  </si>
  <si>
    <t>INFORMACIÓN Y COMUNICACIÓN</t>
  </si>
  <si>
    <t>GR_GOB_M</t>
  </si>
  <si>
    <t>INVESTIGACIÓN CIENTÍFICAS  Y DESARROLLO</t>
  </si>
  <si>
    <t>GR_GOB_O</t>
  </si>
  <si>
    <t>ACTIVIDADES DE GOBIERNO GENERAL</t>
  </si>
  <si>
    <t>GR_GOB_P</t>
  </si>
  <si>
    <t>ENSEÑANZA</t>
  </si>
  <si>
    <t>GR_GOB_Q</t>
  </si>
  <si>
    <t>SERVICIOS SOCIALES Y RELACIONADOS CON LA SALUD HUMANA</t>
  </si>
  <si>
    <t>GR_GOB_R</t>
  </si>
  <si>
    <t>ARTÍSTICAS, DE ENTRETENIMIENTO Y RECREATIVAS</t>
  </si>
  <si>
    <t>GR_GOB_S</t>
  </si>
  <si>
    <t>GR_GOB_T</t>
  </si>
  <si>
    <t>ADMINISTRACIÓN PÚBLICA Y DEFENSA; PLANES DE SEGURIDAD SOCIAL DE AFILIACIÓN OBLIGATORIA</t>
  </si>
  <si>
    <t>GR_H</t>
  </si>
  <si>
    <t>TRANSPORTE, ALMACENAMIENTO Y CORREO</t>
  </si>
  <si>
    <t>GR_I</t>
  </si>
  <si>
    <t>HOTELES Y RESTAURANTES</t>
  </si>
  <si>
    <t>GR_J</t>
  </si>
  <si>
    <t>GR_K</t>
  </si>
  <si>
    <t>ACTIVIDADES FINANCIERAS Y DE SEGUROS</t>
  </si>
  <si>
    <t>GR_L</t>
  </si>
  <si>
    <t>ACTIVIDADES INMOBILIARIAS</t>
  </si>
  <si>
    <t>GR_L_M</t>
  </si>
  <si>
    <t>ACTIVIDADES INMOBILIARIAS DE MERCADO</t>
  </si>
  <si>
    <t>GR_L_M_N</t>
  </si>
  <si>
    <t>GR_L_UFP</t>
  </si>
  <si>
    <t>ACTIVIDADES INMOBILIARIAS UFP</t>
  </si>
  <si>
    <t>GR_M</t>
  </si>
  <si>
    <t>GR_N</t>
  </si>
  <si>
    <t>ACTIVIDADES ADMINISTRATIVAS Y SERVICIOS DE APOYO</t>
  </si>
  <si>
    <t>GR_P</t>
  </si>
  <si>
    <t>GR_Q</t>
  </si>
  <si>
    <t>GR_R</t>
  </si>
  <si>
    <t>ARTES, ENTRENIMIENTO Y CREATIVIDAD</t>
  </si>
  <si>
    <t>GR_R_S</t>
  </si>
  <si>
    <t>ARTES, ENTRENIMIENTO Y CREATIVIDAD Y OTRAS ACTIVIDADES DE SERVICIO</t>
  </si>
  <si>
    <t>GR_S</t>
  </si>
  <si>
    <t>GR_T</t>
  </si>
  <si>
    <t>ACTIVIDADES DE LOS HOGARES EN CALIDAD DE EMPLEADORES</t>
  </si>
  <si>
    <t>IMPTOS</t>
  </si>
  <si>
    <t>TOTAL IMPUESTOS NETOS</t>
  </si>
  <si>
    <t>PRODUCTO INTERNO BRUTO</t>
  </si>
  <si>
    <t>SIFMI</t>
  </si>
  <si>
    <t>VA_TOTAL</t>
  </si>
  <si>
    <t>VALOR AGREGADO TOTAL</t>
  </si>
  <si>
    <t>NO APLICA LA ACTIVIDAD ECONÓMICA</t>
  </si>
  <si>
    <t>CULTIVO  DE  CEREALES, LEGUMBRES Y SEMILLAS OLEAGINOSAS</t>
  </si>
  <si>
    <t>CULTIVO DE MAIZ</t>
  </si>
  <si>
    <t>CULTIVO DE ARROZ</t>
  </si>
  <si>
    <t>CULTIVO DE VEGETALES, RAÍCES Y TUBÉRCULOS</t>
  </si>
  <si>
    <t>CULTIVO DE BANANO</t>
  </si>
  <si>
    <t>CULTIVO DE OTRAS FRUTAS Y NUECES</t>
  </si>
  <si>
    <t>OTRAS ACTIVIDADES AGRÍCOLAS</t>
  </si>
  <si>
    <t>CRÍA DE GANADO BOVINO (EXCLUYE BÚFALO)</t>
  </si>
  <si>
    <t>CRÍA DE GANADO PORCINO</t>
  </si>
  <si>
    <t>CRÍA DE AVES DE CORRAL</t>
  </si>
  <si>
    <t>CRÍA DE OTROS ANIMALES Y OBTENCIÓN DE SUBPRODUCTOS</t>
  </si>
  <si>
    <t>ACTIVIDADES DE APOYO AGROPECUARIO</t>
  </si>
  <si>
    <t>SILVICULTURA, EXTRACCIÓN DE MADERA Y ACTIVIDADES CONEXAS</t>
  </si>
  <si>
    <t>PESCA</t>
  </si>
  <si>
    <t>ACUICULTURA</t>
  </si>
  <si>
    <t>EXPLOTACIÓN MINAS Y CANTERAS</t>
  </si>
  <si>
    <t>PROCESAMIENTO Y CONSERVACIÓN DE CARNE</t>
  </si>
  <si>
    <t>PROCESAMIENTO Y CONSERVACIÓN DE PESCADO, CRUSTÁCEOS Y MOLUSCOS</t>
  </si>
  <si>
    <t>PROCESAMIENTO Y CONSERVACIÓN DE FRUTAS Y VEGETALES</t>
  </si>
  <si>
    <t>ELABORACIÓN DE ACEITES Y GRASAS DE ORIGEN VEGETAL Y ANIMAL</t>
  </si>
  <si>
    <t>ELABORACIÓN DE PRODUCTOS LÁCTEOS</t>
  </si>
  <si>
    <t>ELABORACIÓN DE PRODUCTOS DE MOLINERÍA, ALMIDONES Y PRODUCTOS DERIVADOS DEL ALMIDÓN</t>
  </si>
  <si>
    <t>ELABORACIÓN DE OTROS PRODUCTOS ALIMENTICIOS</t>
  </si>
  <si>
    <t>ELABORACIÓN DE BEBIDAS Y TABACO</t>
  </si>
  <si>
    <t>FABRICACIÓN DE PRODUCTOS TEXTILES Y PRENDAS DE VESTIR</t>
  </si>
  <si>
    <t>FABRICACIÓN DE CUERO, PRODUCTOS CONEXOS Y CALZADO</t>
  </si>
  <si>
    <t>PRODUCCIÓN DE MADERA Y FABRICACIÓN DE PRODUCTOS DE MADERA Y CORCHO, EXCEPTO MUEBLES; FABRICACIÓN DE ARTÍCULOS DE PAJA Y DE MATERIALES TRENZABLES</t>
  </si>
  <si>
    <t>FABRICACION DE PAPEL Y PRODUCTOS DE PAPEL</t>
  </si>
  <si>
    <t>ACTIVIDADES DE IMPRESIÓN Y SERVICIOS CONEXOS</t>
  </si>
  <si>
    <t>FABRICACIÓN DE SUSTANCIAS Y PRODUCTOS QUÍMICOS</t>
  </si>
  <si>
    <t>FABRICACIÓN DE PRODUCTOS FARMACÉUTICOS, SUSTANCIAS QUÍMICAS MEDICINALES Y DE PRODUCTOS BOTÁNICOS</t>
  </si>
  <si>
    <t>FABRICACIÓN DE PRODUCTOS DE CAUCHO Y PLÁSTICO</t>
  </si>
  <si>
    <t>FABRICACIÓN DE CEMENTO, CAL Y YESO</t>
  </si>
  <si>
    <t>FABRICACIÓN DE OTROS PRODUCTOS MINERALES NO METÁLICOS</t>
  </si>
  <si>
    <t>FABRICACIÓN DE METALES COMUNES</t>
  </si>
  <si>
    <t>FABRICACIÓN DE PRODUCTOS METALICOS ELABORADOS, EXCEPTO MAQUINARIA Y EQUIPO</t>
  </si>
  <si>
    <t>OTRAS INDUSTRIAS MANUFACTURERAS</t>
  </si>
  <si>
    <t>REPARACIÓN, MANTENIMIENTO E INSTALACIÓN DE MAQUINARIA Y EQUIPO COMERCIAL E INDUSTRIAL</t>
  </si>
  <si>
    <t>SUMINISTRO DE ELECTRICIDAD, GAS, VAPOR Y AIRE ACONDICIONADO</t>
  </si>
  <si>
    <t>CAPTACIÓN, TRATAMIENTO Y DISTRIBUCIÒN DE AGUA</t>
  </si>
  <si>
    <t>RECOGIDA, TRATAMIENTO Y ELIMINACIÓN DE DESECHOS, RECUPERACIÓN DE MATERIALES Y ACTIVIDADES DE DESCONTAMINACIÓN Y OTROS SERVICIOS DE ELIMINACIÓN DE DESECHOS</t>
  </si>
  <si>
    <t>CONSTRUCCIÓN DE EDIFICIOS</t>
  </si>
  <si>
    <t>CONSTRUCCIÓN DE OBRAS DE INGENIERÍA CIVIL</t>
  </si>
  <si>
    <t>ACTIVIDADES ESPECIALIZADAS DE LA CONSTRUCCIÓN</t>
  </si>
  <si>
    <t>COMERCIO AL POR MAYOR Y MENOR EN ZONA FRANCA</t>
  </si>
  <si>
    <t>COMERCIO AL POR MAYOR, EN COMISIÓN Y DE VEHÍCULOS AUTOMOTORES</t>
  </si>
  <si>
    <t>COMERCIO AL POR MENOR</t>
  </si>
  <si>
    <t>MANTENIMIENTO  Y REPARACIÓN DE  VEHÍCULOS AUTOMOTORES Y BICICLETAS</t>
  </si>
  <si>
    <t>TRANSPORTE POR VÍA TERRESTRE; TRANSPORTE POR TUBERÍAS</t>
  </si>
  <si>
    <t>TRANSPORTE POR VÍA ACUÁTICA</t>
  </si>
  <si>
    <t>TRANSPORTE POR VÍA AÉREA</t>
  </si>
  <si>
    <t>SERVICIO DE ALMACENAMIENTO Y DEPÓSITO</t>
  </si>
  <si>
    <t>ACTIVIDADES DE SERVICIO VINCULADAS AL TRANSPORTE POR VÍA ACUÁTICA: AUTORIDAD DEL CANAL DE PANAMÁ  (ACP)</t>
  </si>
  <si>
    <t>OTRAS ACTIVIDADES DE SERVICIO VINCULADO AL TRANSPORTE POR VÍA ACUÁTICA</t>
  </si>
  <si>
    <t>ACTIVIDADES  DE SERVICIO VINCULADO AL TRANSPORTE POR VÍA AÉREA: AEROPUERTOS</t>
  </si>
  <si>
    <t>OTROS ACTIVIDADES  DE APOYO AL TRANSPORTE</t>
  </si>
  <si>
    <t>ACTIVIDADES POSTALES Y DE MENSAJERÍA</t>
  </si>
  <si>
    <t>ACTIVIDADES DE ALOJAMIENTOS</t>
  </si>
  <si>
    <t>ACTIVIDADES DE SERVICIOS DE COMIDAS Y BEBIDAS</t>
  </si>
  <si>
    <t>ACTIVIDADES DE INFORMACIÓN Y COMUNICACIÓN EXCLUÍDA TELECOMUNICACIONES</t>
  </si>
  <si>
    <t>TELECOMUNICACIONES</t>
  </si>
  <si>
    <t>ACTIVIDADES DE SERVICIOS FINANCIEROS, EXCEPTO SEGUROS Y FONDOS DE PENSIONES</t>
  </si>
  <si>
    <t>ACTIVIDADES DE SEGUROS, REASEGUROS Y FONDOS DE PENSIONES, EXCEPTO LOS PLANES DE SEGURIDAD SOCIAL DE AFILIACIÓN OBLIGATORIA</t>
  </si>
  <si>
    <t>ACTIVIDADES AUXILIARES DE LAS ACTIVIDADES DE SERVICIOS FINANCIEROS</t>
  </si>
  <si>
    <t>ALQUILER DE VIVIENDAS</t>
  </si>
  <si>
    <t>ALQUILERES NO RESIDENCIALES Y OTRAS ACTIVIDADES INMOBILIARIAS</t>
  </si>
  <si>
    <t>ACTIVIDADES JURÍDICAS Y DE CONTABILIDAD</t>
  </si>
  <si>
    <t>ACTIVIDADES DE ARQUITECTURA E INGENIERÍA, ENSAYOS Y ANÁLISIS TÉCNICOS</t>
  </si>
  <si>
    <t>PUBLICIDAD Y ESTUDIOS DE MERCADOS</t>
  </si>
  <si>
    <t>OTRAS ACTIVIDADES PROFESIONALES, CIENTÍFICAS Y TÉCNICAS</t>
  </si>
  <si>
    <t>ACTIVIDADES DE SERVICIO ADMINISTRATIVO Y DE APOYO</t>
  </si>
  <si>
    <t>ACTIVIDADES DE ATENCIÓN DE LA SALUD HUMANA Y DE ASISTENCIA SOCIAL</t>
  </si>
  <si>
    <t>ACTIVIDADES ARTÍSTICAS, DE ENTRETENIMIENTO Y RECREATIVAS</t>
  </si>
  <si>
    <t>ACTIVIDADES DE LOS HOGARES COMO EMPLEADORES DE PERSONAL DOMÉSTICO</t>
  </si>
  <si>
    <t>ADMINISTRACIÓN PÚBLICA Y DEFENSA; EXCEPTOS PLANES DE SEGURIDAD SOCIAL DE AFILIACIÓN OBLIGATORIA</t>
  </si>
  <si>
    <t>PRESTACIÓN DE SERVICIOS A LA COMUNIDAD EN GENERAL</t>
  </si>
  <si>
    <t>ACTIVIDADES  DE  PLANES  DE  SEGURIDAD  SOCIAL  DE AFILIACIÓN OBLIGATORIA</t>
  </si>
  <si>
    <t>COU</t>
  </si>
  <si>
    <t>CORRIENTE</t>
  </si>
  <si>
    <t>EN VOLUMEN ENCADENADAS</t>
  </si>
  <si>
    <t>Producto Interno Bruto a precios constantes, en la República: Años 2018-25</t>
  </si>
  <si>
    <t>Producto Interno Bruto per cápita a precios constantes en la República, y su variación porcentual: Años 2018-25</t>
  </si>
  <si>
    <t>Producto Interno Bruto a precios de comprador en la República, total y per cápita y sus variaciones porcentuales: Años 2018-25</t>
  </si>
  <si>
    <t>Aportes porcentuales de las actividades económicas, a la variación absoluta anual del Producto Interno Bruto de la República, en medidas de volumen encadenadas, con año de referencia 2018: Años 2024-25</t>
  </si>
  <si>
    <t>Aportes porcentuales de las actividades económicas, a la variación absoluta del Producto Interno Bruto en la República de Panamá: Años 2019-25</t>
  </si>
  <si>
    <t>Variación porcentual del Producto Interno Bruto Trimestral en la República, según categoría de actividad económica: Años 2019-18 a 2025-24</t>
  </si>
  <si>
    <t>Variación porcentual del Producto Interno Bruto Trimestral en la República, según categoría de actividad económica a precios corrientes: Años 2019-18 a 2025-24</t>
  </si>
  <si>
    <t>Producto Interno Bruto a precios de comprador en la República, a precios corrientes total y per cápita y sus variaciones porcentuales: Años 2018-25</t>
  </si>
  <si>
    <t>2025 (E)</t>
  </si>
  <si>
    <t>Cuadro 1</t>
  </si>
  <si>
    <t>AÑOS 2018-25</t>
  </si>
  <si>
    <t>Cuadro 2</t>
  </si>
  <si>
    <t>2025-24 (E)</t>
  </si>
  <si>
    <t>PRODUCTO INTERNO BRUTO A PRECIOS DE COMPRADOR EN LA REPÚBLICA, TOTAL Y PER CÁPITA Y SUS VARIACIONES PORCENTUALES:</t>
  </si>
  <si>
    <t>Cuadro 5</t>
  </si>
  <si>
    <t xml:space="preserve"> Per cápita (1)                             (En balboas)</t>
  </si>
  <si>
    <t>PIB                                            total</t>
  </si>
  <si>
    <t>PIB                                                     per cápita</t>
  </si>
  <si>
    <t>Cuadro 6</t>
  </si>
  <si>
    <t>PRODUCTO INTERNO BRUTO TRIMESTRAL EN LA REPÚBLICA, SEGÚN CATEGORÍA DE ACTIVIDAD ECONÓMICA:</t>
  </si>
  <si>
    <t>2023-22 (P)</t>
  </si>
  <si>
    <t>2022</t>
  </si>
  <si>
    <t xml:space="preserve">VARIACIÓN PORCENTUAL DEL PRODUCTO INTERNO BRUTO TRIMESTRAL EN LA REPÚBLICA, SEGÚN CATEGORÍA DE ACTIVIDAD ECONÓMICA: </t>
  </si>
  <si>
    <t>AÑOS 2019-18 A 2025-24</t>
  </si>
  <si>
    <t xml:space="preserve">PRODUCTO INTERNO BRUTO TRIMESTRAL EN LA REPÚBLICA, SEGÚN CATEGORÍA DE ACTIVIDAD ECONÓMICA A PRECIOS CORRIENTES: </t>
  </si>
  <si>
    <t>PRODUCTO INTERNO BRUTO A PRECIOS DE COMPRADOR EN LA REPÚBLICA, A PRECIOS CORRIENTES TOTAL Y PER CÁPITA Y</t>
  </si>
  <si>
    <t xml:space="preserve">SUS VARIACIONES PORCENTUALES: </t>
  </si>
  <si>
    <t>VARIACIÓN PORCENTUAL DEL VAB DE LA  AGRICULTURA, GANADERÍA, SILVICULTURA Y PESCA: AÑOS 2018-25, POR TRIMESTRE</t>
  </si>
  <si>
    <t>VARIACIÓN PORCENTUAL DEL VAB DE LA EXPLOTACIÓN DE MINAS Y CANTERAS: AÑOS 2018-25, POR TRIMESTRE</t>
  </si>
  <si>
    <t>VARIACIÓN PORCENTUAL DEL VAB DE INDUSTRIAS MANUFACTURERAS: AÑOS 2018-25, POR TRIMESTRE</t>
  </si>
  <si>
    <t>VARIACIÓN PORCENTUAL DEL VAB DE SUMINISTRO DE ELECTRICIDAD Y AGUA: AÑOS 2018-25, POR TRIMESTRE</t>
  </si>
  <si>
    <t>VARIACIÓN PORCENTUAL DEL VAB DE CONSTRUCCIÓN DE MERCADO: AÑOS 2018-25, POR TRIMESTRE</t>
  </si>
  <si>
    <t>VARIACIÓN PORCENTUAL DEL VAB DE COMERCIO AL POR MAYOR Y AL POR MENOR: AÑOS 2018-25, POR TRIMESTRE</t>
  </si>
  <si>
    <t>VARIACIÓN PORCENTUAL DEL VAB DE TRANSPORTE, ALMACENAMIENTO Y CORREO: AÑOS 2018-25, POR TRIMESTRE</t>
  </si>
  <si>
    <t>VARIACIÓN PORCENTUAL DEL VAB DE HOTELES Y RESTAURANTES: AÑOS 2018-25, POR TRIMESTRE</t>
  </si>
  <si>
    <t>VARIACIÓN PORCENTUAL DEL VAB DE INFORMACIÓN Y COMUNICACIÓN: AÑOS 2018-25, POR TRIMESTRE</t>
  </si>
  <si>
    <t>VARIACIÓN PORCENTUAL DEL VAB DE ACTIVIDADES FINANCIERAS Y DE SEGUROS: AÑOS 2018-25, POR TRIMESTRE</t>
  </si>
  <si>
    <t>VARIACIÓN PORCENTUAL DEL VAB DE ACTIVIDADES INMOBILIARIAS; PROFESIONALES, CIENTÍFICAS Y TÉCNICAS; ADMINISTRATIVAS Y SERVICIOS DE APOYO DE MERCADO: AÑOS 2018-25, POR TRIMESTRE</t>
  </si>
  <si>
    <t>VARIACIÓN PORCENTUAL DEL VAB DE ENSEÑANZA: AÑOS 2018-25, POR TRIMESTRE</t>
  </si>
  <si>
    <t>VARIACIÓN PORCENTUAL DEL VAB DE SERVICIOS SOCIALES Y RELACIONADOS CON LA SALUD HUMANA: AÑOS 2018-25, POR TRIMESTRE</t>
  </si>
  <si>
    <t>VARIACIÓN PORCENTUAL DEL VAB DE ARTES, ENTRETENIMIENTO Y CREATIVIDAD; OTRAS ACTIVIDADES DE SERVICIO: AÑOS 2018-25, POR TRIMESTRE</t>
  </si>
  <si>
    <t>VARIACIÓN PORCENTUAL DEL VAB DE CONSTRUCCIÓN USO FINAL PROPIO: AÑOS 2018-25, POR TRIMESTRE</t>
  </si>
  <si>
    <t>VARIACIÓN PORCENTUAL DEL VAB DE INMOBILIARIAS USO FINAL PROPIO: AÑOS 2018-25, POR TRIMESTRE</t>
  </si>
  <si>
    <t>VARIACIÓN PORCENTUAL DEL VAB DE ACTIVIDADES DE LOS HOGARES EN CALIDAD DE EMPLEADORES: AÑOS 2018-25, POR TRIMESTRE</t>
  </si>
  <si>
    <t>VARIACIÓN PORCENTUAL DEL VAB DE SERVICIOS GUBERNAMENTALES: AÑOS 2018-25, POR TRIMESTRE</t>
  </si>
  <si>
    <t>PRODUCTO INTERNO BRUTO ANUAL Y TRIMESTRAL: AÑOS 2018-25, POR TRIMESTRE</t>
  </si>
  <si>
    <t>Periodo</t>
  </si>
  <si>
    <t>Idf_Valoracion</t>
  </si>
  <si>
    <t>0311</t>
  </si>
  <si>
    <t>L_UFP</t>
  </si>
  <si>
    <t>VAB</t>
  </si>
  <si>
    <t>IMP</t>
  </si>
  <si>
    <t>0011</t>
  </si>
  <si>
    <t xml:space="preserve">NOTA: A precios de comprador, en medidas de volumen encadenadas, con año de referencia 2018.
</t>
  </si>
  <si>
    <t xml:space="preserve">          El código de actividad económica, comprende de la categoría según la Clasificación Industrial Internacional Uniforme de todas las </t>
  </si>
  <si>
    <t xml:space="preserve">          Otra producción no de mercado incluye Gobierno general e Instituciones Sin Fines de Lucro que Sirven a los Hogares (ISFLSH).</t>
  </si>
  <si>
    <t xml:space="preserve">          Por razones de redondeo, algunas cifras pueden presentar leves diferencias.</t>
  </si>
  <si>
    <t xml:space="preserve">          actividades económicas, Revisión 4.0 (CIIU) y el código por rama (detalle de actividad económica) según el Cuadro de Oferta y Utilización (COU).</t>
  </si>
  <si>
    <t>NOTA: Otra producción no de mercado incluye Gobierno general e Instituciones Sin Fines de Lucro que Sirven a los Hogares (ISFLSH).</t>
  </si>
  <si>
    <t>Valor Agregado Bruto, en valores básicos</t>
  </si>
  <si>
    <t>Más: Impuestos sobre la producción netos</t>
  </si>
  <si>
    <t>Producto Interno Bruto a precios de comprador 
(En millones de balboas)</t>
  </si>
  <si>
    <t>Composición del Producto Interno Bruto</t>
  </si>
  <si>
    <t>Producto Interno Bruto en la República según categoría de actividad económica, variación y composición porcentual: Años 2018-25</t>
  </si>
  <si>
    <t>PRODUCTO INTERNO BRUTO EN LA REPÚBLICA, SEGÚN CATEGORÍA DE ACTIVIDAD ECONÓMICA, VARIACIÓN Y COMPOSICIÓN PORCENTUAL:</t>
  </si>
  <si>
    <t>6a</t>
  </si>
  <si>
    <t>Cuadro 3</t>
  </si>
  <si>
    <t>Cuadro 4</t>
  </si>
  <si>
    <t>Cuadro 6a</t>
  </si>
  <si>
    <t>NOTA: A precios de comprador, en medidas de volumen encadenadas, con año de referencia 2018.</t>
  </si>
  <si>
    <t>(1) Incluye servicios de educación y salud privados, actividades artísticas, de entretenimiento y recreativas, otras de servicios y servicios domésticos.</t>
  </si>
  <si>
    <t>(2) Corresponde al Gobierno general e incluye los valores agregados pertenecientes a las categorías económicas E, J, M, O, P, Q, R, S de la CIIU.</t>
  </si>
  <si>
    <t>Cuadro 7</t>
  </si>
  <si>
    <t>NOTA: A precios de comprador, con año de referencia 2018.</t>
  </si>
  <si>
    <t>Impuestos sobre los productos netos de subvenciones</t>
  </si>
  <si>
    <t>7a</t>
  </si>
  <si>
    <t>Cuadro 7a</t>
  </si>
  <si>
    <t>(1) Con base en las estimaciones de la población total de la República, al 1 de julio de cada año, elaboradas con los resultados del</t>
  </si>
  <si>
    <t>PRODUCTO INTERNO BRUTO A PRECIOS DE COMPRADOR EN LA REPÚBLICA, SEGÚN CATEGORÍA DE ACTIVIDAD ECONÓMICA, A PRECIOS CORRIENTES, VARIACIÓN Y COMPOSICIÓN PORCENTUAL:</t>
  </si>
  <si>
    <t>Producto Interno Bruto a precios de comprador en la República, según categoría de actividad económica, a precios corrientes, variación y composición porcentual: Años 2018-25</t>
  </si>
  <si>
    <t>B001_ENC_</t>
  </si>
  <si>
    <t>PIB Per cápita</t>
  </si>
  <si>
    <t>Millones de balboas</t>
  </si>
  <si>
    <t>PIB  a precios de comprador</t>
  </si>
  <si>
    <t>Actividades inmobiliarias; profesionales, científicas y técnicas; administrativas y servicios de apoyo</t>
  </si>
  <si>
    <t xml:space="preserve">           La discrepancia entre el total y la suma de sus componentes se debe a la diferencia estadística que proviene de utilizar estructuras de precios base móvil, de conformidad con la </t>
  </si>
  <si>
    <t xml:space="preserve">           metodología sugerida en el Sistema de Cuentas Nacionales 2008 (SCN 2008).</t>
  </si>
  <si>
    <t>(1)  Corresponde al Gobierno general e incluye los valores agregados pertenecientes a las categorías económicas E, J, M, O, P, Q, R, S de la CIIU.</t>
  </si>
  <si>
    <t>Tasas de variación interanual de los valores de cada año</t>
  </si>
  <si>
    <t>NOTA:  A precios de comprador, con año de referencia 2018.</t>
  </si>
  <si>
    <t>(1) Corresponde al Gobierno general e incluye los valores agregados pertenecientes a las categorías económicas E, J, M, O, P, Q, R, S de la CIIU.</t>
  </si>
  <si>
    <t>Cuadro Núm.</t>
  </si>
  <si>
    <t xml:space="preserve">APORTES PORCENTUALES DE LAS ACTIVIDADES ECONÓMICAS, A LA VARIACIÓN ABSOLUTA DEL PRODUCTO INTERNO BRUTO EN LA REPÚBLICA: </t>
  </si>
  <si>
    <t>ACTIVIDADES INMOBILIARIAS; PROFESIONALES, CIENTÍFICAS, ADMINISTRATIVAS Y DE APOYO</t>
  </si>
  <si>
    <t>ACTIVIDADES PROFESIONALES, CIENTÍFICAS Y TÉCNICAS</t>
  </si>
  <si>
    <t>SUMINISTRO   DE   ELECTRICIDAD,   GAS, VAPOR Y AIRE ACONDICIONADO; AGUA, ALCANTARILLADO Y GESTIÓN DE DESECHOS</t>
  </si>
  <si>
    <t>Producto Interno Bruto Trimestral en la República, según categoría de actividad económica: Años 2018-25</t>
  </si>
  <si>
    <t>Producto Interno Bruto Trimestral en la República, según categoría de actividad económica a precios corrientes: Años 2018-25</t>
  </si>
  <si>
    <t>VARIACIÓN PORCENTUAL DEL PRODUCTO INTERNO BRUTO TRIMESTRAL EN LA REPÚBLICA, SEGÚN CATEGORÍA DE ACTIVIDAD ECONÓMICA A PRECIOS CORRIENTES:</t>
  </si>
  <si>
    <t xml:space="preserve"> Censo Nacional de Población del 2010 para los años 2018-22 y del Censo Nacional de Población del 2023 para el año 2025.</t>
  </si>
  <si>
    <t xml:space="preserve">Variación porcentual anual del 
Producto Interno Bruto </t>
  </si>
  <si>
    <t>Total 
(En millones de balboas)</t>
  </si>
  <si>
    <t>Variación absoluta anual del PIB 
(En millones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</si>
</sst>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3" formatCode="_-* #,##0.00_-;\-* #,##0.00_-;_-* &quot;-&quot;??_-;_-@_-"/>
    <numFmt numFmtId="164" formatCode="_(* #,##0.00_);_(* \(#,##0.00\);_(* &quot;-&quot;??_);_(@_)"/>
    <numFmt numFmtId="165" formatCode="#,##0.0"/>
    <numFmt numFmtId="166" formatCode="0.0"/>
    <numFmt numFmtId="167" formatCode="_(* #,##0.0_);_(* \(#,##0.0\);_(* &quot;-&quot;??_);_(@_)"/>
    <numFmt numFmtId="168" formatCode="0.0_)"/>
    <numFmt numFmtId="169" formatCode="General_)"/>
    <numFmt numFmtId="170" formatCode="0_)"/>
    <numFmt numFmtId="171" formatCode="#,##0.0;[Red]#,##0.0"/>
    <numFmt numFmtId="172" formatCode="_-* #,##0.0_-;\-* #,##0.0_-;_-* &quot;-&quot;?_-;_-@_-"/>
    <numFmt numFmtId="173" formatCode="#,##0\ [$€-1];[Red]\-#,##0\ [$€-1]"/>
    <numFmt numFmtId="174" formatCode="#,##0.0000"/>
    <numFmt numFmtId="175" formatCode="#,##0.0_ ;\-#,##0.0\ "/>
    <numFmt numFmtId="176" formatCode="_-* #,##0.0_-;\-* #,##0.0_-;_-* &quot;-&quot;??_-;_-@_-"/>
    <numFmt numFmtId="177" formatCode="_-* #,##0.00000000000000_-;\-* #,##0.00000000000000_-;_-* &quot;-&quot;?_-;_-@_-"/>
    <numFmt numFmtId="178" formatCode="#,##0.000"/>
  </numFmts>
  <fonts count="7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name val="SWISS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u/>
      <sz val="10"/>
      <color theme="10"/>
      <name val="Arial"/>
      <family val="2"/>
    </font>
    <font>
      <sz val="12"/>
      <name val="Calibri"/>
      <family val="2"/>
      <scheme val="minor"/>
    </font>
    <font>
      <sz val="8"/>
      <color rgb="FF333333"/>
      <name val="Verdana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0"/>
      <color indexed="30"/>
      <name val="Arial"/>
      <family val="2"/>
    </font>
    <font>
      <b/>
      <sz val="10"/>
      <color indexed="50"/>
      <name val="Arial"/>
      <family val="2"/>
    </font>
    <font>
      <sz val="10"/>
      <color rgb="FFFF0000"/>
      <name val="Arial"/>
      <family val="2"/>
    </font>
    <font>
      <b/>
      <sz val="10"/>
      <color indexed="1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1"/>
      <name val="Arial"/>
      <family val="2"/>
    </font>
    <font>
      <b/>
      <sz val="16"/>
      <color rgb="FFFF0000"/>
      <name val="Arial"/>
      <family val="2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theme="3" tint="-0.249977111117893"/>
      <name val="Arial"/>
      <family val="2"/>
    </font>
    <font>
      <b/>
      <sz val="11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u/>
      <sz val="10"/>
      <color rgb="FF0070C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10"/>
      <color rgb="FFFFFFFF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CC99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F243E"/>
        <bgColor indexed="64"/>
      </patternFill>
    </fill>
    <fill>
      <patternFill patternType="solid">
        <fgColor rgb="FF0F243E"/>
        <bgColor indexed="9"/>
      </patternFill>
    </fill>
    <fill>
      <patternFill patternType="solid">
        <fgColor theme="0"/>
        <bgColor rgb="FF000000"/>
      </patternFill>
    </fill>
    <fill>
      <patternFill patternType="solid">
        <fgColor rgb="FF0F243E"/>
        <bgColor rgb="FF000000"/>
      </patternFill>
    </fill>
    <fill>
      <patternFill patternType="solid">
        <fgColor rgb="FFDDEBF7"/>
        <bgColor indexed="64"/>
      </patternFill>
    </fill>
  </fills>
  <borders count="12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rgb="FF92D050"/>
      </left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theme="0"/>
      </right>
      <top style="double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double">
        <color theme="0"/>
      </top>
      <bottom style="thin">
        <color theme="0"/>
      </bottom>
      <diagonal/>
    </border>
    <border>
      <left style="thin">
        <color theme="0"/>
      </left>
      <right/>
      <top style="double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double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double">
        <color theme="0"/>
      </bottom>
      <diagonal/>
    </border>
    <border>
      <left style="thin">
        <color theme="0"/>
      </left>
      <right/>
      <top style="thin">
        <color theme="0"/>
      </top>
      <bottom style="double">
        <color theme="0"/>
      </bottom>
      <diagonal/>
    </border>
    <border>
      <left/>
      <right style="thin">
        <color theme="0"/>
      </right>
      <top style="thin">
        <color theme="0"/>
      </top>
      <bottom style="double">
        <color rgb="FF0F243E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double">
        <color rgb="FF0F243E"/>
      </bottom>
      <diagonal/>
    </border>
    <border>
      <left style="thin">
        <color theme="0"/>
      </left>
      <right/>
      <top style="thin">
        <color theme="0"/>
      </top>
      <bottom style="double">
        <color rgb="FF0F243E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rgb="FF0F243E"/>
      </left>
      <right/>
      <top/>
      <bottom/>
      <diagonal/>
    </border>
    <border>
      <left/>
      <right style="thick">
        <color rgb="FF0F243E"/>
      </right>
      <top/>
      <bottom/>
      <diagonal/>
    </border>
    <border>
      <left style="thick">
        <color rgb="FF0F243E"/>
      </left>
      <right style="thin">
        <color theme="0"/>
      </right>
      <top style="double">
        <color theme="0"/>
      </top>
      <bottom style="double">
        <color theme="0"/>
      </bottom>
      <diagonal/>
    </border>
    <border>
      <left/>
      <right style="thick">
        <color rgb="FF0F243E"/>
      </right>
      <top style="double">
        <color theme="0"/>
      </top>
      <bottom style="double">
        <color theme="0"/>
      </bottom>
      <diagonal/>
    </border>
    <border>
      <left/>
      <right style="thick">
        <color auto="1"/>
      </right>
      <top/>
      <bottom/>
      <diagonal/>
    </border>
    <border>
      <left style="thin">
        <color theme="0"/>
      </left>
      <right style="thin">
        <color theme="0"/>
      </right>
      <top style="double">
        <color theme="0"/>
      </top>
      <bottom/>
      <diagonal/>
    </border>
    <border>
      <left style="thin">
        <color theme="0"/>
      </left>
      <right style="thin">
        <color theme="0"/>
      </right>
      <top/>
      <bottom style="double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double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/>
      <top style="double">
        <color rgb="FF0F243E"/>
      </top>
      <bottom/>
      <diagonal/>
    </border>
    <border>
      <left style="thick">
        <color rgb="FF0F243E"/>
      </left>
      <right style="thin">
        <color rgb="FF0F243E"/>
      </right>
      <top style="thin">
        <color rgb="FF0F243E"/>
      </top>
      <bottom style="thin">
        <color rgb="FF0F243E"/>
      </bottom>
      <diagonal/>
    </border>
    <border>
      <left style="thick">
        <color rgb="FF0F243E"/>
      </left>
      <right/>
      <top style="thick">
        <color rgb="FF0F243E"/>
      </top>
      <bottom/>
      <diagonal/>
    </border>
    <border>
      <left style="thick">
        <color rgb="FF0F243E"/>
      </left>
      <right style="thin">
        <color rgb="FF0F243E"/>
      </right>
      <top style="double">
        <color theme="0"/>
      </top>
      <bottom/>
      <diagonal/>
    </border>
    <border>
      <left style="thin">
        <color rgb="FF0F243E"/>
      </left>
      <right style="thick">
        <color rgb="FF0F243E"/>
      </right>
      <top/>
      <bottom style="thin">
        <color rgb="FF0F243E"/>
      </bottom>
      <diagonal/>
    </border>
    <border>
      <left style="thick">
        <color rgb="FF0F243E"/>
      </left>
      <right style="thin">
        <color rgb="FF0F243E"/>
      </right>
      <top/>
      <bottom style="thin">
        <color rgb="FF0F243E"/>
      </bottom>
      <diagonal/>
    </border>
    <border>
      <left style="thin">
        <color rgb="FF0F243E"/>
      </left>
      <right style="thick">
        <color rgb="FF0F243E"/>
      </right>
      <top style="thin">
        <color rgb="FF0F243E"/>
      </top>
      <bottom style="thin">
        <color rgb="FF0F243E"/>
      </bottom>
      <diagonal/>
    </border>
    <border>
      <left style="thick">
        <color rgb="FF0F243E"/>
      </left>
      <right style="thin">
        <color rgb="FF0F243E"/>
      </right>
      <top style="thin">
        <color rgb="FF0F243E"/>
      </top>
      <bottom style="thick">
        <color rgb="FF0F243E"/>
      </bottom>
      <diagonal/>
    </border>
    <border>
      <left/>
      <right style="thick">
        <color rgb="FF0F243E"/>
      </right>
      <top style="thick">
        <color rgb="FF0F243E"/>
      </top>
      <bottom/>
      <diagonal/>
    </border>
    <border>
      <left style="thick">
        <color rgb="FF0F243E"/>
      </left>
      <right/>
      <top/>
      <bottom style="double">
        <color theme="0"/>
      </bottom>
      <diagonal/>
    </border>
    <border>
      <left/>
      <right style="thick">
        <color rgb="FF0F243E"/>
      </right>
      <top/>
      <bottom style="double">
        <color theme="0"/>
      </bottom>
      <diagonal/>
    </border>
    <border>
      <left style="thin">
        <color rgb="FF0F243E"/>
      </left>
      <right style="thick">
        <color rgb="FF0F243E"/>
      </right>
      <top style="thin">
        <color rgb="FF0F243E"/>
      </top>
      <bottom style="thick">
        <color rgb="FF0F243E"/>
      </bottom>
      <diagonal/>
    </border>
    <border>
      <left style="thin">
        <color indexed="8"/>
      </left>
      <right/>
      <top/>
      <bottom/>
      <diagonal/>
    </border>
    <border>
      <left/>
      <right/>
      <top style="double">
        <color theme="0"/>
      </top>
      <bottom style="thin">
        <color theme="0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double">
        <color theme="0"/>
      </top>
      <bottom/>
      <diagonal/>
    </border>
    <border>
      <left/>
      <right style="thin">
        <color theme="0"/>
      </right>
      <top style="double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/>
      <bottom style="double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double">
        <color auto="1"/>
      </bottom>
      <diagonal/>
    </border>
    <border>
      <left style="thin">
        <color theme="0"/>
      </left>
      <right/>
      <top style="thin">
        <color theme="0"/>
      </top>
      <bottom style="double">
        <color auto="1"/>
      </bottom>
      <diagonal/>
    </border>
    <border>
      <left/>
      <right style="thin">
        <color theme="0" tint="-0.14996795556505021"/>
      </right>
      <top style="double">
        <color auto="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double">
        <color auto="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</borders>
  <cellStyleXfs count="137">
    <xf numFmtId="0" fontId="0" fillId="0" borderId="0"/>
    <xf numFmtId="0" fontId="22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2" fillId="0" borderId="0"/>
    <xf numFmtId="168" fontId="25" fillId="0" borderId="0"/>
    <xf numFmtId="0" fontId="21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6" borderId="0" applyNumberFormat="0" applyBorder="0" applyAlignment="0" applyProtection="0"/>
    <xf numFmtId="0" fontId="26" fillId="9" borderId="0" applyNumberFormat="0" applyBorder="0" applyAlignment="0" applyProtection="0"/>
    <xf numFmtId="0" fontId="26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20" borderId="0" applyNumberFormat="0" applyBorder="0" applyAlignment="0" applyProtection="0"/>
    <xf numFmtId="0" fontId="28" fillId="4" borderId="0" applyNumberFormat="0" applyBorder="0" applyAlignment="0" applyProtection="0"/>
    <xf numFmtId="0" fontId="29" fillId="21" borderId="7" applyNumberFormat="0" applyAlignment="0" applyProtection="0"/>
    <xf numFmtId="0" fontId="30" fillId="22" borderId="8" applyNumberFormat="0" applyAlignment="0" applyProtection="0"/>
    <xf numFmtId="0" fontId="31" fillId="0" borderId="0" applyNumberFormat="0" applyFill="0" applyBorder="0" applyAlignment="0" applyProtection="0"/>
    <xf numFmtId="0" fontId="32" fillId="5" borderId="0" applyNumberFormat="0" applyBorder="0" applyAlignment="0" applyProtection="0"/>
    <xf numFmtId="0" fontId="33" fillId="0" borderId="9" applyNumberFormat="0" applyFill="0" applyAlignment="0" applyProtection="0"/>
    <xf numFmtId="0" fontId="34" fillId="0" borderId="10" applyNumberFormat="0" applyFill="0" applyAlignment="0" applyProtection="0"/>
    <xf numFmtId="0" fontId="35" fillId="0" borderId="11" applyNumberFormat="0" applyFill="0" applyAlignment="0" applyProtection="0"/>
    <xf numFmtId="0" fontId="35" fillId="0" borderId="0" applyNumberFormat="0" applyFill="0" applyBorder="0" applyAlignment="0" applyProtection="0"/>
    <xf numFmtId="0" fontId="36" fillId="8" borderId="7" applyNumberFormat="0" applyAlignment="0" applyProtection="0"/>
    <xf numFmtId="0" fontId="37" fillId="0" borderId="12" applyNumberFormat="0" applyFill="0" applyAlignment="0" applyProtection="0"/>
    <xf numFmtId="0" fontId="38" fillId="23" borderId="0" applyNumberFormat="0" applyBorder="0" applyAlignment="0" applyProtection="0"/>
    <xf numFmtId="0" fontId="26" fillId="24" borderId="13" applyNumberFormat="0" applyFont="0" applyAlignment="0" applyProtection="0"/>
    <xf numFmtId="0" fontId="39" fillId="21" borderId="14" applyNumberFormat="0" applyAlignment="0" applyProtection="0"/>
    <xf numFmtId="0" fontId="40" fillId="0" borderId="0" applyNumberFormat="0" applyFill="0" applyBorder="0" applyAlignment="0" applyProtection="0"/>
    <xf numFmtId="0" fontId="41" fillId="0" borderId="15" applyNumberFormat="0" applyFill="0" applyAlignment="0" applyProtection="0"/>
    <xf numFmtId="0" fontId="42" fillId="0" borderId="0" applyNumberFormat="0" applyFill="0" applyBorder="0" applyAlignment="0" applyProtection="0"/>
    <xf numFmtId="0" fontId="22" fillId="0" borderId="0"/>
    <xf numFmtId="168" fontId="25" fillId="0" borderId="0"/>
    <xf numFmtId="164" fontId="22" fillId="0" borderId="0" applyFont="0" applyFill="0" applyBorder="0" applyAlignment="0" applyProtection="0"/>
    <xf numFmtId="0" fontId="20" fillId="0" borderId="0"/>
    <xf numFmtId="0" fontId="22" fillId="0" borderId="0"/>
    <xf numFmtId="164" fontId="20" fillId="0" borderId="0" applyFont="0" applyFill="0" applyBorder="0" applyAlignment="0" applyProtection="0"/>
    <xf numFmtId="0" fontId="19" fillId="0" borderId="0"/>
    <xf numFmtId="164" fontId="19" fillId="0" borderId="0" applyFont="0" applyFill="0" applyBorder="0" applyAlignment="0" applyProtection="0"/>
    <xf numFmtId="0" fontId="22" fillId="0" borderId="0"/>
    <xf numFmtId="0" fontId="18" fillId="0" borderId="0"/>
    <xf numFmtId="0" fontId="45" fillId="0" borderId="0" applyNumberForma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7" fillId="0" borderId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43" fontId="22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164" fontId="15" fillId="0" borderId="0" applyFont="0" applyFill="0" applyBorder="0" applyAlignment="0" applyProtection="0"/>
    <xf numFmtId="0" fontId="14" fillId="0" borderId="0"/>
    <xf numFmtId="43" fontId="5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0" fontId="39" fillId="21" borderId="40" applyNumberFormat="0" applyAlignment="0" applyProtection="0"/>
    <xf numFmtId="0" fontId="26" fillId="24" borderId="39" applyNumberFormat="0" applyFont="0" applyAlignment="0" applyProtection="0"/>
    <xf numFmtId="0" fontId="36" fillId="8" borderId="38" applyNumberFormat="0" applyAlignment="0" applyProtection="0"/>
    <xf numFmtId="0" fontId="29" fillId="21" borderId="38" applyNumberFormat="0" applyAlignment="0" applyProtection="0"/>
    <xf numFmtId="0" fontId="29" fillId="21" borderId="33" applyNumberFormat="0" applyAlignment="0" applyProtection="0"/>
    <xf numFmtId="0" fontId="36" fillId="8" borderId="33" applyNumberFormat="0" applyAlignment="0" applyProtection="0"/>
    <xf numFmtId="0" fontId="26" fillId="24" borderId="34" applyNumberFormat="0" applyFont="0" applyAlignment="0" applyProtection="0"/>
    <xf numFmtId="0" fontId="39" fillId="21" borderId="35" applyNumberFormat="0" applyAlignment="0" applyProtection="0"/>
    <xf numFmtId="0" fontId="41" fillId="0" borderId="36" applyNumberFormat="0" applyFill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22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168" fontId="25" fillId="0" borderId="0"/>
    <xf numFmtId="43" fontId="58" fillId="0" borderId="0" applyFont="0" applyFill="0" applyBorder="0" applyAlignment="0" applyProtection="0"/>
    <xf numFmtId="0" fontId="41" fillId="0" borderId="41" applyNumberFormat="0" applyFill="0" applyAlignment="0" applyProtection="0"/>
    <xf numFmtId="0" fontId="12" fillId="0" borderId="0"/>
    <xf numFmtId="164" fontId="12" fillId="0" borderId="0" applyFont="0" applyFill="0" applyBorder="0" applyAlignment="0" applyProtection="0"/>
    <xf numFmtId="0" fontId="22" fillId="0" borderId="0"/>
    <xf numFmtId="0" fontId="11" fillId="0" borderId="0"/>
    <xf numFmtId="0" fontId="64" fillId="26" borderId="59" applyNumberFormat="0" applyAlignment="0" applyProtection="0"/>
    <xf numFmtId="0" fontId="10" fillId="0" borderId="0"/>
    <xf numFmtId="0" fontId="9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3" fillId="0" borderId="0"/>
    <xf numFmtId="0" fontId="22" fillId="0" borderId="0"/>
    <xf numFmtId="0" fontId="1" fillId="0" borderId="0"/>
    <xf numFmtId="0" fontId="1" fillId="0" borderId="0"/>
    <xf numFmtId="0" fontId="1" fillId="0" borderId="0"/>
  </cellStyleXfs>
  <cellXfs count="494">
    <xf numFmtId="0" fontId="0" fillId="0" borderId="0" xfId="0"/>
    <xf numFmtId="0" fontId="22" fillId="0" borderId="0" xfId="0" applyFont="1"/>
    <xf numFmtId="0" fontId="24" fillId="2" borderId="0" xfId="4" applyFont="1" applyFill="1"/>
    <xf numFmtId="0" fontId="43" fillId="0" borderId="0" xfId="57" applyFont="1"/>
    <xf numFmtId="0" fontId="44" fillId="2" borderId="0" xfId="57" applyFont="1" applyFill="1"/>
    <xf numFmtId="0" fontId="46" fillId="2" borderId="0" xfId="57" applyFont="1" applyFill="1"/>
    <xf numFmtId="0" fontId="43" fillId="2" borderId="0" xfId="57" applyFont="1" applyFill="1"/>
    <xf numFmtId="0" fontId="47" fillId="2" borderId="0" xfId="0" applyFont="1" applyFill="1"/>
    <xf numFmtId="0" fontId="0" fillId="2" borderId="0" xfId="0" applyFill="1"/>
    <xf numFmtId="0" fontId="22" fillId="2" borderId="0" xfId="4" applyFill="1"/>
    <xf numFmtId="0" fontId="49" fillId="2" borderId="0" xfId="4" applyFont="1" applyFill="1"/>
    <xf numFmtId="0" fontId="22" fillId="0" borderId="0" xfId="0" applyFont="1" applyAlignment="1">
      <alignment horizontal="center" vertical="center"/>
    </xf>
    <xf numFmtId="166" fontId="22" fillId="0" borderId="0" xfId="0" applyNumberFormat="1" applyFont="1"/>
    <xf numFmtId="0" fontId="22" fillId="2" borderId="0" xfId="51" applyFont="1" applyFill="1"/>
    <xf numFmtId="0" fontId="22" fillId="0" borderId="0" xfId="0" applyFont="1" applyAlignment="1">
      <alignment horizontal="center" vertical="center" wrapText="1"/>
    </xf>
    <xf numFmtId="172" fontId="22" fillId="0" borderId="0" xfId="0" applyNumberFormat="1" applyFont="1"/>
    <xf numFmtId="0" fontId="49" fillId="0" borderId="0" xfId="0" applyFont="1"/>
    <xf numFmtId="0" fontId="22" fillId="0" borderId="0" xfId="0" quotePrefix="1" applyFont="1" applyAlignment="1">
      <alignment horizontal="left"/>
    </xf>
    <xf numFmtId="0" fontId="50" fillId="0" borderId="0" xfId="0" quotePrefix="1" applyFont="1" applyAlignment="1">
      <alignment horizontal="left"/>
    </xf>
    <xf numFmtId="0" fontId="50" fillId="0" borderId="0" xfId="4" applyFont="1"/>
    <xf numFmtId="0" fontId="22" fillId="2" borderId="0" xfId="48" applyFill="1" applyAlignment="1">
      <alignment vertical="center" wrapText="1"/>
    </xf>
    <xf numFmtId="0" fontId="22" fillId="0" borderId="0" xfId="4"/>
    <xf numFmtId="0" fontId="48" fillId="0" borderId="0" xfId="4" applyFont="1"/>
    <xf numFmtId="168" fontId="22" fillId="0" borderId="0" xfId="49" applyFont="1"/>
    <xf numFmtId="169" fontId="22" fillId="0" borderId="0" xfId="49" applyNumberFormat="1" applyFont="1" applyAlignment="1">
      <alignment horizontal="center"/>
    </xf>
    <xf numFmtId="171" fontId="48" fillId="25" borderId="0" xfId="4" applyNumberFormat="1" applyFont="1" applyFill="1" applyAlignment="1">
      <alignment horizontal="left" wrapText="1"/>
    </xf>
    <xf numFmtId="166" fontId="49" fillId="0" borderId="0" xfId="4" applyNumberFormat="1" applyFont="1"/>
    <xf numFmtId="166" fontId="52" fillId="2" borderId="0" xfId="4" applyNumberFormat="1" applyFont="1" applyFill="1"/>
    <xf numFmtId="166" fontId="52" fillId="0" borderId="0" xfId="4" applyNumberFormat="1" applyFont="1"/>
    <xf numFmtId="168" fontId="53" fillId="0" borderId="0" xfId="49" applyFont="1"/>
    <xf numFmtId="0" fontId="55" fillId="0" borderId="0" xfId="0" applyFont="1"/>
    <xf numFmtId="168" fontId="55" fillId="0" borderId="0" xfId="49" applyFont="1"/>
    <xf numFmtId="165" fontId="50" fillId="0" borderId="5" xfId="0" applyNumberFormat="1" applyFont="1" applyBorder="1"/>
    <xf numFmtId="0" fontId="22" fillId="2" borderId="22" xfId="0" quotePrefix="1" applyFont="1" applyFill="1" applyBorder="1" applyAlignment="1">
      <alignment horizontal="left"/>
    </xf>
    <xf numFmtId="165" fontId="50" fillId="0" borderId="6" xfId="0" applyNumberFormat="1" applyFont="1" applyBorder="1"/>
    <xf numFmtId="165" fontId="50" fillId="0" borderId="1" xfId="0" applyNumberFormat="1" applyFont="1" applyBorder="1"/>
    <xf numFmtId="0" fontId="22" fillId="2" borderId="4" xfId="4" applyFill="1" applyBorder="1"/>
    <xf numFmtId="169" fontId="22" fillId="0" borderId="2" xfId="49" applyNumberFormat="1" applyFont="1" applyBorder="1" applyAlignment="1">
      <alignment horizontal="left"/>
    </xf>
    <xf numFmtId="169" fontId="22" fillId="0" borderId="4" xfId="49" applyNumberFormat="1" applyFont="1" applyBorder="1" applyAlignment="1">
      <alignment horizontal="left"/>
    </xf>
    <xf numFmtId="0" fontId="22" fillId="2" borderId="4" xfId="66" applyFont="1" applyFill="1" applyBorder="1" applyAlignment="1">
      <alignment wrapText="1"/>
    </xf>
    <xf numFmtId="169" fontId="49" fillId="0" borderId="19" xfId="49" applyNumberFormat="1" applyFont="1" applyBorder="1" applyAlignment="1">
      <alignment horizontal="center"/>
    </xf>
    <xf numFmtId="168" fontId="49" fillId="0" borderId="16" xfId="49" applyFont="1" applyBorder="1"/>
    <xf numFmtId="0" fontId="22" fillId="2" borderId="24" xfId="0" quotePrefix="1" applyFont="1" applyFill="1" applyBorder="1" applyAlignment="1">
      <alignment horizontal="left"/>
    </xf>
    <xf numFmtId="0" fontId="22" fillId="2" borderId="0" xfId="73" applyFont="1" applyFill="1"/>
    <xf numFmtId="0" fontId="15" fillId="2" borderId="0" xfId="73" applyFill="1"/>
    <xf numFmtId="164" fontId="49" fillId="2" borderId="0" xfId="74" applyFont="1" applyFill="1" applyBorder="1"/>
    <xf numFmtId="167" fontId="49" fillId="2" borderId="0" xfId="74" applyNumberFormat="1" applyFont="1" applyFill="1" applyBorder="1"/>
    <xf numFmtId="165" fontId="49" fillId="2" borderId="21" xfId="73" applyNumberFormat="1" applyFont="1" applyFill="1" applyBorder="1"/>
    <xf numFmtId="165" fontId="22" fillId="2" borderId="21" xfId="73" applyNumberFormat="1" applyFont="1" applyFill="1" applyBorder="1"/>
    <xf numFmtId="165" fontId="22" fillId="2" borderId="25" xfId="73" applyNumberFormat="1" applyFont="1" applyFill="1" applyBorder="1"/>
    <xf numFmtId="165" fontId="22" fillId="2" borderId="6" xfId="73" applyNumberFormat="1" applyFont="1" applyFill="1" applyBorder="1"/>
    <xf numFmtId="165" fontId="50" fillId="2" borderId="6" xfId="73" applyNumberFormat="1" applyFont="1" applyFill="1" applyBorder="1"/>
    <xf numFmtId="165" fontId="50" fillId="2" borderId="3" xfId="73" applyNumberFormat="1" applyFont="1" applyFill="1" applyBorder="1"/>
    <xf numFmtId="165" fontId="50" fillId="2" borderId="2" xfId="73" applyNumberFormat="1" applyFont="1" applyFill="1" applyBorder="1"/>
    <xf numFmtId="0" fontId="49" fillId="2" borderId="0" xfId="73" applyFont="1" applyFill="1"/>
    <xf numFmtId="165" fontId="50" fillId="2" borderId="23" xfId="73" applyNumberFormat="1" applyFont="1" applyFill="1" applyBorder="1"/>
    <xf numFmtId="0" fontId="22" fillId="2" borderId="26" xfId="73" applyFont="1" applyFill="1" applyBorder="1" applyAlignment="1">
      <alignment horizontal="left"/>
    </xf>
    <xf numFmtId="165" fontId="50" fillId="2" borderId="27" xfId="73" applyNumberFormat="1" applyFont="1" applyFill="1" applyBorder="1"/>
    <xf numFmtId="0" fontId="22" fillId="2" borderId="26" xfId="73" applyFont="1" applyFill="1" applyBorder="1" applyAlignment="1">
      <alignment horizontal="left" wrapText="1"/>
    </xf>
    <xf numFmtId="0" fontId="22" fillId="2" borderId="26" xfId="73" applyFont="1" applyFill="1" applyBorder="1"/>
    <xf numFmtId="0" fontId="22" fillId="2" borderId="0" xfId="73" applyFont="1" applyFill="1" applyAlignment="1">
      <alignment horizontal="centerContinuous" wrapText="1"/>
    </xf>
    <xf numFmtId="0" fontId="49" fillId="2" borderId="0" xfId="73" quotePrefix="1" applyFont="1" applyFill="1" applyAlignment="1">
      <alignment vertical="center"/>
    </xf>
    <xf numFmtId="166" fontId="22" fillId="2" borderId="0" xfId="73" applyNumberFormat="1" applyFont="1" applyFill="1"/>
    <xf numFmtId="49" fontId="22" fillId="2" borderId="0" xfId="73" applyNumberFormat="1" applyFont="1" applyFill="1" applyAlignment="1">
      <alignment horizontal="center"/>
    </xf>
    <xf numFmtId="0" fontId="49" fillId="2" borderId="0" xfId="73" applyFont="1" applyFill="1" applyAlignment="1">
      <alignment horizontal="center"/>
    </xf>
    <xf numFmtId="165" fontId="48" fillId="2" borderId="0" xfId="73" applyNumberFormat="1" applyFont="1" applyFill="1"/>
    <xf numFmtId="0" fontId="22" fillId="2" borderId="0" xfId="4" applyFill="1" applyAlignment="1">
      <alignment horizontal="justify" vertical="justify" wrapText="1"/>
    </xf>
    <xf numFmtId="165" fontId="50" fillId="2" borderId="29" xfId="73" applyNumberFormat="1" applyFont="1" applyFill="1" applyBorder="1"/>
    <xf numFmtId="165" fontId="22" fillId="2" borderId="29" xfId="73" applyNumberFormat="1" applyFont="1" applyFill="1" applyBorder="1"/>
    <xf numFmtId="169" fontId="22" fillId="0" borderId="28" xfId="49" applyNumberFormat="1" applyFont="1" applyBorder="1" applyAlignment="1">
      <alignment horizontal="center"/>
    </xf>
    <xf numFmtId="169" fontId="22" fillId="0" borderId="31" xfId="49" applyNumberFormat="1" applyFont="1" applyBorder="1" applyAlignment="1">
      <alignment horizontal="left"/>
    </xf>
    <xf numFmtId="169" fontId="22" fillId="0" borderId="25" xfId="49" applyNumberFormat="1" applyFont="1" applyBorder="1" applyAlignment="1">
      <alignment horizontal="left"/>
    </xf>
    <xf numFmtId="0" fontId="22" fillId="25" borderId="0" xfId="0" applyFont="1" applyFill="1"/>
    <xf numFmtId="0" fontId="22" fillId="2" borderId="0" xfId="0" applyFont="1" applyFill="1"/>
    <xf numFmtId="165" fontId="50" fillId="0" borderId="0" xfId="0" applyNumberFormat="1" applyFont="1" applyAlignment="1">
      <alignment horizontal="right"/>
    </xf>
    <xf numFmtId="165" fontId="50" fillId="0" borderId="5" xfId="0" applyNumberFormat="1" applyFont="1" applyBorder="1" applyAlignment="1">
      <alignment horizontal="right"/>
    </xf>
    <xf numFmtId="165" fontId="60" fillId="2" borderId="0" xfId="73" applyNumberFormat="1" applyFont="1" applyFill="1"/>
    <xf numFmtId="165" fontId="22" fillId="2" borderId="0" xfId="73" applyNumberFormat="1" applyFont="1" applyFill="1"/>
    <xf numFmtId="0" fontId="60" fillId="2" borderId="0" xfId="73" applyFont="1" applyFill="1"/>
    <xf numFmtId="165" fontId="50" fillId="0" borderId="32" xfId="0" applyNumberFormat="1" applyFont="1" applyBorder="1"/>
    <xf numFmtId="165" fontId="49" fillId="2" borderId="0" xfId="73" applyNumberFormat="1" applyFont="1" applyFill="1"/>
    <xf numFmtId="174" fontId="49" fillId="2" borderId="0" xfId="73" applyNumberFormat="1" applyFont="1" applyFill="1"/>
    <xf numFmtId="169" fontId="49" fillId="0" borderId="0" xfId="49" applyNumberFormat="1" applyFont="1" applyAlignment="1">
      <alignment horizontal="centerContinuous" vertical="center"/>
    </xf>
    <xf numFmtId="0" fontId="48" fillId="0" borderId="0" xfId="66" applyFont="1" applyAlignment="1">
      <alignment horizontal="center" vertical="center"/>
    </xf>
    <xf numFmtId="170" fontId="49" fillId="0" borderId="0" xfId="49" applyNumberFormat="1" applyFont="1"/>
    <xf numFmtId="176" fontId="50" fillId="0" borderId="43" xfId="76" applyNumberFormat="1" applyFont="1" applyBorder="1" applyAlignment="1">
      <alignment horizontal="right"/>
    </xf>
    <xf numFmtId="176" fontId="48" fillId="0" borderId="18" xfId="76" applyNumberFormat="1" applyFont="1" applyBorder="1" applyAlignment="1">
      <alignment horizontal="right"/>
    </xf>
    <xf numFmtId="176" fontId="48" fillId="0" borderId="37" xfId="76" applyNumberFormat="1" applyFont="1" applyBorder="1" applyAlignment="1">
      <alignment horizontal="right"/>
    </xf>
    <xf numFmtId="176" fontId="48" fillId="0" borderId="21" xfId="76" applyNumberFormat="1" applyFont="1" applyBorder="1" applyAlignment="1">
      <alignment horizontal="right"/>
    </xf>
    <xf numFmtId="176" fontId="50" fillId="0" borderId="2" xfId="76" applyNumberFormat="1" applyFont="1" applyBorder="1" applyAlignment="1">
      <alignment horizontal="right"/>
    </xf>
    <xf numFmtId="176" fontId="50" fillId="0" borderId="29" xfId="76" applyNumberFormat="1" applyFont="1" applyBorder="1" applyAlignment="1">
      <alignment horizontal="right"/>
    </xf>
    <xf numFmtId="176" fontId="50" fillId="0" borderId="42" xfId="76" applyNumberFormat="1" applyFont="1" applyBorder="1" applyAlignment="1">
      <alignment horizontal="right"/>
    </xf>
    <xf numFmtId="176" fontId="50" fillId="0" borderId="0" xfId="76" applyNumberFormat="1" applyFont="1" applyAlignment="1">
      <alignment horizontal="right"/>
    </xf>
    <xf numFmtId="176" fontId="50" fillId="0" borderId="3" xfId="76" applyNumberFormat="1" applyFont="1" applyBorder="1" applyAlignment="1">
      <alignment horizontal="right"/>
    </xf>
    <xf numFmtId="176" fontId="50" fillId="0" borderId="47" xfId="76" applyNumberFormat="1" applyFont="1" applyBorder="1" applyAlignment="1">
      <alignment horizontal="right"/>
    </xf>
    <xf numFmtId="176" fontId="50" fillId="0" borderId="31" xfId="76" applyNumberFormat="1" applyFont="1" applyBorder="1" applyAlignment="1">
      <alignment horizontal="right"/>
    </xf>
    <xf numFmtId="176" fontId="50" fillId="0" borderId="25" xfId="76" applyNumberFormat="1" applyFont="1" applyBorder="1" applyAlignment="1">
      <alignment horizontal="right"/>
    </xf>
    <xf numFmtId="176" fontId="49" fillId="0" borderId="17" xfId="76" applyNumberFormat="1" applyFont="1" applyBorder="1" applyAlignment="1">
      <alignment horizontal="right"/>
    </xf>
    <xf numFmtId="176" fontId="49" fillId="0" borderId="44" xfId="76" applyNumberFormat="1" applyFont="1" applyBorder="1" applyAlignment="1">
      <alignment horizontal="right"/>
    </xf>
    <xf numFmtId="0" fontId="50" fillId="0" borderId="0" xfId="0" applyFont="1" applyAlignment="1">
      <alignment horizontal="left"/>
    </xf>
    <xf numFmtId="176" fontId="49" fillId="0" borderId="46" xfId="76" applyNumberFormat="1" applyFont="1" applyBorder="1" applyAlignment="1">
      <alignment horizontal="right"/>
    </xf>
    <xf numFmtId="165" fontId="50" fillId="0" borderId="29" xfId="0" applyNumberFormat="1" applyFont="1" applyBorder="1"/>
    <xf numFmtId="165" fontId="50" fillId="0" borderId="48" xfId="0" applyNumberFormat="1" applyFont="1" applyBorder="1"/>
    <xf numFmtId="165" fontId="50" fillId="0" borderId="25" xfId="0" applyNumberFormat="1" applyFont="1" applyBorder="1"/>
    <xf numFmtId="165" fontId="50" fillId="0" borderId="49" xfId="0" applyNumberFormat="1" applyFont="1" applyBorder="1"/>
    <xf numFmtId="165" fontId="50" fillId="0" borderId="50" xfId="0" applyNumberFormat="1" applyFont="1" applyBorder="1"/>
    <xf numFmtId="165" fontId="50" fillId="2" borderId="2" xfId="73" applyNumberFormat="1" applyFont="1" applyFill="1" applyBorder="1" applyAlignment="1"/>
    <xf numFmtId="165" fontId="50" fillId="2" borderId="3" xfId="73" applyNumberFormat="1" applyFont="1" applyFill="1" applyBorder="1" applyAlignment="1"/>
    <xf numFmtId="0" fontId="22" fillId="2" borderId="26" xfId="73" applyFont="1" applyFill="1" applyBorder="1" applyAlignment="1">
      <alignment horizontal="center"/>
    </xf>
    <xf numFmtId="165" fontId="50" fillId="2" borderId="29" xfId="73" applyNumberFormat="1" applyFont="1" applyFill="1" applyBorder="1" applyAlignment="1"/>
    <xf numFmtId="0" fontId="22" fillId="2" borderId="0" xfId="73" applyFont="1" applyFill="1" applyAlignment="1"/>
    <xf numFmtId="165" fontId="50" fillId="2" borderId="6" xfId="73" applyNumberFormat="1" applyFont="1" applyFill="1" applyBorder="1" applyAlignment="1"/>
    <xf numFmtId="165" fontId="50" fillId="2" borderId="31" xfId="73" applyNumberFormat="1" applyFont="1" applyFill="1" applyBorder="1" applyAlignment="1"/>
    <xf numFmtId="165" fontId="50" fillId="2" borderId="47" xfId="73" applyNumberFormat="1" applyFont="1" applyFill="1" applyBorder="1" applyAlignment="1"/>
    <xf numFmtId="165" fontId="50" fillId="2" borderId="48" xfId="73" applyNumberFormat="1" applyFont="1" applyFill="1" applyBorder="1" applyAlignment="1"/>
    <xf numFmtId="165" fontId="50" fillId="2" borderId="31" xfId="73" applyNumberFormat="1" applyFont="1" applyFill="1" applyBorder="1"/>
    <xf numFmtId="165" fontId="50" fillId="2" borderId="47" xfId="73" applyNumberFormat="1" applyFont="1" applyFill="1" applyBorder="1"/>
    <xf numFmtId="165" fontId="50" fillId="2" borderId="48" xfId="73" applyNumberFormat="1" applyFont="1" applyFill="1" applyBorder="1"/>
    <xf numFmtId="165" fontId="50" fillId="2" borderId="37" xfId="73" applyNumberFormat="1" applyFont="1" applyFill="1" applyBorder="1"/>
    <xf numFmtId="165" fontId="50" fillId="2" borderId="20" xfId="73" applyNumberFormat="1" applyFont="1" applyFill="1" applyBorder="1"/>
    <xf numFmtId="165" fontId="22" fillId="2" borderId="48" xfId="73" applyNumberFormat="1" applyFont="1" applyFill="1" applyBorder="1"/>
    <xf numFmtId="165" fontId="22" fillId="2" borderId="49" xfId="73" applyNumberFormat="1" applyFont="1" applyFill="1" applyBorder="1"/>
    <xf numFmtId="165" fontId="49" fillId="2" borderId="17" xfId="73" applyNumberFormat="1" applyFont="1" applyFill="1" applyBorder="1"/>
    <xf numFmtId="165" fontId="22" fillId="2" borderId="17" xfId="73" applyNumberFormat="1" applyFont="1" applyFill="1" applyBorder="1"/>
    <xf numFmtId="0" fontId="49" fillId="0" borderId="0" xfId="73" applyFont="1" applyBorder="1" applyAlignment="1">
      <alignment horizontal="center" wrapText="1"/>
    </xf>
    <xf numFmtId="165" fontId="49" fillId="2" borderId="0" xfId="73" applyNumberFormat="1" applyFont="1" applyFill="1" applyBorder="1"/>
    <xf numFmtId="168" fontId="51" fillId="2" borderId="0" xfId="118" applyNumberFormat="1" applyFont="1" applyFill="1"/>
    <xf numFmtId="0" fontId="22" fillId="2" borderId="0" xfId="118" applyFont="1" applyFill="1"/>
    <xf numFmtId="0" fontId="22" fillId="2" borderId="0" xfId="0" applyFont="1" applyFill="1" applyAlignment="1"/>
    <xf numFmtId="0" fontId="50" fillId="0" borderId="0" xfId="0" applyFont="1" applyAlignment="1"/>
    <xf numFmtId="165" fontId="22" fillId="0" borderId="0" xfId="49" applyNumberFormat="1" applyFont="1"/>
    <xf numFmtId="165" fontId="22" fillId="0" borderId="0" xfId="49" applyNumberFormat="1" applyFont="1" applyAlignment="1">
      <alignment horizontal="left"/>
    </xf>
    <xf numFmtId="0" fontId="22" fillId="2" borderId="0" xfId="4" applyFont="1" applyFill="1" applyAlignment="1"/>
    <xf numFmtId="0" fontId="22" fillId="2" borderId="0" xfId="68" applyFont="1" applyFill="1" applyAlignment="1"/>
    <xf numFmtId="168" fontId="22" fillId="0" borderId="0" xfId="49" applyFont="1" applyBorder="1" applyAlignment="1"/>
    <xf numFmtId="0" fontId="50" fillId="0" borderId="53" xfId="0" applyFont="1" applyBorder="1" applyAlignment="1"/>
    <xf numFmtId="165" fontId="49" fillId="2" borderId="0" xfId="73" applyNumberFormat="1" applyFont="1" applyFill="1" applyBorder="1" applyAlignment="1"/>
    <xf numFmtId="165" fontId="50" fillId="2" borderId="32" xfId="73" applyNumberFormat="1" applyFont="1" applyFill="1" applyBorder="1" applyAlignment="1"/>
    <xf numFmtId="165" fontId="50" fillId="2" borderId="32" xfId="73" applyNumberFormat="1" applyFont="1" applyFill="1" applyBorder="1"/>
    <xf numFmtId="165" fontId="22" fillId="2" borderId="32" xfId="73" applyNumberFormat="1" applyFont="1" applyFill="1" applyBorder="1"/>
    <xf numFmtId="165" fontId="49" fillId="2" borderId="44" xfId="73" applyNumberFormat="1" applyFont="1" applyFill="1" applyBorder="1"/>
    <xf numFmtId="165" fontId="22" fillId="2" borderId="44" xfId="73" applyNumberFormat="1" applyFont="1" applyFill="1" applyBorder="1"/>
    <xf numFmtId="172" fontId="15" fillId="2" borderId="0" xfId="73" applyNumberFormat="1" applyFill="1"/>
    <xf numFmtId="177" fontId="15" fillId="2" borderId="0" xfId="73" applyNumberFormat="1" applyFill="1"/>
    <xf numFmtId="0" fontId="61" fillId="2" borderId="0" xfId="73" applyFont="1" applyFill="1" applyBorder="1" applyAlignment="1">
      <alignment horizontal="center" wrapText="1"/>
    </xf>
    <xf numFmtId="0" fontId="49" fillId="2" borderId="0" xfId="73" applyFont="1" applyFill="1" applyBorder="1" applyAlignment="1">
      <alignment horizontal="center" wrapText="1"/>
    </xf>
    <xf numFmtId="0" fontId="22" fillId="2" borderId="26" xfId="73" applyFont="1" applyFill="1" applyBorder="1" applyAlignment="1">
      <alignment horizontal="left" vertical="center" wrapText="1"/>
    </xf>
    <xf numFmtId="173" fontId="22" fillId="2" borderId="45" xfId="0" quotePrefix="1" applyNumberFormat="1" applyFont="1" applyFill="1" applyBorder="1" applyAlignment="1">
      <alignment horizontal="left"/>
    </xf>
    <xf numFmtId="173" fontId="22" fillId="2" borderId="57" xfId="0" quotePrefix="1" applyNumberFormat="1" applyFont="1" applyFill="1" applyBorder="1" applyAlignment="1">
      <alignment horizontal="left"/>
    </xf>
    <xf numFmtId="0" fontId="7" fillId="0" borderId="0" xfId="123"/>
    <xf numFmtId="168" fontId="22" fillId="2" borderId="0" xfId="112" applyFont="1" applyFill="1"/>
    <xf numFmtId="0" fontId="22" fillId="2" borderId="0" xfId="4" applyFill="1" applyAlignment="1"/>
    <xf numFmtId="2" fontId="7" fillId="0" borderId="0" xfId="123" applyNumberFormat="1"/>
    <xf numFmtId="166" fontId="7" fillId="0" borderId="0" xfId="123" applyNumberFormat="1"/>
    <xf numFmtId="166" fontId="50" fillId="0" borderId="6" xfId="76" applyNumberFormat="1" applyFont="1" applyBorder="1" applyAlignment="1">
      <alignment horizontal="right"/>
    </xf>
    <xf numFmtId="0" fontId="22" fillId="2" borderId="26" xfId="73" applyFont="1" applyFill="1" applyBorder="1" applyAlignment="1">
      <alignment horizontal="center" vertical="center"/>
    </xf>
    <xf numFmtId="0" fontId="22" fillId="2" borderId="62" xfId="73" applyFont="1" applyFill="1" applyBorder="1" applyAlignment="1">
      <alignment horizontal="center"/>
    </xf>
    <xf numFmtId="0" fontId="22" fillId="2" borderId="62" xfId="73" applyFont="1" applyFill="1" applyBorder="1" applyAlignment="1">
      <alignment horizontal="left"/>
    </xf>
    <xf numFmtId="0" fontId="22" fillId="2" borderId="0" xfId="73" applyFont="1" applyFill="1" applyAlignment="1">
      <alignment horizontal="center"/>
    </xf>
    <xf numFmtId="0" fontId="22" fillId="2" borderId="48" xfId="73" applyFont="1" applyFill="1" applyBorder="1"/>
    <xf numFmtId="0" fontId="22" fillId="2" borderId="48" xfId="73" applyFont="1" applyFill="1" applyBorder="1" applyAlignment="1">
      <alignment wrapText="1"/>
    </xf>
    <xf numFmtId="49" fontId="22" fillId="2" borderId="52" xfId="73" applyNumberFormat="1" applyFont="1" applyFill="1" applyBorder="1" applyAlignment="1">
      <alignment horizontal="center"/>
    </xf>
    <xf numFmtId="0" fontId="22" fillId="2" borderId="58" xfId="73" applyFont="1" applyFill="1" applyBorder="1"/>
    <xf numFmtId="49" fontId="22" fillId="2" borderId="54" xfId="73" applyNumberFormat="1" applyFont="1" applyFill="1" applyBorder="1" applyAlignment="1">
      <alignment horizontal="center"/>
    </xf>
    <xf numFmtId="0" fontId="22" fillId="2" borderId="61" xfId="73" applyFont="1" applyFill="1" applyBorder="1"/>
    <xf numFmtId="0" fontId="22" fillId="2" borderId="55" xfId="73" applyFont="1" applyFill="1" applyBorder="1" applyAlignment="1">
      <alignment horizontal="center"/>
    </xf>
    <xf numFmtId="0" fontId="49" fillId="0" borderId="54" xfId="73" applyFont="1" applyBorder="1" applyAlignment="1">
      <alignment horizontal="center" wrapText="1"/>
    </xf>
    <xf numFmtId="0" fontId="22" fillId="2" borderId="0" xfId="0" applyFont="1" applyFill="1" applyAlignment="1">
      <alignment horizontal="left"/>
    </xf>
    <xf numFmtId="0" fontId="22" fillId="0" borderId="0" xfId="0" applyFont="1" applyAlignment="1">
      <alignment horizontal="left"/>
    </xf>
    <xf numFmtId="165" fontId="50" fillId="2" borderId="37" xfId="73" applyNumberFormat="1" applyFont="1" applyFill="1" applyBorder="1" applyAlignment="1"/>
    <xf numFmtId="0" fontId="46" fillId="2" borderId="0" xfId="57" applyFont="1" applyFill="1" applyAlignment="1">
      <alignment vertical="center"/>
    </xf>
    <xf numFmtId="0" fontId="47" fillId="2" borderId="0" xfId="0" applyFont="1" applyFill="1" applyAlignment="1">
      <alignment vertical="center"/>
    </xf>
    <xf numFmtId="0" fontId="49" fillId="2" borderId="0" xfId="4" applyFont="1" applyFill="1" applyAlignment="1"/>
    <xf numFmtId="0" fontId="24" fillId="2" borderId="0" xfId="4" applyFont="1" applyFill="1" applyBorder="1" applyAlignment="1">
      <alignment horizontal="center" vertical="center"/>
    </xf>
    <xf numFmtId="0" fontId="24" fillId="2" borderId="0" xfId="58" applyFont="1" applyFill="1" applyBorder="1" applyAlignment="1">
      <alignment vertical="center"/>
    </xf>
    <xf numFmtId="0" fontId="67" fillId="27" borderId="60" xfId="123" applyFont="1" applyFill="1" applyBorder="1" applyAlignment="1">
      <alignment horizontal="center" vertical="center"/>
    </xf>
    <xf numFmtId="0" fontId="68" fillId="2" borderId="60" xfId="119" applyFont="1" applyFill="1" applyBorder="1" applyAlignment="1">
      <alignment horizontal="center" vertical="center"/>
    </xf>
    <xf numFmtId="0" fontId="51" fillId="0" borderId="0" xfId="123" applyFont="1"/>
    <xf numFmtId="0" fontId="69" fillId="0" borderId="0" xfId="123" applyFont="1" applyAlignment="1"/>
    <xf numFmtId="0" fontId="70" fillId="0" borderId="0" xfId="0" applyFont="1" applyBorder="1" applyAlignment="1">
      <alignment vertical="center"/>
    </xf>
    <xf numFmtId="0" fontId="22" fillId="2" borderId="68" xfId="73" applyFont="1" applyFill="1" applyBorder="1"/>
    <xf numFmtId="0" fontId="49" fillId="2" borderId="0" xfId="66" quotePrefix="1" applyFont="1" applyFill="1" applyBorder="1" applyAlignment="1">
      <alignment horizontal="center" wrapText="1"/>
    </xf>
    <xf numFmtId="0" fontId="61" fillId="29" borderId="76" xfId="73" applyFont="1" applyFill="1" applyBorder="1" applyAlignment="1">
      <alignment horizontal="center" vertical="center"/>
    </xf>
    <xf numFmtId="0" fontId="61" fillId="29" borderId="77" xfId="73" applyFont="1" applyFill="1" applyBorder="1" applyAlignment="1">
      <alignment horizontal="center" vertical="center"/>
    </xf>
    <xf numFmtId="0" fontId="61" fillId="29" borderId="76" xfId="4" applyFont="1" applyFill="1" applyBorder="1" applyAlignment="1">
      <alignment horizontal="center" vertical="center"/>
    </xf>
    <xf numFmtId="0" fontId="61" fillId="29" borderId="77" xfId="4" applyFont="1" applyFill="1" applyBorder="1" applyAlignment="1">
      <alignment horizontal="center" vertical="center"/>
    </xf>
    <xf numFmtId="0" fontId="61" fillId="30" borderId="73" xfId="0" applyFont="1" applyFill="1" applyBorder="1" applyAlignment="1">
      <alignment horizontal="center" vertical="center" wrapText="1"/>
    </xf>
    <xf numFmtId="0" fontId="61" fillId="30" borderId="73" xfId="0" quotePrefix="1" applyFont="1" applyFill="1" applyBorder="1" applyAlignment="1">
      <alignment horizontal="center" vertical="center" wrapText="1"/>
    </xf>
    <xf numFmtId="0" fontId="61" fillId="29" borderId="73" xfId="0" applyFont="1" applyFill="1" applyBorder="1" applyAlignment="1">
      <alignment horizontal="center" vertical="center" wrapText="1"/>
    </xf>
    <xf numFmtId="0" fontId="61" fillId="29" borderId="74" xfId="0" applyFont="1" applyFill="1" applyBorder="1" applyAlignment="1">
      <alignment horizontal="center" vertical="center" wrapText="1"/>
    </xf>
    <xf numFmtId="165" fontId="50" fillId="0" borderId="24" xfId="0" applyNumberFormat="1" applyFont="1" applyBorder="1"/>
    <xf numFmtId="0" fontId="61" fillId="29" borderId="73" xfId="0" quotePrefix="1" applyFont="1" applyFill="1" applyBorder="1" applyAlignment="1">
      <alignment horizontal="center" vertical="center" wrapText="1"/>
    </xf>
    <xf numFmtId="176" fontId="50" fillId="0" borderId="24" xfId="76" applyNumberFormat="1" applyFont="1" applyBorder="1" applyAlignment="1">
      <alignment horizontal="right"/>
    </xf>
    <xf numFmtId="176" fontId="50" fillId="0" borderId="68" xfId="76" applyNumberFormat="1" applyFont="1" applyBorder="1" applyAlignment="1">
      <alignment horizontal="right"/>
    </xf>
    <xf numFmtId="166" fontId="50" fillId="0" borderId="68" xfId="76" applyNumberFormat="1" applyFont="1" applyBorder="1" applyAlignment="1">
      <alignment horizontal="right"/>
    </xf>
    <xf numFmtId="0" fontId="61" fillId="29" borderId="73" xfId="66" applyFont="1" applyFill="1" applyBorder="1" applyAlignment="1">
      <alignment horizontal="center" vertical="center"/>
    </xf>
    <xf numFmtId="49" fontId="61" fillId="29" borderId="73" xfId="66" applyNumberFormat="1" applyFont="1" applyFill="1" applyBorder="1" applyAlignment="1">
      <alignment horizontal="center" vertical="center"/>
    </xf>
    <xf numFmtId="0" fontId="61" fillId="29" borderId="74" xfId="66" applyFont="1" applyFill="1" applyBorder="1" applyAlignment="1">
      <alignment horizontal="center" vertical="center"/>
    </xf>
    <xf numFmtId="0" fontId="22" fillId="0" borderId="4" xfId="4" applyFill="1" applyBorder="1" applyAlignment="1">
      <alignment horizontal="left" wrapText="1"/>
    </xf>
    <xf numFmtId="0" fontId="22" fillId="0" borderId="24" xfId="0" quotePrefix="1" applyFont="1" applyFill="1" applyBorder="1" applyAlignment="1">
      <alignment horizontal="left"/>
    </xf>
    <xf numFmtId="173" fontId="22" fillId="0" borderId="45" xfId="0" quotePrefix="1" applyNumberFormat="1" applyFont="1" applyFill="1" applyBorder="1" applyAlignment="1">
      <alignment horizontal="left"/>
    </xf>
    <xf numFmtId="0" fontId="22" fillId="0" borderId="0" xfId="0" applyFont="1" applyFill="1"/>
    <xf numFmtId="0" fontId="61" fillId="29" borderId="81" xfId="4" applyFont="1" applyFill="1" applyBorder="1" applyAlignment="1">
      <alignment horizontal="center" vertical="center" wrapText="1"/>
    </xf>
    <xf numFmtId="0" fontId="61" fillId="29" borderId="82" xfId="4" applyFont="1" applyFill="1" applyBorder="1" applyAlignment="1">
      <alignment horizontal="center" vertical="center"/>
    </xf>
    <xf numFmtId="0" fontId="49" fillId="0" borderId="0" xfId="0" applyFont="1" applyBorder="1" applyAlignment="1">
      <alignment horizontal="center" vertical="center" wrapText="1"/>
    </xf>
    <xf numFmtId="0" fontId="71" fillId="0" borderId="0" xfId="0" applyFont="1"/>
    <xf numFmtId="0" fontId="24" fillId="2" borderId="0" xfId="4" applyFont="1" applyFill="1" applyAlignment="1">
      <alignment vertical="center"/>
    </xf>
    <xf numFmtId="0" fontId="22" fillId="2" borderId="79" xfId="4" applyFont="1" applyFill="1" applyBorder="1" applyAlignment="1">
      <alignment horizontal="center" vertical="center"/>
    </xf>
    <xf numFmtId="0" fontId="22" fillId="2" borderId="83" xfId="4" applyFont="1" applyFill="1" applyBorder="1" applyAlignment="1">
      <alignment horizontal="center" vertical="center"/>
    </xf>
    <xf numFmtId="165" fontId="50" fillId="0" borderId="48" xfId="73" applyNumberFormat="1" applyFont="1" applyFill="1" applyBorder="1"/>
    <xf numFmtId="165" fontId="50" fillId="0" borderId="48" xfId="73" applyNumberFormat="1" applyFont="1" applyFill="1" applyBorder="1" applyAlignment="1"/>
    <xf numFmtId="165" fontId="50" fillId="0" borderId="51" xfId="73" applyNumberFormat="1" applyFont="1" applyFill="1" applyBorder="1"/>
    <xf numFmtId="165" fontId="50" fillId="0" borderId="20" xfId="73" applyNumberFormat="1" applyFont="1" applyFill="1" applyBorder="1"/>
    <xf numFmtId="165" fontId="50" fillId="0" borderId="47" xfId="73" applyNumberFormat="1" applyFont="1" applyFill="1" applyBorder="1"/>
    <xf numFmtId="165" fontId="50" fillId="0" borderId="47" xfId="73" applyNumberFormat="1" applyFont="1" applyFill="1" applyBorder="1" applyAlignment="1"/>
    <xf numFmtId="165" fontId="50" fillId="0" borderId="37" xfId="73" applyNumberFormat="1" applyFont="1" applyFill="1" applyBorder="1"/>
    <xf numFmtId="165" fontId="50" fillId="0" borderId="6" xfId="73" applyNumberFormat="1" applyFont="1" applyFill="1" applyBorder="1" applyAlignment="1"/>
    <xf numFmtId="165" fontId="50" fillId="0" borderId="6" xfId="73" applyNumberFormat="1" applyFont="1" applyFill="1" applyBorder="1"/>
    <xf numFmtId="165" fontId="22" fillId="0" borderId="6" xfId="73" applyNumberFormat="1" applyFont="1" applyFill="1" applyBorder="1"/>
    <xf numFmtId="165" fontId="22" fillId="0" borderId="49" xfId="73" applyNumberFormat="1" applyFont="1" applyFill="1" applyBorder="1"/>
    <xf numFmtId="165" fontId="49" fillId="0" borderId="44" xfId="73" applyNumberFormat="1" applyFont="1" applyFill="1" applyBorder="1"/>
    <xf numFmtId="165" fontId="22" fillId="0" borderId="44" xfId="73" applyNumberFormat="1" applyFont="1" applyFill="1" applyBorder="1"/>
    <xf numFmtId="166" fontId="22" fillId="0" borderId="0" xfId="73" applyNumberFormat="1" applyFont="1" applyFill="1"/>
    <xf numFmtId="176" fontId="22" fillId="0" borderId="0" xfId="76" applyNumberFormat="1" applyFont="1" applyFill="1"/>
    <xf numFmtId="43" fontId="22" fillId="0" borderId="0" xfId="76" applyFont="1" applyFill="1"/>
    <xf numFmtId="43" fontId="49" fillId="0" borderId="0" xfId="76" applyFont="1" applyFill="1"/>
    <xf numFmtId="43" fontId="55" fillId="0" borderId="0" xfId="76" applyFont="1" applyFill="1"/>
    <xf numFmtId="0" fontId="66" fillId="0" borderId="0" xfId="123" applyFont="1" applyBorder="1" applyAlignment="1">
      <alignment horizontal="center"/>
    </xf>
    <xf numFmtId="0" fontId="51" fillId="0" borderId="0" xfId="123" applyFont="1" applyBorder="1" applyAlignment="1">
      <alignment vertical="center" wrapText="1"/>
    </xf>
    <xf numFmtId="0" fontId="51" fillId="0" borderId="0" xfId="123" applyFont="1" applyBorder="1" applyAlignment="1">
      <alignment vertical="center"/>
    </xf>
    <xf numFmtId="0" fontId="51" fillId="0" borderId="0" xfId="123" applyFont="1" applyBorder="1"/>
    <xf numFmtId="0" fontId="51" fillId="0" borderId="0" xfId="123" applyFont="1" applyBorder="1" applyAlignment="1"/>
    <xf numFmtId="0" fontId="70" fillId="0" borderId="0" xfId="0" applyFont="1" applyBorder="1"/>
    <xf numFmtId="0" fontId="67" fillId="0" borderId="0" xfId="123" applyFont="1" applyFill="1"/>
    <xf numFmtId="0" fontId="69" fillId="0" borderId="0" xfId="123" applyFont="1" applyBorder="1" applyAlignment="1">
      <alignment horizontal="center"/>
    </xf>
    <xf numFmtId="0" fontId="72" fillId="0" borderId="0" xfId="123" applyFont="1"/>
    <xf numFmtId="0" fontId="62" fillId="0" borderId="0" xfId="0" applyFont="1"/>
    <xf numFmtId="0" fontId="72" fillId="0" borderId="86" xfId="123" applyFont="1" applyBorder="1" applyAlignment="1">
      <alignment vertical="center" wrapText="1"/>
    </xf>
    <xf numFmtId="0" fontId="72" fillId="0" borderId="61" xfId="123" applyFont="1" applyBorder="1" applyAlignment="1">
      <alignment vertical="center"/>
    </xf>
    <xf numFmtId="0" fontId="72" fillId="0" borderId="67" xfId="123" applyFont="1" applyBorder="1"/>
    <xf numFmtId="0" fontId="73" fillId="0" borderId="0" xfId="0" applyFont="1" applyBorder="1" applyAlignment="1">
      <alignment vertical="center"/>
    </xf>
    <xf numFmtId="0" fontId="72" fillId="0" borderId="24" xfId="123" applyFont="1" applyBorder="1"/>
    <xf numFmtId="0" fontId="72" fillId="0" borderId="68" xfId="123" applyFont="1" applyBorder="1"/>
    <xf numFmtId="0" fontId="72" fillId="0" borderId="56" xfId="123" applyFont="1" applyBorder="1"/>
    <xf numFmtId="0" fontId="72" fillId="0" borderId="57" xfId="123" applyFont="1" applyBorder="1"/>
    <xf numFmtId="0" fontId="73" fillId="0" borderId="63" xfId="0" applyFont="1" applyBorder="1"/>
    <xf numFmtId="0" fontId="22" fillId="2" borderId="26" xfId="73" applyFont="1" applyFill="1" applyBorder="1" applyAlignment="1">
      <alignment horizontal="left" vertical="center"/>
    </xf>
    <xf numFmtId="0" fontId="50" fillId="0" borderId="0" xfId="0" applyFont="1" applyBorder="1" applyAlignment="1"/>
    <xf numFmtId="49" fontId="22" fillId="2" borderId="0" xfId="73" applyNumberFormat="1" applyFont="1" applyFill="1" applyAlignment="1">
      <alignment horizontal="center" vertical="center"/>
    </xf>
    <xf numFmtId="0" fontId="22" fillId="2" borderId="91" xfId="73" applyFont="1" applyFill="1" applyBorder="1"/>
    <xf numFmtId="0" fontId="49" fillId="2" borderId="87" xfId="73" applyFont="1" applyFill="1" applyBorder="1" applyAlignment="1">
      <alignment horizontal="centerContinuous" vertical="center"/>
    </xf>
    <xf numFmtId="0" fontId="49" fillId="2" borderId="87" xfId="73" applyFont="1" applyFill="1" applyBorder="1" applyAlignment="1">
      <alignment horizontal="centerContinuous" vertical="top"/>
    </xf>
    <xf numFmtId="169" fontId="22" fillId="0" borderId="0" xfId="49" applyNumberFormat="1" applyFont="1" applyAlignment="1">
      <alignment horizontal="center" vertical="center"/>
    </xf>
    <xf numFmtId="0" fontId="51" fillId="2" borderId="92" xfId="58" applyFont="1" applyFill="1" applyBorder="1" applyAlignment="1">
      <alignment horizontal="center" vertical="center"/>
    </xf>
    <xf numFmtId="0" fontId="51" fillId="0" borderId="97" xfId="58" applyFont="1" applyFill="1" applyBorder="1" applyAlignment="1">
      <alignment vertical="center" wrapText="1"/>
    </xf>
    <xf numFmtId="0" fontId="51" fillId="2" borderId="97" xfId="58" applyFont="1" applyFill="1" applyBorder="1" applyAlignment="1">
      <alignment vertical="center" wrapText="1"/>
    </xf>
    <xf numFmtId="0" fontId="51" fillId="2" borderId="98" xfId="58" applyFont="1" applyFill="1" applyBorder="1" applyAlignment="1">
      <alignment horizontal="center" vertical="center"/>
    </xf>
    <xf numFmtId="0" fontId="49" fillId="2" borderId="100" xfId="4" applyFont="1" applyFill="1" applyBorder="1" applyAlignment="1">
      <alignment horizontal="center" vertical="center"/>
    </xf>
    <xf numFmtId="0" fontId="49" fillId="2" borderId="101" xfId="4" applyFont="1" applyFill="1" applyBorder="1" applyAlignment="1">
      <alignment horizontal="center" vertical="center"/>
    </xf>
    <xf numFmtId="0" fontId="51" fillId="2" borderId="102" xfId="58" applyFont="1" applyFill="1" applyBorder="1" applyAlignment="1">
      <alignment vertical="center" wrapText="1"/>
    </xf>
    <xf numFmtId="0" fontId="60" fillId="29" borderId="0" xfId="0" applyFont="1" applyFill="1"/>
    <xf numFmtId="0" fontId="74" fillId="2" borderId="0" xfId="58" applyFont="1" applyFill="1" applyAlignment="1">
      <alignment horizontal="center" vertical="center" wrapText="1"/>
    </xf>
    <xf numFmtId="49" fontId="75" fillId="0" borderId="0" xfId="4" applyNumberFormat="1" applyFont="1"/>
    <xf numFmtId="49" fontId="22" fillId="0" borderId="0" xfId="4" applyNumberFormat="1"/>
    <xf numFmtId="0" fontId="61" fillId="29" borderId="63" xfId="4" applyFont="1" applyFill="1" applyBorder="1" applyAlignment="1">
      <alignment vertical="center"/>
    </xf>
    <xf numFmtId="49" fontId="22" fillId="0" borderId="0" xfId="4" applyNumberFormat="1" applyAlignment="1">
      <alignment vertical="center"/>
    </xf>
    <xf numFmtId="0" fontId="61" fillId="29" borderId="0" xfId="4" applyFont="1" applyFill="1" applyBorder="1" applyAlignment="1">
      <alignment vertical="center"/>
    </xf>
    <xf numFmtId="49" fontId="22" fillId="0" borderId="0" xfId="117" applyNumberFormat="1" applyAlignment="1">
      <alignment vertical="center"/>
    </xf>
    <xf numFmtId="49" fontId="22" fillId="0" borderId="0" xfId="117" applyNumberFormat="1"/>
    <xf numFmtId="0" fontId="61" fillId="29" borderId="63" xfId="117" applyFont="1" applyFill="1" applyBorder="1" applyAlignment="1">
      <alignment vertical="center"/>
    </xf>
    <xf numFmtId="49" fontId="61" fillId="29" borderId="0" xfId="4" applyNumberFormat="1" applyFont="1" applyFill="1" applyAlignment="1">
      <alignment vertical="center"/>
    </xf>
    <xf numFmtId="0" fontId="49" fillId="2" borderId="0" xfId="66" quotePrefix="1" applyFont="1" applyFill="1" applyBorder="1" applyAlignment="1">
      <alignment horizontal="center" wrapText="1"/>
    </xf>
    <xf numFmtId="0" fontId="74" fillId="2" borderId="0" xfId="58" applyFont="1" applyFill="1" applyAlignment="1">
      <alignment horizontal="centerContinuous" vertical="center"/>
    </xf>
    <xf numFmtId="0" fontId="49" fillId="2" borderId="0" xfId="73" applyFont="1" applyFill="1" applyAlignment="1">
      <alignment horizontal="left"/>
    </xf>
    <xf numFmtId="0" fontId="22" fillId="2" borderId="0" xfId="73" applyFont="1" applyFill="1" applyAlignment="1">
      <alignment horizontal="center" wrapText="1"/>
    </xf>
    <xf numFmtId="0" fontId="49" fillId="2" borderId="0" xfId="73" applyFont="1" applyFill="1" applyAlignment="1">
      <alignment horizontal="left" vertical="center" wrapText="1"/>
    </xf>
    <xf numFmtId="0" fontId="22" fillId="2" borderId="0" xfId="73" applyFont="1" applyFill="1" applyAlignment="1">
      <alignment horizontal="left" vertical="center"/>
    </xf>
    <xf numFmtId="0" fontId="49" fillId="2" borderId="0" xfId="66" quotePrefix="1" applyFont="1" applyFill="1" applyBorder="1" applyAlignment="1">
      <alignment vertical="center"/>
    </xf>
    <xf numFmtId="0" fontId="49" fillId="2" borderId="0" xfId="4" applyFont="1" applyFill="1" applyAlignment="1">
      <alignment vertical="center"/>
    </xf>
    <xf numFmtId="0" fontId="49" fillId="2" borderId="0" xfId="73" applyFont="1" applyFill="1" applyAlignment="1"/>
    <xf numFmtId="0" fontId="56" fillId="2" borderId="87" xfId="73" applyFont="1" applyFill="1" applyBorder="1" applyAlignment="1">
      <alignment vertical="top"/>
    </xf>
    <xf numFmtId="0" fontId="49" fillId="2" borderId="0" xfId="4" applyFont="1" applyFill="1" applyAlignment="1">
      <alignment horizontal="left" vertical="center"/>
    </xf>
    <xf numFmtId="0" fontId="49" fillId="2" borderId="0" xfId="66" quotePrefix="1" applyFont="1" applyFill="1" applyBorder="1" applyAlignment="1">
      <alignment horizontal="left" vertical="center"/>
    </xf>
    <xf numFmtId="0" fontId="22" fillId="2" borderId="0" xfId="4" applyFill="1" applyAlignment="1">
      <alignment horizontal="left" vertical="center"/>
    </xf>
    <xf numFmtId="0" fontId="49" fillId="0" borderId="0" xfId="0" applyFont="1" applyBorder="1" applyAlignment="1">
      <alignment horizontal="left" vertical="center"/>
    </xf>
    <xf numFmtId="0" fontId="49" fillId="0" borderId="87" xfId="0" applyFont="1" applyBorder="1" applyAlignment="1">
      <alignment horizontal="left" vertical="center"/>
    </xf>
    <xf numFmtId="0" fontId="74" fillId="2" borderId="0" xfId="58" applyFont="1" applyFill="1" applyAlignment="1">
      <alignment horizontal="right" vertical="center"/>
    </xf>
    <xf numFmtId="165" fontId="50" fillId="0" borderId="78" xfId="0" applyNumberFormat="1" applyFont="1" applyBorder="1"/>
    <xf numFmtId="165" fontId="50" fillId="0" borderId="68" xfId="0" applyNumberFormat="1" applyFont="1" applyBorder="1"/>
    <xf numFmtId="0" fontId="49" fillId="2" borderId="0" xfId="4" applyFont="1" applyFill="1" applyAlignment="1">
      <alignment vertical="top"/>
    </xf>
    <xf numFmtId="0" fontId="49" fillId="2" borderId="0" xfId="4" applyFont="1" applyFill="1" applyAlignment="1">
      <alignment horizontal="left" vertical="center" wrapText="1"/>
    </xf>
    <xf numFmtId="0" fontId="74" fillId="2" borderId="0" xfId="58" applyFont="1" applyFill="1" applyAlignment="1">
      <alignment horizontal="center" vertical="center"/>
    </xf>
    <xf numFmtId="0" fontId="49" fillId="0" borderId="0" xfId="0" applyFont="1" applyBorder="1" applyAlignment="1">
      <alignment vertical="center"/>
    </xf>
    <xf numFmtId="0" fontId="3" fillId="2" borderId="0" xfId="132" applyFill="1"/>
    <xf numFmtId="0" fontId="3" fillId="2" borderId="0" xfId="132" quotePrefix="1" applyFill="1"/>
    <xf numFmtId="0" fontId="22" fillId="2" borderId="0" xfId="4" applyFill="1" applyAlignment="1">
      <alignment horizontal="left"/>
    </xf>
    <xf numFmtId="0" fontId="61" fillId="29" borderId="76" xfId="73" applyFont="1" applyFill="1" applyBorder="1" applyAlignment="1">
      <alignment horizontal="center" vertical="center"/>
    </xf>
    <xf numFmtId="165" fontId="50" fillId="0" borderId="0" xfId="73" applyNumberFormat="1" applyFont="1" applyFill="1" applyBorder="1"/>
    <xf numFmtId="165" fontId="50" fillId="0" borderId="0" xfId="73" applyNumberFormat="1" applyFont="1" applyFill="1" applyBorder="1" applyAlignment="1"/>
    <xf numFmtId="165" fontId="22" fillId="0" borderId="0" xfId="73" applyNumberFormat="1" applyFont="1" applyFill="1" applyBorder="1"/>
    <xf numFmtId="165" fontId="49" fillId="0" borderId="0" xfId="73" applyNumberFormat="1" applyFont="1" applyFill="1" applyBorder="1"/>
    <xf numFmtId="165" fontId="50" fillId="0" borderId="103" xfId="73" applyNumberFormat="1" applyFont="1" applyFill="1" applyBorder="1"/>
    <xf numFmtId="165" fontId="50" fillId="0" borderId="106" xfId="73" applyNumberFormat="1" applyFont="1" applyFill="1" applyBorder="1"/>
    <xf numFmtId="165" fontId="50" fillId="0" borderId="105" xfId="73" applyNumberFormat="1" applyFont="1" applyFill="1" applyBorder="1" applyAlignment="1"/>
    <xf numFmtId="165" fontId="50" fillId="0" borderId="105" xfId="73" applyNumberFormat="1" applyFont="1" applyFill="1" applyBorder="1"/>
    <xf numFmtId="165" fontId="22" fillId="0" borderId="105" xfId="73" applyNumberFormat="1" applyFont="1" applyFill="1" applyBorder="1"/>
    <xf numFmtId="165" fontId="22" fillId="0" borderId="58" xfId="73" applyNumberFormat="1" applyFont="1" applyFill="1" applyBorder="1"/>
    <xf numFmtId="165" fontId="49" fillId="0" borderId="61" xfId="73" applyNumberFormat="1" applyFont="1" applyFill="1" applyBorder="1"/>
    <xf numFmtId="165" fontId="22" fillId="0" borderId="61" xfId="73" applyNumberFormat="1" applyFont="1" applyFill="1" applyBorder="1"/>
    <xf numFmtId="165" fontId="49" fillId="2" borderId="61" xfId="73" applyNumberFormat="1" applyFont="1" applyFill="1" applyBorder="1"/>
    <xf numFmtId="165" fontId="50" fillId="0" borderId="29" xfId="0" applyNumberFormat="1" applyFont="1" applyBorder="1" applyAlignment="1">
      <alignment horizontal="right"/>
    </xf>
    <xf numFmtId="165" fontId="50" fillId="0" borderId="32" xfId="0" applyNumberFormat="1" applyFont="1" applyBorder="1" applyAlignment="1">
      <alignment horizontal="right"/>
    </xf>
    <xf numFmtId="165" fontId="50" fillId="0" borderId="78" xfId="0" applyNumberFormat="1" applyFont="1" applyBorder="1" applyAlignment="1">
      <alignment horizontal="right"/>
    </xf>
    <xf numFmtId="165" fontId="50" fillId="0" borderId="50" xfId="0" applyNumberFormat="1" applyFont="1" applyBorder="1" applyAlignment="1">
      <alignment horizontal="right"/>
    </xf>
    <xf numFmtId="165" fontId="50" fillId="0" borderId="6" xfId="0" applyNumberFormat="1" applyFont="1" applyBorder="1" applyAlignment="1">
      <alignment horizontal="right"/>
    </xf>
    <xf numFmtId="165" fontId="50" fillId="0" borderId="1" xfId="0" applyNumberFormat="1" applyFont="1" applyBorder="1" applyAlignment="1">
      <alignment horizontal="right"/>
    </xf>
    <xf numFmtId="165" fontId="50" fillId="0" borderId="48" xfId="0" applyNumberFormat="1" applyFont="1" applyBorder="1" applyAlignment="1">
      <alignment horizontal="right"/>
    </xf>
    <xf numFmtId="165" fontId="50" fillId="0" borderId="68" xfId="0" applyNumberFormat="1" applyFont="1" applyBorder="1" applyAlignment="1">
      <alignment horizontal="right"/>
    </xf>
    <xf numFmtId="165" fontId="50" fillId="0" borderId="49" xfId="0" applyNumberFormat="1" applyFont="1" applyBorder="1" applyAlignment="1">
      <alignment horizontal="right"/>
    </xf>
    <xf numFmtId="165" fontId="49" fillId="2" borderId="0" xfId="4" applyNumberFormat="1" applyFont="1" applyFill="1" applyAlignment="1"/>
    <xf numFmtId="178" fontId="49" fillId="2" borderId="0" xfId="4" applyNumberFormat="1" applyFont="1" applyFill="1" applyAlignment="1"/>
    <xf numFmtId="0" fontId="51" fillId="2" borderId="96" xfId="58" applyFont="1" applyFill="1" applyBorder="1" applyAlignment="1">
      <alignment horizontal="center" vertical="center"/>
    </xf>
    <xf numFmtId="0" fontId="51" fillId="2" borderId="95" xfId="58" applyFont="1" applyFill="1" applyBorder="1" applyAlignment="1">
      <alignment vertical="center" wrapText="1"/>
    </xf>
    <xf numFmtId="0" fontId="51" fillId="0" borderId="95" xfId="58" applyFont="1" applyFill="1" applyBorder="1" applyAlignment="1">
      <alignment vertical="center" wrapText="1"/>
    </xf>
    <xf numFmtId="0" fontId="49" fillId="2" borderId="0" xfId="73" applyFont="1" applyFill="1" applyAlignment="1">
      <alignment horizontal="left" vertical="center"/>
    </xf>
    <xf numFmtId="0" fontId="22" fillId="2" borderId="113" xfId="73" applyFont="1" applyFill="1" applyBorder="1" applyAlignment="1"/>
    <xf numFmtId="175" fontId="50" fillId="0" borderId="3" xfId="76" applyNumberFormat="1" applyFont="1" applyBorder="1" applyAlignment="1">
      <alignment horizontal="right"/>
    </xf>
    <xf numFmtId="175" fontId="50" fillId="0" borderId="47" xfId="76" applyNumberFormat="1" applyFont="1" applyBorder="1" applyAlignment="1">
      <alignment horizontal="right"/>
    </xf>
    <xf numFmtId="175" fontId="50" fillId="0" borderId="0" xfId="76" applyNumberFormat="1" applyFont="1" applyAlignment="1">
      <alignment horizontal="right"/>
    </xf>
    <xf numFmtId="175" fontId="50" fillId="0" borderId="29" xfId="76" applyNumberFormat="1" applyFont="1" applyBorder="1" applyAlignment="1">
      <alignment horizontal="right"/>
    </xf>
    <xf numFmtId="175" fontId="50" fillId="0" borderId="2" xfId="76" applyNumberFormat="1" applyFont="1" applyBorder="1" applyAlignment="1">
      <alignment horizontal="right"/>
    </xf>
    <xf numFmtId="175" fontId="50" fillId="0" borderId="42" xfId="76" applyNumberFormat="1" applyFont="1" applyBorder="1" applyAlignment="1">
      <alignment horizontal="right"/>
    </xf>
    <xf numFmtId="175" fontId="50" fillId="0" borderId="43" xfId="76" applyNumberFormat="1" applyFont="1" applyBorder="1" applyAlignment="1">
      <alignment horizontal="right"/>
    </xf>
    <xf numFmtId="175" fontId="50" fillId="0" borderId="25" xfId="76" applyNumberFormat="1" applyFont="1" applyBorder="1" applyAlignment="1">
      <alignment horizontal="right"/>
    </xf>
    <xf numFmtId="175" fontId="48" fillId="0" borderId="37" xfId="76" applyNumberFormat="1" applyFont="1" applyBorder="1" applyAlignment="1">
      <alignment horizontal="right"/>
    </xf>
    <xf numFmtId="0" fontId="22" fillId="2" borderId="0" xfId="4" applyFill="1" applyBorder="1" applyAlignment="1"/>
    <xf numFmtId="0" fontId="22" fillId="2" borderId="0" xfId="4" applyFill="1" applyBorder="1"/>
    <xf numFmtId="0" fontId="74" fillId="2" borderId="0" xfId="58" applyFont="1" applyFill="1" applyBorder="1" applyAlignment="1">
      <alignment horizontal="centerContinuous" vertical="center" wrapText="1"/>
    </xf>
    <xf numFmtId="0" fontId="63" fillId="2" borderId="0" xfId="4" applyFont="1" applyFill="1" applyBorder="1"/>
    <xf numFmtId="0" fontId="76" fillId="2" borderId="0" xfId="4" applyFont="1" applyFill="1" applyBorder="1" applyAlignment="1">
      <alignment horizontal="center"/>
    </xf>
    <xf numFmtId="0" fontId="54" fillId="2" borderId="0" xfId="4" applyFont="1" applyFill="1" applyBorder="1"/>
    <xf numFmtId="165" fontId="76" fillId="2" borderId="0" xfId="4" applyNumberFormat="1" applyFont="1" applyFill="1" applyBorder="1" applyAlignment="1">
      <alignment horizontal="center"/>
    </xf>
    <xf numFmtId="166" fontId="76" fillId="2" borderId="0" xfId="4" applyNumberFormat="1" applyFont="1" applyFill="1" applyBorder="1" applyAlignment="1">
      <alignment horizontal="center"/>
    </xf>
    <xf numFmtId="168" fontId="22" fillId="2" borderId="0" xfId="112" applyFont="1" applyFill="1" applyBorder="1"/>
    <xf numFmtId="168" fontId="25" fillId="0" borderId="0" xfId="112" applyBorder="1"/>
    <xf numFmtId="4" fontId="50" fillId="2" borderId="31" xfId="73" applyNumberFormat="1" applyFont="1" applyFill="1" applyBorder="1"/>
    <xf numFmtId="4" fontId="50" fillId="2" borderId="47" xfId="73" applyNumberFormat="1" applyFont="1" applyFill="1" applyBorder="1"/>
    <xf numFmtId="4" fontId="50" fillId="0" borderId="47" xfId="73" applyNumberFormat="1" applyFont="1" applyFill="1" applyBorder="1"/>
    <xf numFmtId="4" fontId="22" fillId="2" borderId="32" xfId="73" applyNumberFormat="1" applyFont="1" applyFill="1" applyBorder="1"/>
    <xf numFmtId="4" fontId="22" fillId="2" borderId="6" xfId="73" applyNumberFormat="1" applyFont="1" applyFill="1" applyBorder="1"/>
    <xf numFmtId="4" fontId="22" fillId="0" borderId="6" xfId="73" applyNumberFormat="1" applyFont="1" applyFill="1" applyBorder="1"/>
    <xf numFmtId="4" fontId="50" fillId="0" borderId="105" xfId="73" applyNumberFormat="1" applyFont="1" applyFill="1" applyBorder="1"/>
    <xf numFmtId="0" fontId="22" fillId="2" borderId="0" xfId="0" quotePrefix="1" applyFont="1" applyFill="1"/>
    <xf numFmtId="49" fontId="22" fillId="2" borderId="0" xfId="0" quotePrefix="1" applyNumberFormat="1" applyFont="1" applyFill="1"/>
    <xf numFmtId="0" fontId="51" fillId="2" borderId="0" xfId="132" applyFont="1" applyFill="1"/>
    <xf numFmtId="0" fontId="51" fillId="2" borderId="0" xfId="132" quotePrefix="1" applyFont="1" applyFill="1"/>
    <xf numFmtId="0" fontId="7" fillId="0" borderId="0" xfId="123" applyFill="1" applyBorder="1"/>
    <xf numFmtId="0" fontId="59" fillId="0" borderId="0" xfId="123" applyFont="1" applyFill="1" applyBorder="1"/>
    <xf numFmtId="0" fontId="65" fillId="0" borderId="0" xfId="123" applyFont="1" applyFill="1" applyBorder="1"/>
    <xf numFmtId="2" fontId="59" fillId="0" borderId="0" xfId="123" applyNumberFormat="1" applyFont="1" applyFill="1" applyBorder="1"/>
    <xf numFmtId="166" fontId="59" fillId="0" borderId="0" xfId="123" applyNumberFormat="1" applyFont="1" applyFill="1" applyBorder="1"/>
    <xf numFmtId="0" fontId="59" fillId="0" borderId="0" xfId="123" applyNumberFormat="1" applyFont="1" applyFill="1" applyBorder="1" applyAlignment="1"/>
    <xf numFmtId="0" fontId="59" fillId="0" borderId="0" xfId="123" applyFont="1" applyFill="1" applyBorder="1" applyAlignment="1">
      <alignment horizontal="right"/>
    </xf>
    <xf numFmtId="166" fontId="59" fillId="0" borderId="0" xfId="123" applyNumberFormat="1" applyFont="1" applyFill="1" applyBorder="1" applyAlignment="1"/>
    <xf numFmtId="166" fontId="50" fillId="0" borderId="29" xfId="76" applyNumberFormat="1" applyFont="1" applyBorder="1" applyAlignment="1">
      <alignment horizontal="right"/>
    </xf>
    <xf numFmtId="166" fontId="50" fillId="0" borderId="3" xfId="76" applyNumberFormat="1" applyFont="1" applyBorder="1" applyAlignment="1">
      <alignment horizontal="right"/>
    </xf>
    <xf numFmtId="2" fontId="2" fillId="0" borderId="0" xfId="123" applyNumberFormat="1" applyFont="1"/>
    <xf numFmtId="0" fontId="2" fillId="0" borderId="0" xfId="123" applyFont="1"/>
    <xf numFmtId="166" fontId="2" fillId="0" borderId="0" xfId="123" applyNumberFormat="1" applyFont="1"/>
    <xf numFmtId="0" fontId="59" fillId="0" borderId="0" xfId="123" applyFont="1"/>
    <xf numFmtId="166" fontId="59" fillId="0" borderId="0" xfId="123" applyNumberFormat="1" applyFont="1"/>
    <xf numFmtId="43" fontId="59" fillId="0" borderId="0" xfId="76" applyFont="1" applyFill="1" applyBorder="1"/>
    <xf numFmtId="4" fontId="59" fillId="0" borderId="0" xfId="123" applyNumberFormat="1" applyFont="1" applyFill="1" applyBorder="1"/>
    <xf numFmtId="0" fontId="49" fillId="2" borderId="0" xfId="4" applyFont="1" applyFill="1" applyAlignment="1" applyProtection="1">
      <alignment horizontal="left"/>
    </xf>
    <xf numFmtId="0" fontId="22" fillId="31" borderId="0" xfId="4" applyFont="1" applyFill="1" applyBorder="1"/>
    <xf numFmtId="0" fontId="49" fillId="2" borderId="0" xfId="4" applyFont="1" applyFill="1" applyAlignment="1" applyProtection="1">
      <alignment horizontal="centerContinuous"/>
    </xf>
    <xf numFmtId="0" fontId="49" fillId="2" borderId="0" xfId="4" applyFont="1" applyFill="1" applyAlignment="1">
      <alignment horizontal="centerContinuous"/>
    </xf>
    <xf numFmtId="0" fontId="49" fillId="2" borderId="0" xfId="4" applyFont="1" applyFill="1" applyAlignment="1">
      <alignment horizontal="left"/>
    </xf>
    <xf numFmtId="0" fontId="22" fillId="2" borderId="0" xfId="56" applyFont="1" applyFill="1" applyBorder="1"/>
    <xf numFmtId="0" fontId="51" fillId="2" borderId="0" xfId="134" applyFont="1" applyFill="1"/>
    <xf numFmtId="171" fontId="77" fillId="32" borderId="110" xfId="56" applyNumberFormat="1" applyFont="1" applyFill="1" applyBorder="1" applyAlignment="1">
      <alignment horizontal="center" vertical="center" wrapText="1"/>
    </xf>
    <xf numFmtId="171" fontId="77" fillId="32" borderId="70" xfId="56" applyNumberFormat="1" applyFont="1" applyFill="1" applyBorder="1" applyAlignment="1">
      <alignment horizontal="center" vertical="center" wrapText="1"/>
    </xf>
    <xf numFmtId="0" fontId="22" fillId="2" borderId="0" xfId="56" applyFont="1" applyFill="1" applyBorder="1" applyAlignment="1">
      <alignment wrapText="1"/>
    </xf>
    <xf numFmtId="171" fontId="77" fillId="32" borderId="114" xfId="56" applyNumberFormat="1" applyFont="1" applyFill="1" applyBorder="1" applyAlignment="1">
      <alignment horizontal="center" vertical="center" wrapText="1"/>
    </xf>
    <xf numFmtId="171" fontId="77" fillId="32" borderId="115" xfId="56" applyNumberFormat="1" applyFont="1" applyFill="1" applyBorder="1" applyAlignment="1">
      <alignment horizontal="center" vertical="center" wrapText="1"/>
    </xf>
    <xf numFmtId="0" fontId="22" fillId="2" borderId="117" xfId="134" applyFont="1" applyFill="1" applyBorder="1" applyAlignment="1">
      <alignment horizontal="center"/>
    </xf>
    <xf numFmtId="165" fontId="22" fillId="2" borderId="117" xfId="134" applyNumberFormat="1" applyFont="1" applyFill="1" applyBorder="1" applyAlignment="1">
      <alignment horizontal="right"/>
    </xf>
    <xf numFmtId="165" fontId="49" fillId="2" borderId="117" xfId="134" applyNumberFormat="1" applyFont="1" applyFill="1" applyBorder="1" applyAlignment="1">
      <alignment horizontal="right"/>
    </xf>
    <xf numFmtId="165" fontId="49" fillId="2" borderId="118" xfId="134" applyNumberFormat="1" applyFont="1" applyFill="1" applyBorder="1" applyAlignment="1">
      <alignment horizontal="right"/>
    </xf>
    <xf numFmtId="165" fontId="22" fillId="2" borderId="0" xfId="56" applyNumberFormat="1" applyFont="1" applyFill="1" applyBorder="1"/>
    <xf numFmtId="0" fontId="22" fillId="2" borderId="119" xfId="134" applyFont="1" applyFill="1" applyBorder="1" applyAlignment="1">
      <alignment horizontal="centerContinuous" vertical="center"/>
    </xf>
    <xf numFmtId="165" fontId="51" fillId="2" borderId="120" xfId="134" applyNumberFormat="1" applyFont="1" applyFill="1" applyBorder="1"/>
    <xf numFmtId="165" fontId="56" fillId="2" borderId="120" xfId="134" applyNumberFormat="1" applyFont="1" applyFill="1" applyBorder="1"/>
    <xf numFmtId="165" fontId="56" fillId="2" borderId="121" xfId="134" applyNumberFormat="1" applyFont="1" applyFill="1" applyBorder="1"/>
    <xf numFmtId="0" fontId="22" fillId="2" borderId="119" xfId="134" applyFont="1" applyFill="1" applyBorder="1" applyAlignment="1">
      <alignment horizontal="centerContinuous"/>
    </xf>
    <xf numFmtId="0" fontId="22" fillId="31" borderId="0" xfId="56" applyFont="1" applyFill="1" applyBorder="1"/>
    <xf numFmtId="0" fontId="22" fillId="2" borderId="0" xfId="135" applyFont="1" applyFill="1" applyAlignment="1"/>
    <xf numFmtId="168" fontId="22" fillId="2" borderId="0" xfId="49" applyFont="1" applyFill="1" applyBorder="1" applyAlignment="1"/>
    <xf numFmtId="168" fontId="51" fillId="2" borderId="0" xfId="136" applyNumberFormat="1" applyFont="1" applyFill="1"/>
    <xf numFmtId="0" fontId="22" fillId="2" borderId="0" xfId="136" applyFont="1" applyFill="1"/>
    <xf numFmtId="0" fontId="51" fillId="2" borderId="0" xfId="136" applyFont="1" applyFill="1"/>
    <xf numFmtId="0" fontId="22" fillId="2" borderId="117" xfId="136" applyFont="1" applyFill="1" applyBorder="1" applyAlignment="1">
      <alignment horizontal="center"/>
    </xf>
    <xf numFmtId="165" fontId="22" fillId="2" borderId="117" xfId="136" applyNumberFormat="1" applyFont="1" applyFill="1" applyBorder="1" applyAlignment="1"/>
    <xf numFmtId="165" fontId="49" fillId="2" borderId="117" xfId="136" applyNumberFormat="1" applyFont="1" applyFill="1" applyBorder="1" applyAlignment="1"/>
    <xf numFmtId="165" fontId="49" fillId="2" borderId="118" xfId="136" applyNumberFormat="1" applyFont="1" applyFill="1" applyBorder="1" applyAlignment="1"/>
    <xf numFmtId="0" fontId="22" fillId="2" borderId="119" xfId="136" applyFont="1" applyFill="1" applyBorder="1" applyAlignment="1">
      <alignment horizontal="centerContinuous" vertical="center"/>
    </xf>
    <xf numFmtId="165" fontId="51" fillId="2" borderId="120" xfId="136" applyNumberFormat="1" applyFont="1" applyFill="1" applyBorder="1"/>
    <xf numFmtId="165" fontId="56" fillId="2" borderId="120" xfId="136" applyNumberFormat="1" applyFont="1" applyFill="1" applyBorder="1"/>
    <xf numFmtId="165" fontId="56" fillId="2" borderId="121" xfId="136" applyNumberFormat="1" applyFont="1" applyFill="1" applyBorder="1"/>
    <xf numFmtId="0" fontId="22" fillId="2" borderId="119" xfId="136" applyFont="1" applyFill="1" applyBorder="1" applyAlignment="1">
      <alignment horizontal="centerContinuous"/>
    </xf>
    <xf numFmtId="165" fontId="22" fillId="2" borderId="117" xfId="136" applyNumberFormat="1" applyFont="1" applyFill="1" applyBorder="1" applyAlignment="1">
      <alignment horizontal="right"/>
    </xf>
    <xf numFmtId="165" fontId="49" fillId="2" borderId="117" xfId="136" applyNumberFormat="1" applyFont="1" applyFill="1" applyBorder="1" applyAlignment="1">
      <alignment horizontal="right"/>
    </xf>
    <xf numFmtId="165" fontId="49" fillId="2" borderId="118" xfId="136" applyNumberFormat="1" applyFont="1" applyFill="1" applyBorder="1" applyAlignment="1">
      <alignment horizontal="right"/>
    </xf>
    <xf numFmtId="165" fontId="51" fillId="2" borderId="0" xfId="136" applyNumberFormat="1" applyFont="1" applyFill="1"/>
    <xf numFmtId="0" fontId="22" fillId="2" borderId="0" xfId="136" applyFont="1" applyFill="1" applyBorder="1"/>
    <xf numFmtId="0" fontId="51" fillId="2" borderId="0" xfId="134" applyFont="1" applyFill="1" applyBorder="1"/>
    <xf numFmtId="0" fontId="22" fillId="33" borderId="119" xfId="136" applyFont="1" applyFill="1" applyBorder="1" applyAlignment="1">
      <alignment horizontal="centerContinuous"/>
    </xf>
    <xf numFmtId="165" fontId="51" fillId="33" borderId="120" xfId="136" applyNumberFormat="1" applyFont="1" applyFill="1" applyBorder="1"/>
    <xf numFmtId="165" fontId="56" fillId="33" borderId="120" xfId="136" applyNumberFormat="1" applyFont="1" applyFill="1" applyBorder="1"/>
    <xf numFmtId="165" fontId="56" fillId="33" borderId="121" xfId="136" applyNumberFormat="1" applyFont="1" applyFill="1" applyBorder="1"/>
    <xf numFmtId="0" fontId="22" fillId="33" borderId="119" xfId="136" applyFont="1" applyFill="1" applyBorder="1" applyAlignment="1">
      <alignment horizontal="centerContinuous" vertical="center"/>
    </xf>
    <xf numFmtId="4" fontId="51" fillId="33" borderId="120" xfId="136" applyNumberFormat="1" applyFont="1" applyFill="1" applyBorder="1"/>
    <xf numFmtId="0" fontId="22" fillId="33" borderId="119" xfId="134" applyFont="1" applyFill="1" applyBorder="1" applyAlignment="1">
      <alignment horizontal="centerContinuous"/>
    </xf>
    <xf numFmtId="165" fontId="51" fillId="33" borderId="120" xfId="134" applyNumberFormat="1" applyFont="1" applyFill="1" applyBorder="1"/>
    <xf numFmtId="165" fontId="56" fillId="33" borderId="120" xfId="134" applyNumberFormat="1" applyFont="1" applyFill="1" applyBorder="1"/>
    <xf numFmtId="165" fontId="56" fillId="33" borderId="121" xfId="134" applyNumberFormat="1" applyFont="1" applyFill="1" applyBorder="1"/>
    <xf numFmtId="0" fontId="22" fillId="33" borderId="119" xfId="134" applyFont="1" applyFill="1" applyBorder="1" applyAlignment="1">
      <alignment horizontal="centerContinuous" vertical="center"/>
    </xf>
    <xf numFmtId="2" fontId="1" fillId="0" borderId="0" xfId="123" applyNumberFormat="1" applyFont="1"/>
    <xf numFmtId="0" fontId="1" fillId="0" borderId="0" xfId="123" applyFont="1"/>
    <xf numFmtId="166" fontId="1" fillId="0" borderId="0" xfId="123" applyNumberFormat="1" applyFont="1"/>
    <xf numFmtId="0" fontId="1" fillId="0" borderId="0" xfId="123" applyFont="1" applyFill="1" applyBorder="1"/>
    <xf numFmtId="2" fontId="1" fillId="0" borderId="0" xfId="123" applyNumberFormat="1" applyFont="1" applyFill="1" applyBorder="1"/>
    <xf numFmtId="166" fontId="1" fillId="0" borderId="0" xfId="123" applyNumberFormat="1" applyFont="1" applyFill="1" applyBorder="1"/>
    <xf numFmtId="43" fontId="1" fillId="0" borderId="0" xfId="76" applyFont="1" applyFill="1" applyBorder="1"/>
    <xf numFmtId="0" fontId="51" fillId="0" borderId="94" xfId="58" applyFont="1" applyFill="1" applyBorder="1" applyAlignment="1">
      <alignment horizontal="center" vertical="center"/>
    </xf>
    <xf numFmtId="0" fontId="51" fillId="0" borderId="96" xfId="58" applyFont="1" applyFill="1" applyBorder="1" applyAlignment="1">
      <alignment horizontal="center" vertical="center"/>
    </xf>
    <xf numFmtId="0" fontId="22" fillId="2" borderId="93" xfId="4" applyFont="1" applyFill="1" applyBorder="1" applyAlignment="1">
      <alignment horizontal="center" vertical="center"/>
    </xf>
    <xf numFmtId="0" fontId="22" fillId="2" borderId="99" xfId="4" applyFont="1" applyFill="1" applyBorder="1" applyAlignment="1">
      <alignment horizontal="center" vertical="center"/>
    </xf>
    <xf numFmtId="0" fontId="49" fillId="2" borderId="79" xfId="4" applyFont="1" applyFill="1" applyBorder="1" applyAlignment="1">
      <alignment horizontal="center" vertical="center"/>
    </xf>
    <xf numFmtId="0" fontId="49" fillId="2" borderId="80" xfId="4" applyFont="1" applyFill="1" applyBorder="1" applyAlignment="1">
      <alignment horizontal="center" vertical="center"/>
    </xf>
    <xf numFmtId="0" fontId="22" fillId="2" borderId="79" xfId="4" applyFont="1" applyFill="1" applyBorder="1" applyAlignment="1">
      <alignment horizontal="center" vertical="center"/>
    </xf>
    <xf numFmtId="0" fontId="22" fillId="2" borderId="80" xfId="4" applyFont="1" applyFill="1" applyBorder="1" applyAlignment="1">
      <alignment horizontal="center" vertical="center"/>
    </xf>
    <xf numFmtId="0" fontId="49" fillId="2" borderId="79" xfId="4" applyFont="1" applyFill="1" applyBorder="1" applyAlignment="1">
      <alignment horizontal="center"/>
    </xf>
    <xf numFmtId="0" fontId="49" fillId="2" borderId="80" xfId="4" applyFont="1" applyFill="1" applyBorder="1" applyAlignment="1">
      <alignment horizontal="center"/>
    </xf>
    <xf numFmtId="0" fontId="61" fillId="29" borderId="89" xfId="73" applyFont="1" applyFill="1" applyBorder="1" applyAlignment="1">
      <alignment horizontal="center" vertical="center" wrapText="1"/>
    </xf>
    <xf numFmtId="0" fontId="61" fillId="29" borderId="109" xfId="73" applyFont="1" applyFill="1" applyBorder="1" applyAlignment="1">
      <alignment horizontal="center" vertical="center" wrapText="1"/>
    </xf>
    <xf numFmtId="0" fontId="61" fillId="29" borderId="88" xfId="73" applyFont="1" applyFill="1" applyBorder="1" applyAlignment="1">
      <alignment horizontal="center" vertical="center" wrapText="1"/>
    </xf>
    <xf numFmtId="0" fontId="61" fillId="29" borderId="111" xfId="73" applyFont="1" applyFill="1" applyBorder="1" applyAlignment="1">
      <alignment horizontal="center" vertical="center" wrapText="1"/>
    </xf>
    <xf numFmtId="0" fontId="61" fillId="29" borderId="69" xfId="73" applyFont="1" applyFill="1" applyBorder="1" applyAlignment="1">
      <alignment horizontal="center" vertical="center" wrapText="1"/>
    </xf>
    <xf numFmtId="0" fontId="61" fillId="29" borderId="64" xfId="73" applyFont="1" applyFill="1" applyBorder="1" applyAlignment="1">
      <alignment horizontal="center" vertical="center" wrapText="1"/>
    </xf>
    <xf numFmtId="0" fontId="61" fillId="29" borderId="75" xfId="73" applyFont="1" applyFill="1" applyBorder="1" applyAlignment="1">
      <alignment horizontal="center" vertical="center" wrapText="1"/>
    </xf>
    <xf numFmtId="0" fontId="61" fillId="29" borderId="70" xfId="73" applyFont="1" applyFill="1" applyBorder="1" applyAlignment="1">
      <alignment horizontal="center" vertical="center" wrapText="1"/>
    </xf>
    <xf numFmtId="0" fontId="61" fillId="29" borderId="65" xfId="73" applyFont="1" applyFill="1" applyBorder="1" applyAlignment="1">
      <alignment horizontal="center" vertical="center" wrapText="1"/>
    </xf>
    <xf numFmtId="0" fontId="61" fillId="29" borderId="76" xfId="73" applyFont="1" applyFill="1" applyBorder="1" applyAlignment="1">
      <alignment horizontal="center" vertical="center" wrapText="1"/>
    </xf>
    <xf numFmtId="0" fontId="61" fillId="29" borderId="84" xfId="73" applyFont="1" applyFill="1" applyBorder="1" applyAlignment="1">
      <alignment horizontal="center" vertical="center"/>
    </xf>
    <xf numFmtId="0" fontId="61" fillId="29" borderId="89" xfId="73" applyFont="1" applyFill="1" applyBorder="1" applyAlignment="1">
      <alignment horizontal="center" vertical="center"/>
    </xf>
    <xf numFmtId="0" fontId="61" fillId="29" borderId="90" xfId="73" applyFont="1" applyFill="1" applyBorder="1" applyAlignment="1">
      <alignment horizontal="center" vertical="center"/>
    </xf>
    <xf numFmtId="0" fontId="61" fillId="29" borderId="88" xfId="73" applyFont="1" applyFill="1" applyBorder="1" applyAlignment="1">
      <alignment horizontal="center" vertical="center"/>
    </xf>
    <xf numFmtId="0" fontId="61" fillId="29" borderId="89" xfId="1" applyFont="1" applyFill="1" applyBorder="1" applyAlignment="1">
      <alignment horizontal="center" vertical="center" wrapText="1"/>
    </xf>
    <xf numFmtId="0" fontId="61" fillId="29" borderId="109" xfId="1" applyFont="1" applyFill="1" applyBorder="1" applyAlignment="1">
      <alignment horizontal="center" vertical="center" wrapText="1"/>
    </xf>
    <xf numFmtId="0" fontId="61" fillId="29" borderId="110" xfId="1" applyFont="1" applyFill="1" applyBorder="1" applyAlignment="1">
      <alignment horizontal="center" vertical="center" wrapText="1"/>
    </xf>
    <xf numFmtId="0" fontId="61" fillId="29" borderId="88" xfId="1" applyFont="1" applyFill="1" applyBorder="1" applyAlignment="1">
      <alignment horizontal="center" vertical="center" wrapText="1"/>
    </xf>
    <xf numFmtId="0" fontId="61" fillId="29" borderId="111" xfId="1" applyFont="1" applyFill="1" applyBorder="1" applyAlignment="1">
      <alignment horizontal="center" vertical="center" wrapText="1"/>
    </xf>
    <xf numFmtId="0" fontId="61" fillId="29" borderId="112" xfId="1" applyFont="1" applyFill="1" applyBorder="1" applyAlignment="1">
      <alignment horizontal="center" vertical="center" wrapText="1"/>
    </xf>
    <xf numFmtId="0" fontId="61" fillId="29" borderId="70" xfId="0" quotePrefix="1" applyFont="1" applyFill="1" applyBorder="1" applyAlignment="1">
      <alignment horizontal="center" vertical="center" wrapText="1"/>
    </xf>
    <xf numFmtId="0" fontId="61" fillId="29" borderId="70" xfId="0" applyFont="1" applyFill="1" applyBorder="1" applyAlignment="1">
      <alignment horizontal="center" vertical="center" wrapText="1"/>
    </xf>
    <xf numFmtId="0" fontId="61" fillId="29" borderId="65" xfId="0" applyFont="1" applyFill="1" applyBorder="1" applyAlignment="1">
      <alignment horizontal="center" vertical="center" wrapText="1"/>
    </xf>
    <xf numFmtId="0" fontId="61" fillId="29" borderId="71" xfId="0" applyFont="1" applyFill="1" applyBorder="1" applyAlignment="1">
      <alignment horizontal="center" vertical="center" wrapText="1"/>
    </xf>
    <xf numFmtId="0" fontId="61" fillId="29" borderId="66" xfId="0" applyFont="1" applyFill="1" applyBorder="1" applyAlignment="1">
      <alignment horizontal="center" vertical="center" wrapText="1"/>
    </xf>
    <xf numFmtId="0" fontId="61" fillId="29" borderId="69" xfId="0" applyFont="1" applyFill="1" applyBorder="1" applyAlignment="1">
      <alignment horizontal="center" vertical="center"/>
    </xf>
    <xf numFmtId="0" fontId="61" fillId="29" borderId="64" xfId="0" applyFont="1" applyFill="1" applyBorder="1" applyAlignment="1">
      <alignment horizontal="center" vertical="center"/>
    </xf>
    <xf numFmtId="0" fontId="61" fillId="29" borderId="72" xfId="0" applyFont="1" applyFill="1" applyBorder="1" applyAlignment="1">
      <alignment horizontal="center" vertical="center"/>
    </xf>
    <xf numFmtId="0" fontId="61" fillId="29" borderId="107" xfId="73" applyFont="1" applyFill="1" applyBorder="1" applyAlignment="1">
      <alignment horizontal="center" vertical="center" wrapText="1"/>
    </xf>
    <xf numFmtId="0" fontId="61" fillId="29" borderId="108" xfId="73" applyFont="1" applyFill="1" applyBorder="1" applyAlignment="1">
      <alignment horizontal="center" vertical="center" wrapText="1"/>
    </xf>
    <xf numFmtId="0" fontId="61" fillId="29" borderId="110" xfId="73" applyFont="1" applyFill="1" applyBorder="1" applyAlignment="1">
      <alignment horizontal="center" vertical="center" wrapText="1"/>
    </xf>
    <xf numFmtId="0" fontId="61" fillId="29" borderId="112" xfId="73" applyFont="1" applyFill="1" applyBorder="1" applyAlignment="1">
      <alignment horizontal="center" vertical="center" wrapText="1"/>
    </xf>
    <xf numFmtId="0" fontId="61" fillId="29" borderId="69" xfId="66" applyFont="1" applyFill="1" applyBorder="1" applyAlignment="1">
      <alignment horizontal="center" vertical="center" wrapText="1"/>
    </xf>
    <xf numFmtId="0" fontId="61" fillId="29" borderId="72" xfId="66" applyFont="1" applyFill="1" applyBorder="1" applyAlignment="1">
      <alignment horizontal="center" vertical="center" wrapText="1"/>
    </xf>
    <xf numFmtId="169" fontId="61" fillId="29" borderId="70" xfId="49" applyNumberFormat="1" applyFont="1" applyFill="1" applyBorder="1" applyAlignment="1">
      <alignment horizontal="center" vertical="center"/>
    </xf>
    <xf numFmtId="169" fontId="61" fillId="29" borderId="71" xfId="49" applyNumberFormat="1" applyFont="1" applyFill="1" applyBorder="1" applyAlignment="1">
      <alignment horizontal="center" vertical="center"/>
    </xf>
    <xf numFmtId="169" fontId="61" fillId="29" borderId="84" xfId="49" applyNumberFormat="1" applyFont="1" applyFill="1" applyBorder="1" applyAlignment="1">
      <alignment horizontal="center" vertical="center" wrapText="1"/>
    </xf>
    <xf numFmtId="169" fontId="61" fillId="29" borderId="85" xfId="49" applyNumberFormat="1" applyFont="1" applyFill="1" applyBorder="1" applyAlignment="1">
      <alignment horizontal="center" vertical="center" wrapText="1"/>
    </xf>
    <xf numFmtId="169" fontId="61" fillId="29" borderId="71" xfId="49" applyNumberFormat="1" applyFont="1" applyFill="1" applyBorder="1" applyAlignment="1">
      <alignment horizontal="center" vertical="center" wrapText="1"/>
    </xf>
    <xf numFmtId="169" fontId="61" fillId="29" borderId="104" xfId="49" applyNumberFormat="1" applyFont="1" applyFill="1" applyBorder="1" applyAlignment="1">
      <alignment horizontal="center" vertical="center" wrapText="1"/>
    </xf>
    <xf numFmtId="169" fontId="61" fillId="29" borderId="69" xfId="49" applyNumberFormat="1" applyFont="1" applyFill="1" applyBorder="1" applyAlignment="1">
      <alignment horizontal="center" vertical="center" wrapText="1"/>
    </xf>
    <xf numFmtId="171" fontId="77" fillId="32" borderId="70" xfId="56" applyNumberFormat="1" applyFont="1" applyFill="1" applyBorder="1" applyAlignment="1">
      <alignment horizontal="center" vertical="center" wrapText="1"/>
    </xf>
    <xf numFmtId="171" fontId="77" fillId="32" borderId="115" xfId="56" applyNumberFormat="1" applyFont="1" applyFill="1" applyBorder="1" applyAlignment="1">
      <alignment horizontal="center" vertical="center" wrapText="1"/>
    </xf>
    <xf numFmtId="171" fontId="77" fillId="32" borderId="71" xfId="56" applyNumberFormat="1" applyFont="1" applyFill="1" applyBorder="1" applyAlignment="1">
      <alignment horizontal="center" vertical="center" wrapText="1"/>
    </xf>
    <xf numFmtId="171" fontId="77" fillId="32" borderId="116" xfId="56" applyNumberFormat="1" applyFont="1" applyFill="1" applyBorder="1" applyAlignment="1">
      <alignment horizontal="center" vertical="center" wrapText="1"/>
    </xf>
    <xf numFmtId="0" fontId="67" fillId="28" borderId="0" xfId="123" applyFont="1" applyFill="1" applyAlignment="1">
      <alignment horizontal="center" vertical="center"/>
    </xf>
    <xf numFmtId="0" fontId="72" fillId="0" borderId="54" xfId="123" applyFont="1" applyBorder="1" applyAlignment="1">
      <alignment horizontal="center"/>
    </xf>
    <xf numFmtId="0" fontId="72" fillId="0" borderId="30" xfId="123" applyFont="1" applyBorder="1" applyAlignment="1">
      <alignment horizontal="center"/>
    </xf>
    <xf numFmtId="0" fontId="51" fillId="0" borderId="0" xfId="123" applyFont="1" applyBorder="1" applyAlignment="1">
      <alignment horizontal="center"/>
    </xf>
    <xf numFmtId="0" fontId="59" fillId="0" borderId="0" xfId="123" applyFont="1" applyFill="1" applyBorder="1" applyAlignment="1">
      <alignment horizontal="center"/>
    </xf>
  </cellXfs>
  <cellStyles count="137">
    <cellStyle name="20% - Accent1" xfId="7"/>
    <cellStyle name="20% - Accent2" xfId="8"/>
    <cellStyle name="20% - Accent3" xfId="9"/>
    <cellStyle name="20% - Accent4" xfId="10"/>
    <cellStyle name="20% - Accent5" xfId="11"/>
    <cellStyle name="20% - Accent6" xfId="12"/>
    <cellStyle name="40% - Accent1" xfId="13"/>
    <cellStyle name="40% - Accent2" xfId="14"/>
    <cellStyle name="40% - Accent3" xfId="15"/>
    <cellStyle name="40% - Accent4" xfId="16"/>
    <cellStyle name="40% - Accent5" xfId="17"/>
    <cellStyle name="40% - Accent6" xfId="18"/>
    <cellStyle name="60% - Accent1" xfId="19"/>
    <cellStyle name="60% - Accent2" xfId="20"/>
    <cellStyle name="60% - Accent3" xfId="21"/>
    <cellStyle name="60% - Accent4" xfId="22"/>
    <cellStyle name="60% - Accent5" xfId="23"/>
    <cellStyle name="60% - Accent6" xfId="24"/>
    <cellStyle name="Accent1" xfId="25"/>
    <cellStyle name="Accent2" xfId="26"/>
    <cellStyle name="Accent3" xfId="27"/>
    <cellStyle name="Accent4" xfId="28"/>
    <cellStyle name="Accent5" xfId="29"/>
    <cellStyle name="Accent6" xfId="30"/>
    <cellStyle name="Bad" xfId="31"/>
    <cellStyle name="Calculation" xfId="32"/>
    <cellStyle name="Calculation 2" xfId="84"/>
    <cellStyle name="Calculation 3" xfId="83"/>
    <cellStyle name="Check Cell" xfId="33"/>
    <cellStyle name="Entrada" xfId="119" builtinId="20"/>
    <cellStyle name="Explanatory Text" xfId="34"/>
    <cellStyle name="Good" xfId="35"/>
    <cellStyle name="Heading 1" xfId="36"/>
    <cellStyle name="Heading 2" xfId="37"/>
    <cellStyle name="Heading 3" xfId="38"/>
    <cellStyle name="Heading 4" xfId="39"/>
    <cellStyle name="Hipervínculo" xfId="58" builtinId="8"/>
    <cellStyle name="Input" xfId="40"/>
    <cellStyle name="Input 2" xfId="85"/>
    <cellStyle name="Input 3" xfId="82"/>
    <cellStyle name="Linked Cell" xfId="41"/>
    <cellStyle name="Millares" xfId="76" builtinId="3"/>
    <cellStyle name="Millares 10" xfId="116"/>
    <cellStyle name="Millares 11" xfId="124"/>
    <cellStyle name="Millares 11 2" xfId="129"/>
    <cellStyle name="Millares 11 4" xfId="130"/>
    <cellStyle name="Millares 2" xfId="2"/>
    <cellStyle name="Millares 2 2" xfId="59"/>
    <cellStyle name="Millares 2 2 2" xfId="95"/>
    <cellStyle name="Millares 2 3" xfId="77"/>
    <cellStyle name="Millares 3" xfId="3"/>
    <cellStyle name="Millares 3 2" xfId="60"/>
    <cellStyle name="Millares 3 2 2" xfId="96"/>
    <cellStyle name="Millares 3 3" xfId="78"/>
    <cellStyle name="Millares 4" xfId="50"/>
    <cellStyle name="Millares 4 2" xfId="89"/>
    <cellStyle name="Millares 5" xfId="53"/>
    <cellStyle name="Millares 5 2" xfId="63"/>
    <cellStyle name="Millares 5 2 2" xfId="99"/>
    <cellStyle name="Millares 5 3" xfId="67"/>
    <cellStyle name="Millares 5 3 2" xfId="103"/>
    <cellStyle name="Millares 5 4" xfId="91"/>
    <cellStyle name="Millares 5 5" xfId="127"/>
    <cellStyle name="Millares 6" xfId="55"/>
    <cellStyle name="Millares 6 2" xfId="65"/>
    <cellStyle name="Millares 6 2 2" xfId="101"/>
    <cellStyle name="Millares 6 3" xfId="93"/>
    <cellStyle name="Millares 7" xfId="70"/>
    <cellStyle name="Millares 7 2" xfId="106"/>
    <cellStyle name="Millares 8" xfId="74"/>
    <cellStyle name="Millares 8 2" xfId="110"/>
    <cellStyle name="Millares 9" xfId="113"/>
    <cellStyle name="Neutral 2" xfId="42"/>
    <cellStyle name="Normal" xfId="0" builtinId="0"/>
    <cellStyle name="Normal 10" xfId="118"/>
    <cellStyle name="Normal 10 2" xfId="136"/>
    <cellStyle name="Normal 11" xfId="120"/>
    <cellStyle name="Normal 12" xfId="121"/>
    <cellStyle name="Normal 12 2" xfId="131"/>
    <cellStyle name="Normal 13" xfId="122"/>
    <cellStyle name="Normal 14" xfId="123"/>
    <cellStyle name="Normal 15" xfId="132"/>
    <cellStyle name="Normal 16" xfId="134"/>
    <cellStyle name="Normal 2" xfId="4"/>
    <cellStyle name="Normal 2 2" xfId="5"/>
    <cellStyle name="Normal 2 2 2" xfId="49"/>
    <cellStyle name="Normal 2 2 2 2" xfId="112"/>
    <cellStyle name="Normal 2 2 2 3" xfId="126"/>
    <cellStyle name="Normal 2 2 3" xfId="56"/>
    <cellStyle name="Normal 2 3" xfId="57"/>
    <cellStyle name="Normal 2 3 2" xfId="94"/>
    <cellStyle name="Normal 3" xfId="1"/>
    <cellStyle name="Normal 3 2" xfId="117"/>
    <cellStyle name="Normal 3 3" xfId="133"/>
    <cellStyle name="Normal 4" xfId="6"/>
    <cellStyle name="Normal 4 2" xfId="52"/>
    <cellStyle name="Normal 4 3" xfId="61"/>
    <cellStyle name="Normal 4 3 2" xfId="97"/>
    <cellStyle name="Normal 4 4" xfId="79"/>
    <cellStyle name="Normal 5" xfId="51"/>
    <cellStyle name="Normal 5 2" xfId="62"/>
    <cellStyle name="Normal 5 2 2" xfId="69"/>
    <cellStyle name="Normal 5 2 2 2" xfId="105"/>
    <cellStyle name="Normal 5 2 3" xfId="72"/>
    <cellStyle name="Normal 5 2 3 2" xfId="108"/>
    <cellStyle name="Normal 5 2 4" xfId="98"/>
    <cellStyle name="Normal 5 3" xfId="66"/>
    <cellStyle name="Normal 5 3 2" xfId="102"/>
    <cellStyle name="Normal 5 3 3" xfId="125"/>
    <cellStyle name="Normal 5 4" xfId="71"/>
    <cellStyle name="Normal 5 4 2" xfId="107"/>
    <cellStyle name="Normal 5 4 3" xfId="115"/>
    <cellStyle name="Normal 5 5" xfId="90"/>
    <cellStyle name="Normal 6" xfId="54"/>
    <cellStyle name="Normal 6 2" xfId="64"/>
    <cellStyle name="Normal 6 2 2" xfId="100"/>
    <cellStyle name="Normal 6 3" xfId="92"/>
    <cellStyle name="Normal 7" xfId="68"/>
    <cellStyle name="Normal 7 2" xfId="104"/>
    <cellStyle name="Normal 7 3" xfId="135"/>
    <cellStyle name="Normal 8" xfId="73"/>
    <cellStyle name="Normal 8 2" xfId="109"/>
    <cellStyle name="Normal 8 2 2" xfId="128"/>
    <cellStyle name="Normal 9" xfId="75"/>
    <cellStyle name="Normal 9 2" xfId="111"/>
    <cellStyle name="Normal_Cuadro 3 Pmá" xfId="48"/>
    <cellStyle name="Note" xfId="43"/>
    <cellStyle name="Note 2" xfId="86"/>
    <cellStyle name="Note 3" xfId="81"/>
    <cellStyle name="Output" xfId="44"/>
    <cellStyle name="Output 2" xfId="87"/>
    <cellStyle name="Output 3" xfId="80"/>
    <cellStyle name="Title" xfId="45"/>
    <cellStyle name="Total 2" xfId="46"/>
    <cellStyle name="Total 2 2" xfId="88"/>
    <cellStyle name="Total 2 3" xfId="114"/>
    <cellStyle name="Warning Text" xfId="47"/>
  </cellStyles>
  <dxfs count="21"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numFmt numFmtId="166" formatCode="0.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</dxfs>
  <tableStyles count="1" defaultTableStyle="TableStyleMedium9" defaultPivotStyle="PivotStyleLight16">
    <tableStyle name="Invisible" pivot="0" table="0" count="0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DEBF7"/>
      <color rgb="FFCCCC00"/>
      <color rgb="FF305480"/>
      <color rgb="FF0F243E"/>
      <color rgb="FFFFFFFF"/>
      <color rgb="FF002060"/>
      <color rgb="FF8CA6CE"/>
      <color rgb="FF000099"/>
      <color rgb="FF3A5A8A"/>
      <color rgb="FF3E60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3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100" b="1" i="0" u="none" strike="noStrike" kern="1200" spc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ES" sz="1100" b="1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PRODUCTO INTERNO BRUTO A PRECIOS CONSTANTES, EN LA REPÚBLICA:                  AÑOS 2018-25</a:t>
            </a:r>
          </a:p>
        </c:rich>
      </c:tx>
      <c:layout>
        <c:manualLayout>
          <c:xMode val="edge"/>
          <c:yMode val="edge"/>
          <c:x val="0.15753521907446616"/>
          <c:y val="2.27608267716535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100" b="1" i="0" u="none" strike="noStrike" kern="1200" spc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title>
    <c:autoTitleDeleted val="0"/>
    <c:plotArea>
      <c:layout>
        <c:manualLayout>
          <c:layoutTarget val="inner"/>
          <c:xMode val="edge"/>
          <c:yMode val="edge"/>
          <c:x val="0.1165088790130742"/>
          <c:y val="0.1718585575877862"/>
          <c:w val="0.85311715067874572"/>
          <c:h val="0.58922681157382173"/>
        </c:manualLayout>
      </c:layout>
      <c:barChart>
        <c:barDir val="col"/>
        <c:grouping val="clustered"/>
        <c:varyColors val="0"/>
        <c:ser>
          <c:idx val="1"/>
          <c:order val="1"/>
          <c:tx>
            <c:v>PIB</c:v>
          </c:tx>
          <c:spPr>
            <a:solidFill>
              <a:srgbClr val="0F243E"/>
            </a:solidFill>
            <a:ln w="9525" cap="flat" cmpd="sng" algn="ctr">
              <a:solidFill>
                <a:srgbClr val="1D6687"/>
              </a:solidFill>
              <a:prstDash val="solid"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3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412C-468A-A170-3796AD111605}"/>
              </c:ext>
            </c:extLst>
          </c:dPt>
          <c:dLbls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lt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1 a 2'!$C$8:$J$8</c:f>
              <c:strCache>
                <c:ptCount val="8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 (P)</c:v>
                </c:pt>
                <c:pt idx="6">
                  <c:v>2024 (E)</c:v>
                </c:pt>
                <c:pt idx="7">
                  <c:v>2025 (E)</c:v>
                </c:pt>
              </c:strCache>
            </c:strRef>
          </c:cat>
          <c:val>
            <c:numRef>
              <c:f>'GRÁFICA 1 a 2'!$C$9:$J$9</c:f>
              <c:numCache>
                <c:formatCode>#,##0.0</c:formatCode>
                <c:ptCount val="8"/>
                <c:pt idx="0">
                  <c:v>67316.471181248737</c:v>
                </c:pt>
                <c:pt idx="1">
                  <c:v>69405.347011915917</c:v>
                </c:pt>
                <c:pt idx="2">
                  <c:v>57036.460526150018</c:v>
                </c:pt>
                <c:pt idx="3">
                  <c:v>66428.725696955502</c:v>
                </c:pt>
                <c:pt idx="4">
                  <c:v>73761.492154047432</c:v>
                </c:pt>
                <c:pt idx="5">
                  <c:v>79047.483697155621</c:v>
                </c:pt>
                <c:pt idx="6">
                  <c:v>81219.618004584117</c:v>
                </c:pt>
                <c:pt idx="7">
                  <c:v>84752.875686743442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AC39-44D0-AF24-CC0A5304632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792088704"/>
        <c:axId val="1792076736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Arial" panose="020B0604020202020204" pitchFamily="34" charset="0"/>
                          <a:ea typeface="+mn-ea"/>
                          <a:cs typeface="Arial" panose="020B0604020202020204" pitchFamily="34" charset="0"/>
                        </a:defRPr>
                      </a:pPr>
                      <a:endParaRPr lang="es-PA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trendline>
                  <c:spPr>
                    <a:ln w="19050" cap="rnd">
                      <a:solidFill>
                        <a:schemeClr val="accent1"/>
                      </a:solidFill>
                      <a:prstDash val="sysDot"/>
                    </a:ln>
                    <a:effectLst/>
                  </c:spPr>
                  <c:trendlineType val="linear"/>
                  <c:dispRSqr val="0"/>
                  <c:dispEq val="0"/>
                </c:trendline>
                <c:cat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'GRÁFICA 1 a 2'!$C$8:$J$8</c15:sqref>
                        </c15:formulaRef>
                      </c:ext>
                    </c:extLst>
                    <c:strCache>
                      <c:ptCount val="8"/>
                      <c:pt idx="0">
                        <c:v>2018</c:v>
                      </c:pt>
                      <c:pt idx="1">
                        <c:v>2019</c:v>
                      </c:pt>
                      <c:pt idx="2">
                        <c:v>2020</c:v>
                      </c:pt>
                      <c:pt idx="3">
                        <c:v>2021</c:v>
                      </c:pt>
                      <c:pt idx="4">
                        <c:v>2022</c:v>
                      </c:pt>
                      <c:pt idx="5">
                        <c:v>2023 (P)</c:v>
                      </c:pt>
                      <c:pt idx="6">
                        <c:v>2024 (E)</c:v>
                      </c:pt>
                      <c:pt idx="7">
                        <c:v>2025 (E)</c:v>
                      </c:pt>
                    </c:strCache>
                  </c:strRef>
                </c:cat>
                <c:val>
                  <c:numRef>
                    <c:extLst xmlns:c16r2="http://schemas.microsoft.com/office/drawing/2015/06/chart">
                      <c:ext uri="{02D57815-91ED-43cb-92C2-25804820EDAC}">
                        <c15:formulaRef>
                          <c15:sqref>[4]DatGraf1a3!$A$4:$A$7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2018</c:v>
                      </c:pt>
                      <c:pt idx="1">
                        <c:v>2019</c:v>
                      </c:pt>
                      <c:pt idx="2">
                        <c:v>2020</c:v>
                      </c:pt>
                      <c:pt idx="3">
                        <c:v>2021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0-AC39-44D0-AF24-CC0A5304632C}"/>
                  </c:ext>
                </c:extLst>
              </c15:ser>
            </c15:filteredBarSeries>
          </c:ext>
        </c:extLst>
      </c:barChart>
      <c:catAx>
        <c:axId val="17920887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 b="1"/>
                  <a:t>Años</a:t>
                </a:r>
              </a:p>
            </c:rich>
          </c:tx>
          <c:layout>
            <c:manualLayout>
              <c:xMode val="edge"/>
              <c:yMode val="edge"/>
              <c:x val="0.49160978625269708"/>
              <c:y val="0.8531006280464942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1792076736"/>
        <c:crosses val="autoZero"/>
        <c:auto val="1"/>
        <c:lblAlgn val="ctr"/>
        <c:lblOffset val="100"/>
        <c:noMultiLvlLbl val="0"/>
      </c:catAx>
      <c:valAx>
        <c:axId val="1792076736"/>
        <c:scaling>
          <c:orientation val="minMax"/>
          <c:max val="85000"/>
          <c:min val="500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 sz="1050" b="0">
                    <a:solidFill>
                      <a:schemeClr val="tx1"/>
                    </a:solidFill>
                  </a:rPr>
                  <a:t>Millones de balboas</a:t>
                </a:r>
              </a:p>
            </c:rich>
          </c:tx>
          <c:layout>
            <c:manualLayout>
              <c:xMode val="edge"/>
              <c:yMode val="edge"/>
              <c:x val="1.3428865746620382E-2"/>
              <c:y val="0.342049587551556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A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1792088704"/>
        <c:crosses val="autoZero"/>
        <c:crossBetween val="between"/>
        <c:majorUnit val="5000"/>
        <c:minorUnit val="1000"/>
      </c:valAx>
      <c:spPr>
        <a:noFill/>
        <a:ln>
          <a:noFill/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s-PA"/>
    </a:p>
  </c:txPr>
  <c:printSettings>
    <c:headerFooter alignWithMargins="0"/>
    <c:pageMargins b="1" l="0.750000000000004" r="0.750000000000004" t="1" header="0" footer="0"/>
    <c:pageSetup paperSize="9" orientation="landscape"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1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ES" sz="1100" b="1" i="0" u="none" strike="noStrike" baseline="0">
                <a:solidFill>
                  <a:schemeClr val="tx1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PRODUCTO INTERNO BRUTO PER CÁPITA A PRECIOS CONSTANTES EN LA REPÚBLICA, Y SU VARIACIÓN PORCENTUAL: AÑOS 2018-25</a:t>
            </a:r>
            <a:endParaRPr lang="es-PA" sz="11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5106292617945372"/>
          <c:y val="2.64378316346820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1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PA"/>
        </a:p>
      </c:txPr>
    </c:title>
    <c:autoTitleDeleted val="0"/>
    <c:plotArea>
      <c:layout>
        <c:manualLayout>
          <c:layoutTarget val="inner"/>
          <c:xMode val="edge"/>
          <c:yMode val="edge"/>
          <c:x val="0.13754462918620713"/>
          <c:y val="0.17186707948931534"/>
          <c:w val="0.75329468456507842"/>
          <c:h val="0.5535241328366887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'GRÁFICA 1 a 2'!$B$10</c:f>
              <c:strCache>
                <c:ptCount val="1"/>
                <c:pt idx="0">
                  <c:v>PIB Per cápita</c:v>
                </c:pt>
              </c:strCache>
            </c:strRef>
          </c:tx>
          <c:spPr>
            <a:solidFill>
              <a:srgbClr val="0F243E"/>
            </a:solidFill>
            <a:ln>
              <a:solidFill>
                <a:srgbClr val="ADDCEE"/>
              </a:solidFill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lt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1 a 2'!$C$8:$J$8</c:f>
              <c:strCache>
                <c:ptCount val="8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 (P)</c:v>
                </c:pt>
                <c:pt idx="6">
                  <c:v>2024 (E)</c:v>
                </c:pt>
                <c:pt idx="7">
                  <c:v>2025 (E)</c:v>
                </c:pt>
              </c:strCache>
            </c:strRef>
          </c:cat>
          <c:val>
            <c:numRef>
              <c:f>'GRÁFICA 1 a 2'!$C$10:$J$10</c:f>
              <c:numCache>
                <c:formatCode>#,##0.0</c:formatCode>
                <c:ptCount val="8"/>
                <c:pt idx="0">
                  <c:v>16186.579386625543</c:v>
                </c:pt>
                <c:pt idx="1">
                  <c:v>16451.411633787535</c:v>
                </c:pt>
                <c:pt idx="2">
                  <c:v>13330.947885041491</c:v>
                </c:pt>
                <c:pt idx="3">
                  <c:v>15315.311893088981</c:v>
                </c:pt>
                <c:pt idx="4">
                  <c:v>16781.466354260923</c:v>
                </c:pt>
                <c:pt idx="5">
                  <c:v>17752.217794678931</c:v>
                </c:pt>
                <c:pt idx="6">
                  <c:v>18010.661422495054</c:v>
                </c:pt>
                <c:pt idx="7">
                  <c:v>18431.089242968628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DB4-449C-972B-43729B7A6D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92082720"/>
        <c:axId val="1792064768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solidFill>
                    <a:schemeClr val="accent1">
                      <a:lumMod val="75000"/>
                    </a:schemeClr>
                  </a:solidFill>
                  <a:ln>
                    <a:solidFill>
                      <a:srgbClr val="3055F0"/>
                    </a:solidFill>
                  </a:ln>
                  <a:effectLst/>
                </c:spPr>
                <c:invertIfNegative val="0"/>
                <c:cat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'GRÁFICA 1 a 2'!$C$8:$J$8</c15:sqref>
                        </c15:formulaRef>
                      </c:ext>
                    </c:extLst>
                    <c:strCache>
                      <c:ptCount val="8"/>
                      <c:pt idx="0">
                        <c:v>2018</c:v>
                      </c:pt>
                      <c:pt idx="1">
                        <c:v>2019</c:v>
                      </c:pt>
                      <c:pt idx="2">
                        <c:v>2020</c:v>
                      </c:pt>
                      <c:pt idx="3">
                        <c:v>2021</c:v>
                      </c:pt>
                      <c:pt idx="4">
                        <c:v>2022</c:v>
                      </c:pt>
                      <c:pt idx="5">
                        <c:v>2023 (P)</c:v>
                      </c:pt>
                      <c:pt idx="6">
                        <c:v>2024 (E)</c:v>
                      </c:pt>
                      <c:pt idx="7">
                        <c:v>2025 (E)</c:v>
                      </c:pt>
                    </c:strCache>
                  </c:strRef>
                </c:cat>
                <c:val>
                  <c:num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0-ADB4-449C-972B-43729B7A6D44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2"/>
          <c:order val="2"/>
          <c:tx>
            <c:strRef>
              <c:f>'GRÁFICA 1 a 2'!$B$11</c:f>
              <c:strCache>
                <c:ptCount val="1"/>
                <c:pt idx="0">
                  <c:v>Var. Per cápita</c:v>
                </c:pt>
              </c:strCache>
            </c:strRef>
          </c:tx>
          <c:spPr>
            <a:ln w="31750" cap="rnd">
              <a:solidFill>
                <a:srgbClr val="FFC000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rgbClr val="002060"/>
              </a:solidFill>
              <a:ln w="9525">
                <a:solidFill>
                  <a:schemeClr val="accent3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marker>
          <c:dLbls>
            <c:dLbl>
              <c:idx val="1"/>
              <c:layout>
                <c:manualLayout>
                  <c:x val="1.34003350083752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3500837520937408E-3"/>
                  <c:y val="-5.7720057720057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4.1876046901172533E-2"/>
                  <c:y val="-3.7518037518037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7001675041876048E-3"/>
                  <c:y val="-2.8860028860028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1.1725293132328308E-2"/>
                  <c:y val="-2.02020202020202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340033500837521E-2"/>
                  <c:y val="-3.7518037518037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1.0050251256281407E-2"/>
                  <c:y val="-8.65800865800871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solidFill>
                <a:schemeClr val="bg1"/>
              </a:solidFill>
              <a:ln w="25400" cap="flat" cmpd="sng" algn="ctr">
                <a:noFill/>
                <a:prstDash val="solid"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'GRÁFICA 1 a 2'!$C$11:$J$11</c:f>
              <c:numCache>
                <c:formatCode>0.0</c:formatCode>
                <c:ptCount val="8"/>
                <c:pt idx="1">
                  <c:v>1.6361223754341494</c:v>
                </c:pt>
                <c:pt idx="2">
                  <c:v>-18.967756799284668</c:v>
                </c:pt>
                <c:pt idx="3">
                  <c:v>14.885393185537268</c:v>
                </c:pt>
                <c:pt idx="4">
                  <c:v>9.573128326779571</c:v>
                </c:pt>
                <c:pt idx="5">
                  <c:v>5.7846639854063016</c:v>
                </c:pt>
                <c:pt idx="6">
                  <c:v>1.4558385369381233</c:v>
                </c:pt>
                <c:pt idx="7">
                  <c:v>2.3343274886532845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DB4-449C-972B-43729B7A6D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2091424"/>
        <c:axId val="1792084352"/>
      </c:lineChart>
      <c:catAx>
        <c:axId val="17920827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PA" sz="1000" b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Años</a:t>
                </a:r>
              </a:p>
            </c:rich>
          </c:tx>
          <c:layout>
            <c:manualLayout>
              <c:xMode val="edge"/>
              <c:yMode val="edge"/>
              <c:x val="0.49771350189266539"/>
              <c:y val="0.8056481576166615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P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1792064768"/>
        <c:crosses val="autoZero"/>
        <c:auto val="1"/>
        <c:lblAlgn val="ctr"/>
        <c:lblOffset val="100"/>
        <c:noMultiLvlLbl val="0"/>
      </c:catAx>
      <c:valAx>
        <c:axId val="1792064768"/>
        <c:scaling>
          <c:orientation val="minMax"/>
          <c:max val="20000"/>
          <c:min val="100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PA" sz="1000" b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Miles</a:t>
                </a:r>
                <a:r>
                  <a:rPr lang="es-PA" sz="1000" b="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de balboas</a:t>
                </a:r>
                <a:endParaRPr lang="es-PA" sz="1000" b="0">
                  <a:solidFill>
                    <a:sysClr val="windowText" lastClr="00000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2.2063862620187551E-2"/>
              <c:y val="0.339589369510629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PA"/>
            </a:p>
          </c:txPr>
        </c:title>
        <c:numFmt formatCode="#,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1792082720"/>
        <c:crosses val="autoZero"/>
        <c:crossBetween val="between"/>
      </c:valAx>
      <c:valAx>
        <c:axId val="1792084352"/>
        <c:scaling>
          <c:orientation val="minMax"/>
          <c:max val="20"/>
          <c:min val="-2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000" b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Variación porcentual</a:t>
                </a:r>
              </a:p>
            </c:rich>
          </c:tx>
          <c:layout>
            <c:manualLayout>
              <c:xMode val="edge"/>
              <c:yMode val="edge"/>
              <c:x val="0.94414909191627427"/>
              <c:y val="0.311118382929406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1792091424"/>
        <c:crosses val="max"/>
        <c:crossBetween val="between"/>
      </c:valAx>
      <c:catAx>
        <c:axId val="1792091424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1792084352"/>
        <c:crosses val="max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8224059932207"/>
          <c:y val="0.80959561872947705"/>
          <c:w val="0.17822485129057361"/>
          <c:h val="0.137807319539603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none" spc="2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b="1">
                <a:solidFill>
                  <a:sysClr val="windowText" lastClr="000000"/>
                </a:solidFill>
              </a:rPr>
              <a:t>APORTES PORCENTUALES DE LAS ACTIVIDADES ECONÓMICAS, A LA VARIACIÓN ABSOLUTA ANUAL DEL PIB DE LA REPÚBLICA, EN MEDIDAS DE VOLUMEN ENCADENADAS, CON AÑO DE REFERENCIA 2018: AÑOS 2024-25</a:t>
            </a:r>
            <a:r>
              <a:rPr lang="en-US" b="1"/>
              <a:t>
</a:t>
            </a:r>
          </a:p>
        </c:rich>
      </c:tx>
      <c:layout>
        <c:manualLayout>
          <c:xMode val="edge"/>
          <c:yMode val="edge"/>
          <c:x val="0.12340526279633489"/>
          <c:y val="5.45008469685970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none" spc="2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title>
    <c:autoTitleDeleted val="0"/>
    <c:plotArea>
      <c:layout>
        <c:manualLayout>
          <c:layoutTarget val="inner"/>
          <c:xMode val="edge"/>
          <c:yMode val="edge"/>
          <c:x val="0.19304677275501184"/>
          <c:y val="0.14094896993129952"/>
          <c:w val="0.69748983214206695"/>
          <c:h val="0.7016568155372008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'5. APORTES '!$O$7</c:f>
              <c:strCache>
                <c:ptCount val="1"/>
                <c:pt idx="0">
                  <c:v>2024 (E)</c:v>
                </c:pt>
              </c:strCache>
            </c:strRef>
          </c:tx>
          <c:spPr>
            <a:solidFill>
              <a:srgbClr val="002060"/>
            </a:solidFill>
            <a:ln w="9525" cap="flat" cmpd="sng" algn="ctr">
              <a:solidFill>
                <a:srgbClr val="002060"/>
              </a:solidFill>
              <a:round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'[5]Gráfico 5'!$B$3:$B$16</c:f>
              <c:strCache>
                <c:ptCount val="14"/>
                <c:pt idx="0">
                  <c:v>Agricultura, ganadería y pesca </c:v>
                </c:pt>
                <c:pt idx="1">
                  <c:v>Explotación de minas y canteras</c:v>
                </c:pt>
                <c:pt idx="2">
                  <c:v>Industria manufacturera</c:v>
                </c:pt>
                <c:pt idx="3">
                  <c:v>Electricidad y agua</c:v>
                </c:pt>
                <c:pt idx="4">
                  <c:v>Construcción</c:v>
                </c:pt>
                <c:pt idx="5">
                  <c:v>Comercio</c:v>
                </c:pt>
                <c:pt idx="6">
                  <c:v>Transporte, almacenamiento y correo</c:v>
                </c:pt>
                <c:pt idx="7">
                  <c:v>Hoteles y restaurantes</c:v>
                </c:pt>
                <c:pt idx="8">
                  <c:v>Información y comunicación</c:v>
                </c:pt>
                <c:pt idx="9">
                  <c:v>Financieras y de seguros</c:v>
                </c:pt>
                <c:pt idx="10">
                  <c:v>Inmobiliarias y empresariales</c:v>
                </c:pt>
                <c:pt idx="11">
                  <c:v>Otras  de servicios </c:v>
                </c:pt>
                <c:pt idx="12">
                  <c:v>Otra prod. no de mercado </c:v>
                </c:pt>
                <c:pt idx="13">
                  <c:v>Impuestos  netos de subvenciones</c:v>
                </c:pt>
              </c:strCache>
            </c:strRef>
          </c:cat>
          <c:val>
            <c:numRef>
              <c:f>'5. APORTES '!$O$8:$O$21</c:f>
              <c:numCache>
                <c:formatCode>0.0</c:formatCode>
                <c:ptCount val="14"/>
                <c:pt idx="0">
                  <c:v>7.2536934403201485</c:v>
                </c:pt>
                <c:pt idx="1">
                  <c:v>-71.628146596290335</c:v>
                </c:pt>
                <c:pt idx="2">
                  <c:v>3.4858698722585948</c:v>
                </c:pt>
                <c:pt idx="3">
                  <c:v>4.1111674070441246</c:v>
                </c:pt>
                <c:pt idx="4">
                  <c:v>25.953616790606031</c:v>
                </c:pt>
                <c:pt idx="5">
                  <c:v>40.996934902601737</c:v>
                </c:pt>
                <c:pt idx="6">
                  <c:v>19.669216749240054</c:v>
                </c:pt>
                <c:pt idx="7">
                  <c:v>5.1673164877936468</c:v>
                </c:pt>
                <c:pt idx="8">
                  <c:v>5.2939270933323597</c:v>
                </c:pt>
                <c:pt idx="9">
                  <c:v>9.9030462768152336</c:v>
                </c:pt>
                <c:pt idx="10">
                  <c:v>22.900002525002268</c:v>
                </c:pt>
                <c:pt idx="11">
                  <c:v>7.0069201669245729</c:v>
                </c:pt>
                <c:pt idx="12">
                  <c:v>9.4610780310310698</c:v>
                </c:pt>
                <c:pt idx="13">
                  <c:v>3.3768177675285997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6E5-4E69-A439-445456039278}"/>
            </c:ext>
          </c:extLst>
        </c:ser>
        <c:ser>
          <c:idx val="3"/>
          <c:order val="1"/>
          <c:tx>
            <c:strRef>
              <c:f>'5. APORTES '!$P$7</c:f>
              <c:strCache>
                <c:ptCount val="1"/>
                <c:pt idx="0">
                  <c:v>2025 (E)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9525" cap="flat" cmpd="sng" algn="ctr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'[5]Gráfico 5'!$B$3:$B$16</c:f>
              <c:strCache>
                <c:ptCount val="14"/>
                <c:pt idx="0">
                  <c:v>Agricultura, ganadería y pesca </c:v>
                </c:pt>
                <c:pt idx="1">
                  <c:v>Explotación de minas y canteras</c:v>
                </c:pt>
                <c:pt idx="2">
                  <c:v>Industria manufacturera</c:v>
                </c:pt>
                <c:pt idx="3">
                  <c:v>Electricidad y agua</c:v>
                </c:pt>
                <c:pt idx="4">
                  <c:v>Construcción</c:v>
                </c:pt>
                <c:pt idx="5">
                  <c:v>Comercio</c:v>
                </c:pt>
                <c:pt idx="6">
                  <c:v>Transporte, almacenamiento y correo</c:v>
                </c:pt>
                <c:pt idx="7">
                  <c:v>Hoteles y restaurantes</c:v>
                </c:pt>
                <c:pt idx="8">
                  <c:v>Información y comunicación</c:v>
                </c:pt>
                <c:pt idx="9">
                  <c:v>Financieras y de seguros</c:v>
                </c:pt>
                <c:pt idx="10">
                  <c:v>Inmobiliarias y empresariales</c:v>
                </c:pt>
                <c:pt idx="11">
                  <c:v>Otras  de servicios </c:v>
                </c:pt>
                <c:pt idx="12">
                  <c:v>Otra prod. no de mercado </c:v>
                </c:pt>
                <c:pt idx="13">
                  <c:v>Impuestos  netos de subvenciones</c:v>
                </c:pt>
              </c:strCache>
            </c:strRef>
          </c:cat>
          <c:val>
            <c:numRef>
              <c:f>'5. APORTES '!$P$8:$P$21</c:f>
              <c:numCache>
                <c:formatCode>0.0</c:formatCode>
                <c:ptCount val="14"/>
                <c:pt idx="0">
                  <c:v>-1.0224300382107385</c:v>
                </c:pt>
                <c:pt idx="1">
                  <c:v>0.9686544494978282</c:v>
                </c:pt>
                <c:pt idx="2">
                  <c:v>1.1937301505989526</c:v>
                </c:pt>
                <c:pt idx="3">
                  <c:v>2.0696808696136628</c:v>
                </c:pt>
                <c:pt idx="4">
                  <c:v>9.8006915885555692</c:v>
                </c:pt>
                <c:pt idx="5">
                  <c:v>17.044909647712281</c:v>
                </c:pt>
                <c:pt idx="6">
                  <c:v>40.036075349685063</c:v>
                </c:pt>
                <c:pt idx="7">
                  <c:v>2.4709388881253149</c:v>
                </c:pt>
                <c:pt idx="8">
                  <c:v>0.75173823643514015</c:v>
                </c:pt>
                <c:pt idx="9">
                  <c:v>7.0701369463320169</c:v>
                </c:pt>
                <c:pt idx="10">
                  <c:v>11.786371856062825</c:v>
                </c:pt>
                <c:pt idx="11">
                  <c:v>1.9079012862627049</c:v>
                </c:pt>
                <c:pt idx="12">
                  <c:v>3.6650358964685417</c:v>
                </c:pt>
                <c:pt idx="13">
                  <c:v>2.1696353015697909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6E5-4E69-A439-4454560392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-5"/>
        <c:axId val="1792083264"/>
        <c:axId val="1792086528"/>
      </c:barChart>
      <c:catAx>
        <c:axId val="179208326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1792086528"/>
        <c:crossesAt val="0"/>
        <c:auto val="1"/>
        <c:lblAlgn val="ctr"/>
        <c:lblOffset val="100"/>
        <c:noMultiLvlLbl val="0"/>
      </c:catAx>
      <c:valAx>
        <c:axId val="1792086528"/>
        <c:scaling>
          <c:orientation val="minMax"/>
          <c:max val="45"/>
          <c:min val="-75"/>
        </c:scaling>
        <c:delete val="0"/>
        <c:axPos val="b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1792083264"/>
        <c:crosses val="autoZero"/>
        <c:crossBetween val="between"/>
        <c:majorUnit val="10"/>
        <c:min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738674448964989"/>
          <c:y val="0.17293882758142298"/>
          <c:w val="7.2923567705793599E-2"/>
          <c:h val="5.4885075077491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A"/>
    </a:p>
  </c:txPr>
  <c:printSettings>
    <c:headerFooter/>
    <c:pageMargins b="0.75000000000000133" l="0.70000000000000062" r="0.70000000000000062" t="0.75000000000000133" header="0.30000000000000032" footer="0.30000000000000032"/>
    <c:pageSetup orientation="landscape"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'GRÁFICA 4'!$D$100</c:f>
          <c:strCache>
            <c:ptCount val="1"/>
            <c:pt idx="0">
              <c:v>VARIACIÓN PORCENTUAL DEL VAB DE LA  AGRICULTURA, GANADERÍA, SILVICULTURA Y PESCA: AÑOS 2018-25, POR TRIMESTRE</c:v>
            </c:pt>
          </c:strCache>
        </c:strRef>
      </c:tx>
      <c:layout>
        <c:manualLayout>
          <c:xMode val="edge"/>
          <c:yMode val="edge"/>
          <c:x val="0.16811594126566703"/>
          <c:y val="4.03154752714734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title>
    <c:autoTitleDeleted val="0"/>
    <c:plotArea>
      <c:layout>
        <c:manualLayout>
          <c:layoutTarget val="inner"/>
          <c:xMode val="edge"/>
          <c:yMode val="edge"/>
          <c:x val="9.5974988341337761E-2"/>
          <c:y val="0.1301022421216956"/>
          <c:w val="0.88837346886914403"/>
          <c:h val="0.64005558128763329"/>
        </c:manualLayout>
      </c:layout>
      <c:barChart>
        <c:barDir val="col"/>
        <c:grouping val="clustered"/>
        <c:varyColors val="0"/>
        <c:ser>
          <c:idx val="5"/>
          <c:order val="5"/>
          <c:tx>
            <c:v>Var.% anual</c:v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  <a:scene3d>
              <a:camera prst="orthographicFront"/>
              <a:lightRig rig="threePt" dir="t"/>
            </a:scene3d>
            <a:sp3d/>
          </c:spPr>
          <c:invertIfNegative val="0"/>
          <c:dPt>
            <c:idx val="9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3E7-484A-ADB2-36D39357F0ED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3E7-484A-ADB2-36D39357F0ED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C3E7-484A-ADB2-36D39357F0ED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C3E7-484A-ADB2-36D39357F0ED}"/>
              </c:ext>
            </c:extLst>
          </c:dPt>
          <c:cat>
            <c:multiLvlStrRef>
              <c:f>'GRÁFICA 4'!$B$101:$C$128</c:f>
              <c:multiLvlStrCache>
                <c:ptCount val="2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  <c:pt idx="12">
                    <c:v>2022</c:v>
                  </c:pt>
                  <c:pt idx="16">
                    <c:v>2023 (P)</c:v>
                  </c:pt>
                  <c:pt idx="20">
                    <c:v>2024 (E)</c:v>
                  </c:pt>
                  <c:pt idx="24">
                    <c:v>2025 (E)</c:v>
                  </c:pt>
                </c:lvl>
              </c:multiLvlStrCache>
            </c:multiLvlStrRef>
          </c:cat>
          <c:val>
            <c:numRef>
              <c:f>'GRÁFICA 4'!$H$102:$H$128</c:f>
              <c:numCache>
                <c:formatCode>General</c:formatCode>
                <c:ptCount val="27"/>
                <c:pt idx="2" formatCode="0.0">
                  <c:v>5.8609924913698421</c:v>
                </c:pt>
                <c:pt idx="6" formatCode="0.0">
                  <c:v>2.1476611543778148</c:v>
                </c:pt>
                <c:pt idx="10" formatCode="0.0">
                  <c:v>4.6678616593891888</c:v>
                </c:pt>
                <c:pt idx="14" formatCode="0.0">
                  <c:v>3.0439636746368564</c:v>
                </c:pt>
                <c:pt idx="18" formatCode="0.0">
                  <c:v>3.0493042798833017</c:v>
                </c:pt>
                <c:pt idx="22" formatCode="0.0">
                  <c:v>7.9614185857372632</c:v>
                </c:pt>
                <c:pt idx="26" formatCode="0.0">
                  <c:v>-1.6907714886102809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C3E7-484A-ADB2-36D39357F0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792090336"/>
        <c:axId val="1792068576"/>
        <c:extLst xmlns:c16r2="http://schemas.microsoft.com/office/drawing/2015/06/chart"/>
      </c:barChart>
      <c:lineChart>
        <c:grouping val="standard"/>
        <c:varyColors val="0"/>
        <c:ser>
          <c:idx val="2"/>
          <c:order val="2"/>
          <c:tx>
            <c:v>Var.% trim.</c:v>
          </c:tx>
          <c:spPr>
            <a:ln w="38100" cap="rnd">
              <a:solidFill>
                <a:srgbClr val="CCCC00"/>
              </a:solidFill>
              <a:round/>
            </a:ln>
            <a:effectLst/>
          </c:spPr>
          <c:marker>
            <c:symbol val="none"/>
          </c:marker>
          <c:cat>
            <c:multiLvlStrRef>
              <c:f>'GRÁFICA 4'!$B$101:$C$128</c:f>
              <c:multiLvlStrCache>
                <c:ptCount val="2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  <c:pt idx="12">
                    <c:v>2022</c:v>
                  </c:pt>
                  <c:pt idx="16">
                    <c:v>2023 (P)</c:v>
                  </c:pt>
                  <c:pt idx="20">
                    <c:v>2024 (E)</c:v>
                  </c:pt>
                  <c:pt idx="24">
                    <c:v>2025 (E)</c:v>
                  </c:pt>
                </c:lvl>
              </c:multiLvlStrCache>
            </c:multiLvlStrRef>
          </c:cat>
          <c:val>
            <c:numRef>
              <c:f>'GRÁFICA 4'!$D$101:$D$128</c:f>
              <c:numCache>
                <c:formatCode>0.0</c:formatCode>
                <c:ptCount val="28"/>
                <c:pt idx="0">
                  <c:v>-1.2309786621478054</c:v>
                </c:pt>
                <c:pt idx="1">
                  <c:v>-2.103735059243391</c:v>
                </c:pt>
                <c:pt idx="2">
                  <c:v>12.259548713521767</c:v>
                </c:pt>
                <c:pt idx="3">
                  <c:v>14.661048274445449</c:v>
                </c:pt>
                <c:pt idx="4">
                  <c:v>1.3712016805191922</c:v>
                </c:pt>
                <c:pt idx="5">
                  <c:v>1.3867538113775169</c:v>
                </c:pt>
                <c:pt idx="6">
                  <c:v>0.99354033014671472</c:v>
                </c:pt>
                <c:pt idx="7">
                  <c:v>4.564208839679452</c:v>
                </c:pt>
                <c:pt idx="8">
                  <c:v>9.9916883789964288</c:v>
                </c:pt>
                <c:pt idx="9">
                  <c:v>4.0354974343856327</c:v>
                </c:pt>
                <c:pt idx="10">
                  <c:v>-1.724872414756021</c:v>
                </c:pt>
                <c:pt idx="11">
                  <c:v>7.0172062278466996</c:v>
                </c:pt>
                <c:pt idx="12">
                  <c:v>-3.4327144766862716E-2</c:v>
                </c:pt>
                <c:pt idx="13">
                  <c:v>3.1973216284481936</c:v>
                </c:pt>
                <c:pt idx="14">
                  <c:v>3.7839637547995011</c:v>
                </c:pt>
                <c:pt idx="15">
                  <c:v>4.7319011794291868</c:v>
                </c:pt>
                <c:pt idx="16">
                  <c:v>1.6311739199437341</c:v>
                </c:pt>
                <c:pt idx="17">
                  <c:v>4.9017434817413061</c:v>
                </c:pt>
                <c:pt idx="18">
                  <c:v>8.7292889556562727</c:v>
                </c:pt>
                <c:pt idx="19">
                  <c:v>-2.218222954200499</c:v>
                </c:pt>
                <c:pt idx="20">
                  <c:v>4.8396712448026022</c:v>
                </c:pt>
                <c:pt idx="21">
                  <c:v>5.775779009701921</c:v>
                </c:pt>
                <c:pt idx="22">
                  <c:v>8.5137976116886875</c:v>
                </c:pt>
                <c:pt idx="23">
                  <c:v>11.888261411170248</c:v>
                </c:pt>
                <c:pt idx="24">
                  <c:v>6.0592141929860759</c:v>
                </c:pt>
                <c:pt idx="25">
                  <c:v>-2.6981115210509614</c:v>
                </c:pt>
                <c:pt idx="26">
                  <c:v>-4.9327065181639824</c:v>
                </c:pt>
                <c:pt idx="27">
                  <c:v>-3.6145443999822504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9-C3E7-484A-ADB2-36D39357F0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2065312"/>
        <c:axId val="1792063680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'GRÁFICA 4'!$B$100</c15:sqref>
                        </c15:formulaRef>
                      </c:ext>
                    </c:extLst>
                    <c:strCache>
                      <c:ptCount val="1"/>
                      <c:pt idx="0">
                        <c:v>año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'GRÁFICA 4'!$B$101:$C$128</c15:sqref>
                        </c15:formulaRef>
                      </c:ext>
                    </c:extLst>
                    <c:multiLvlStrCache>
                      <c:ptCount val="28"/>
                      <c:lvl>
                        <c:pt idx="0">
                          <c:v>I</c:v>
                        </c:pt>
                        <c:pt idx="1">
                          <c:v>II</c:v>
                        </c:pt>
                        <c:pt idx="2">
                          <c:v>III</c:v>
                        </c:pt>
                        <c:pt idx="3">
                          <c:v>IV</c:v>
                        </c:pt>
                        <c:pt idx="4">
                          <c:v>I</c:v>
                        </c:pt>
                        <c:pt idx="5">
                          <c:v>II</c:v>
                        </c:pt>
                        <c:pt idx="6">
                          <c:v>III</c:v>
                        </c:pt>
                        <c:pt idx="7">
                          <c:v>IV</c:v>
                        </c:pt>
                        <c:pt idx="8">
                          <c:v>I</c:v>
                        </c:pt>
                        <c:pt idx="9">
                          <c:v>II</c:v>
                        </c:pt>
                        <c:pt idx="10">
                          <c:v>III</c:v>
                        </c:pt>
                        <c:pt idx="11">
                          <c:v>IV</c:v>
                        </c:pt>
                        <c:pt idx="12">
                          <c:v>I</c:v>
                        </c:pt>
                        <c:pt idx="13">
                          <c:v>II</c:v>
                        </c:pt>
                        <c:pt idx="14">
                          <c:v>III</c:v>
                        </c:pt>
                        <c:pt idx="15">
                          <c:v>IV</c:v>
                        </c:pt>
                        <c:pt idx="16">
                          <c:v>I</c:v>
                        </c:pt>
                        <c:pt idx="17">
                          <c:v>II</c:v>
                        </c:pt>
                        <c:pt idx="18">
                          <c:v>III</c:v>
                        </c:pt>
                        <c:pt idx="19">
                          <c:v>IV</c:v>
                        </c:pt>
                        <c:pt idx="20">
                          <c:v>I</c:v>
                        </c:pt>
                        <c:pt idx="21">
                          <c:v>II</c:v>
                        </c:pt>
                        <c:pt idx="22">
                          <c:v>III</c:v>
                        </c:pt>
                        <c:pt idx="23">
                          <c:v>IV</c:v>
                        </c:pt>
                        <c:pt idx="24">
                          <c:v>I</c:v>
                        </c:pt>
                        <c:pt idx="25">
                          <c:v>II</c:v>
                        </c:pt>
                        <c:pt idx="26">
                          <c:v>III</c:v>
                        </c:pt>
                        <c:pt idx="27">
                          <c:v>IV</c:v>
                        </c:pt>
                      </c:lvl>
                      <c:lvl>
                        <c:pt idx="0">
                          <c:v>2019</c:v>
                        </c:pt>
                        <c:pt idx="4">
                          <c:v>2020</c:v>
                        </c:pt>
                        <c:pt idx="8">
                          <c:v>2021</c:v>
                        </c:pt>
                        <c:pt idx="12">
                          <c:v>2022</c:v>
                        </c:pt>
                        <c:pt idx="16">
                          <c:v>2023 (P)</c:v>
                        </c:pt>
                        <c:pt idx="20">
                          <c:v>2024 (E)</c:v>
                        </c:pt>
                        <c:pt idx="24">
                          <c:v>2025 (E)</c:v>
                        </c:pt>
                      </c:lvl>
                    </c:multiLvlStrCache>
                  </c:multiLvlStrRef>
                </c:cat>
                <c:val>
                  <c:numRef>
                    <c:extLst xmlns:c16r2="http://schemas.microsoft.com/office/drawing/2015/06/chart">
                      <c:ext uri="{02D57815-91ED-43cb-92C2-25804820EDAC}">
                        <c15:formulaRef>
                          <c15:sqref>'GRÁFICA 4'!$B$101:$B$122</c15:sqref>
                        </c15:formulaRef>
                      </c:ext>
                    </c:extLst>
                    <c:numCache>
                      <c:formatCode>General</c:formatCode>
                      <c:ptCount val="22"/>
                      <c:pt idx="0">
                        <c:v>2019</c:v>
                      </c:pt>
                      <c:pt idx="4">
                        <c:v>2020</c:v>
                      </c:pt>
                      <c:pt idx="8">
                        <c:v>2021</c:v>
                      </c:pt>
                      <c:pt idx="12">
                        <c:v>2022</c:v>
                      </c:pt>
                      <c:pt idx="16">
                        <c:v>0</c:v>
                      </c:pt>
                      <c:pt idx="20">
                        <c:v>0</c:v>
                      </c:pt>
                    </c:numCache>
                  </c:numRef>
                </c:val>
                <c:smooth val="0"/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A-C3E7-484A-ADB2-36D39357F0ED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4'!$C$100</c15:sqref>
                        </c15:formulaRef>
                      </c:ext>
                    </c:extLst>
                    <c:strCache>
                      <c:ptCount val="1"/>
                      <c:pt idx="0">
                        <c:v>trim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multiLvlStrRef>
                    <c:extLst xmlns:c15="http://schemas.microsoft.com/office/drawing/2012/chart" xmlns:c16r2="http://schemas.microsoft.com/office/drawing/2015/06/chart">
                      <c:ext xmlns:c15="http://schemas.microsoft.com/office/drawing/2012/chart" uri="{02D57815-91ED-43cb-92C2-25804820EDAC}">
                        <c15:formulaRef>
                          <c15:sqref>'GRÁFICA 4'!$B$101:$C$128</c15:sqref>
                        </c15:formulaRef>
                      </c:ext>
                    </c:extLst>
                    <c:multiLvlStrCache>
                      <c:ptCount val="28"/>
                      <c:lvl>
                        <c:pt idx="0">
                          <c:v>I</c:v>
                        </c:pt>
                        <c:pt idx="1">
                          <c:v>II</c:v>
                        </c:pt>
                        <c:pt idx="2">
                          <c:v>III</c:v>
                        </c:pt>
                        <c:pt idx="3">
                          <c:v>IV</c:v>
                        </c:pt>
                        <c:pt idx="4">
                          <c:v>I</c:v>
                        </c:pt>
                        <c:pt idx="5">
                          <c:v>II</c:v>
                        </c:pt>
                        <c:pt idx="6">
                          <c:v>III</c:v>
                        </c:pt>
                        <c:pt idx="7">
                          <c:v>IV</c:v>
                        </c:pt>
                        <c:pt idx="8">
                          <c:v>I</c:v>
                        </c:pt>
                        <c:pt idx="9">
                          <c:v>II</c:v>
                        </c:pt>
                        <c:pt idx="10">
                          <c:v>III</c:v>
                        </c:pt>
                        <c:pt idx="11">
                          <c:v>IV</c:v>
                        </c:pt>
                        <c:pt idx="12">
                          <c:v>I</c:v>
                        </c:pt>
                        <c:pt idx="13">
                          <c:v>II</c:v>
                        </c:pt>
                        <c:pt idx="14">
                          <c:v>III</c:v>
                        </c:pt>
                        <c:pt idx="15">
                          <c:v>IV</c:v>
                        </c:pt>
                        <c:pt idx="16">
                          <c:v>I</c:v>
                        </c:pt>
                        <c:pt idx="17">
                          <c:v>II</c:v>
                        </c:pt>
                        <c:pt idx="18">
                          <c:v>III</c:v>
                        </c:pt>
                        <c:pt idx="19">
                          <c:v>IV</c:v>
                        </c:pt>
                        <c:pt idx="20">
                          <c:v>I</c:v>
                        </c:pt>
                        <c:pt idx="21">
                          <c:v>II</c:v>
                        </c:pt>
                        <c:pt idx="22">
                          <c:v>III</c:v>
                        </c:pt>
                        <c:pt idx="23">
                          <c:v>IV</c:v>
                        </c:pt>
                        <c:pt idx="24">
                          <c:v>I</c:v>
                        </c:pt>
                        <c:pt idx="25">
                          <c:v>II</c:v>
                        </c:pt>
                        <c:pt idx="26">
                          <c:v>III</c:v>
                        </c:pt>
                        <c:pt idx="27">
                          <c:v>IV</c:v>
                        </c:pt>
                      </c:lvl>
                      <c:lvl>
                        <c:pt idx="0">
                          <c:v>2019</c:v>
                        </c:pt>
                        <c:pt idx="4">
                          <c:v>2020</c:v>
                        </c:pt>
                        <c:pt idx="8">
                          <c:v>2021</c:v>
                        </c:pt>
                        <c:pt idx="12">
                          <c:v>2022</c:v>
                        </c:pt>
                        <c:pt idx="16">
                          <c:v>2023 (P)</c:v>
                        </c:pt>
                        <c:pt idx="20">
                          <c:v>2024 (E)</c:v>
                        </c:pt>
                        <c:pt idx="24">
                          <c:v>2025 (E)</c:v>
                        </c:pt>
                      </c:lvl>
                    </c:multiLvlStrCache>
                  </c:multiLvlStrRef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4'!$C$101:$C$120</c15:sqref>
                        </c15:formulaRef>
                      </c:ext>
                    </c:extLst>
                    <c:numCache>
                      <c:formatCode>General</c:formatCode>
                      <c:ptCount val="2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B-C3E7-484A-ADB2-36D39357F0ED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4'!$F$100</c15:sqref>
                        </c15:formulaRef>
                      </c:ext>
                    </c:extLst>
                    <c:strCache>
                      <c:ptCount val="1"/>
                      <c:pt idx="0">
                        <c:v>año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cat>
                  <c:multiLvlStrRef>
                    <c:extLst xmlns:c15="http://schemas.microsoft.com/office/drawing/2012/chart" xmlns:c16r2="http://schemas.microsoft.com/office/drawing/2015/06/chart">
                      <c:ext xmlns:c15="http://schemas.microsoft.com/office/drawing/2012/chart" uri="{02D57815-91ED-43cb-92C2-25804820EDAC}">
                        <c15:formulaRef>
                          <c15:sqref>'GRÁFICA 4'!$B$101:$C$128</c15:sqref>
                        </c15:formulaRef>
                      </c:ext>
                    </c:extLst>
                    <c:multiLvlStrCache>
                      <c:ptCount val="28"/>
                      <c:lvl>
                        <c:pt idx="0">
                          <c:v>I</c:v>
                        </c:pt>
                        <c:pt idx="1">
                          <c:v>II</c:v>
                        </c:pt>
                        <c:pt idx="2">
                          <c:v>III</c:v>
                        </c:pt>
                        <c:pt idx="3">
                          <c:v>IV</c:v>
                        </c:pt>
                        <c:pt idx="4">
                          <c:v>I</c:v>
                        </c:pt>
                        <c:pt idx="5">
                          <c:v>II</c:v>
                        </c:pt>
                        <c:pt idx="6">
                          <c:v>III</c:v>
                        </c:pt>
                        <c:pt idx="7">
                          <c:v>IV</c:v>
                        </c:pt>
                        <c:pt idx="8">
                          <c:v>I</c:v>
                        </c:pt>
                        <c:pt idx="9">
                          <c:v>II</c:v>
                        </c:pt>
                        <c:pt idx="10">
                          <c:v>III</c:v>
                        </c:pt>
                        <c:pt idx="11">
                          <c:v>IV</c:v>
                        </c:pt>
                        <c:pt idx="12">
                          <c:v>I</c:v>
                        </c:pt>
                        <c:pt idx="13">
                          <c:v>II</c:v>
                        </c:pt>
                        <c:pt idx="14">
                          <c:v>III</c:v>
                        </c:pt>
                        <c:pt idx="15">
                          <c:v>IV</c:v>
                        </c:pt>
                        <c:pt idx="16">
                          <c:v>I</c:v>
                        </c:pt>
                        <c:pt idx="17">
                          <c:v>II</c:v>
                        </c:pt>
                        <c:pt idx="18">
                          <c:v>III</c:v>
                        </c:pt>
                        <c:pt idx="19">
                          <c:v>IV</c:v>
                        </c:pt>
                        <c:pt idx="20">
                          <c:v>I</c:v>
                        </c:pt>
                        <c:pt idx="21">
                          <c:v>II</c:v>
                        </c:pt>
                        <c:pt idx="22">
                          <c:v>III</c:v>
                        </c:pt>
                        <c:pt idx="23">
                          <c:v>IV</c:v>
                        </c:pt>
                        <c:pt idx="24">
                          <c:v>I</c:v>
                        </c:pt>
                        <c:pt idx="25">
                          <c:v>II</c:v>
                        </c:pt>
                        <c:pt idx="26">
                          <c:v>III</c:v>
                        </c:pt>
                        <c:pt idx="27">
                          <c:v>IV</c:v>
                        </c:pt>
                      </c:lvl>
                      <c:lvl>
                        <c:pt idx="0">
                          <c:v>2019</c:v>
                        </c:pt>
                        <c:pt idx="4">
                          <c:v>2020</c:v>
                        </c:pt>
                        <c:pt idx="8">
                          <c:v>2021</c:v>
                        </c:pt>
                        <c:pt idx="12">
                          <c:v>2022</c:v>
                        </c:pt>
                        <c:pt idx="16">
                          <c:v>2023 (P)</c:v>
                        </c:pt>
                        <c:pt idx="20">
                          <c:v>2024 (E)</c:v>
                        </c:pt>
                        <c:pt idx="24">
                          <c:v>2025 (E)</c:v>
                        </c:pt>
                      </c:lvl>
                    </c:multiLvlStrCache>
                  </c:multiLvlStrRef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4'!$F$101:$F$120</c15:sqref>
                        </c15:formulaRef>
                      </c:ext>
                    </c:extLst>
                    <c:numCache>
                      <c:formatCode>General</c:formatCode>
                      <c:ptCount val="20"/>
                      <c:pt idx="0">
                        <c:v>2019</c:v>
                      </c:pt>
                      <c:pt idx="1">
                        <c:v>2019</c:v>
                      </c:pt>
                      <c:pt idx="2">
                        <c:v>2019</c:v>
                      </c:pt>
                      <c:pt idx="3">
                        <c:v>2019</c:v>
                      </c:pt>
                      <c:pt idx="4">
                        <c:v>2020</c:v>
                      </c:pt>
                      <c:pt idx="5">
                        <c:v>2020</c:v>
                      </c:pt>
                      <c:pt idx="6">
                        <c:v>2020</c:v>
                      </c:pt>
                      <c:pt idx="7">
                        <c:v>2020</c:v>
                      </c:pt>
                      <c:pt idx="8">
                        <c:v>2021</c:v>
                      </c:pt>
                      <c:pt idx="9">
                        <c:v>2021</c:v>
                      </c:pt>
                      <c:pt idx="10">
                        <c:v>2021</c:v>
                      </c:pt>
                      <c:pt idx="11">
                        <c:v>2021</c:v>
                      </c:pt>
                      <c:pt idx="12">
                        <c:v>2022</c:v>
                      </c:pt>
                      <c:pt idx="13">
                        <c:v>2022</c:v>
                      </c:pt>
                      <c:pt idx="14">
                        <c:v>2022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2023</c:v>
                      </c:pt>
                      <c:pt idx="18">
                        <c:v>2023</c:v>
                      </c:pt>
                      <c:pt idx="19">
                        <c:v>2023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C-C3E7-484A-ADB2-36D39357F0ED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4'!$G$100</c15:sqref>
                        </c15:formulaRef>
                      </c:ext>
                    </c:extLst>
                    <c:strCache>
                      <c:ptCount val="1"/>
                      <c:pt idx="0">
                        <c:v>trim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cat>
                  <c:multiLvlStrRef>
                    <c:extLst xmlns:c15="http://schemas.microsoft.com/office/drawing/2012/chart" xmlns:c16r2="http://schemas.microsoft.com/office/drawing/2015/06/chart">
                      <c:ext xmlns:c15="http://schemas.microsoft.com/office/drawing/2012/chart" uri="{02D57815-91ED-43cb-92C2-25804820EDAC}">
                        <c15:formulaRef>
                          <c15:sqref>'GRÁFICA 4'!$B$101:$C$128</c15:sqref>
                        </c15:formulaRef>
                      </c:ext>
                    </c:extLst>
                    <c:multiLvlStrCache>
                      <c:ptCount val="28"/>
                      <c:lvl>
                        <c:pt idx="0">
                          <c:v>I</c:v>
                        </c:pt>
                        <c:pt idx="1">
                          <c:v>II</c:v>
                        </c:pt>
                        <c:pt idx="2">
                          <c:v>III</c:v>
                        </c:pt>
                        <c:pt idx="3">
                          <c:v>IV</c:v>
                        </c:pt>
                        <c:pt idx="4">
                          <c:v>I</c:v>
                        </c:pt>
                        <c:pt idx="5">
                          <c:v>II</c:v>
                        </c:pt>
                        <c:pt idx="6">
                          <c:v>III</c:v>
                        </c:pt>
                        <c:pt idx="7">
                          <c:v>IV</c:v>
                        </c:pt>
                        <c:pt idx="8">
                          <c:v>I</c:v>
                        </c:pt>
                        <c:pt idx="9">
                          <c:v>II</c:v>
                        </c:pt>
                        <c:pt idx="10">
                          <c:v>III</c:v>
                        </c:pt>
                        <c:pt idx="11">
                          <c:v>IV</c:v>
                        </c:pt>
                        <c:pt idx="12">
                          <c:v>I</c:v>
                        </c:pt>
                        <c:pt idx="13">
                          <c:v>II</c:v>
                        </c:pt>
                        <c:pt idx="14">
                          <c:v>III</c:v>
                        </c:pt>
                        <c:pt idx="15">
                          <c:v>IV</c:v>
                        </c:pt>
                        <c:pt idx="16">
                          <c:v>I</c:v>
                        </c:pt>
                        <c:pt idx="17">
                          <c:v>II</c:v>
                        </c:pt>
                        <c:pt idx="18">
                          <c:v>III</c:v>
                        </c:pt>
                        <c:pt idx="19">
                          <c:v>IV</c:v>
                        </c:pt>
                        <c:pt idx="20">
                          <c:v>I</c:v>
                        </c:pt>
                        <c:pt idx="21">
                          <c:v>II</c:v>
                        </c:pt>
                        <c:pt idx="22">
                          <c:v>III</c:v>
                        </c:pt>
                        <c:pt idx="23">
                          <c:v>IV</c:v>
                        </c:pt>
                        <c:pt idx="24">
                          <c:v>I</c:v>
                        </c:pt>
                        <c:pt idx="25">
                          <c:v>II</c:v>
                        </c:pt>
                        <c:pt idx="26">
                          <c:v>III</c:v>
                        </c:pt>
                        <c:pt idx="27">
                          <c:v>IV</c:v>
                        </c:pt>
                      </c:lvl>
                      <c:lvl>
                        <c:pt idx="0">
                          <c:v>2019</c:v>
                        </c:pt>
                        <c:pt idx="4">
                          <c:v>2020</c:v>
                        </c:pt>
                        <c:pt idx="8">
                          <c:v>2021</c:v>
                        </c:pt>
                        <c:pt idx="12">
                          <c:v>2022</c:v>
                        </c:pt>
                        <c:pt idx="16">
                          <c:v>2023 (P)</c:v>
                        </c:pt>
                        <c:pt idx="20">
                          <c:v>2024 (E)</c:v>
                        </c:pt>
                        <c:pt idx="24">
                          <c:v>2025 (E)</c:v>
                        </c:pt>
                      </c:lvl>
                    </c:multiLvlStrCache>
                  </c:multiLvlStrRef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4'!$G$101:$G$120</c15:sqref>
                        </c15:formulaRef>
                      </c:ext>
                    </c:extLst>
                    <c:numCache>
                      <c:formatCode>General</c:formatCode>
                      <c:ptCount val="2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D-C3E7-484A-ADB2-36D39357F0ED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v>PIB trim</c:v>
                </c:tx>
                <c:spPr>
                  <a:ln w="3810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 xmlns:c15="http://schemas.microsoft.com/office/drawing/2012/chart" xmlns:c16r2="http://schemas.microsoft.com/office/drawing/2015/06/chart">
                      <c:ext xmlns:c15="http://schemas.microsoft.com/office/drawing/2012/chart" uri="{02D57815-91ED-43cb-92C2-25804820EDAC}">
                        <c15:formulaRef>
                          <c15:sqref>'GRÁFICA 4'!$B$101:$C$128</c15:sqref>
                        </c15:formulaRef>
                      </c:ext>
                    </c:extLst>
                    <c:multiLvlStrCache>
                      <c:ptCount val="28"/>
                      <c:lvl>
                        <c:pt idx="0">
                          <c:v>I</c:v>
                        </c:pt>
                        <c:pt idx="1">
                          <c:v>II</c:v>
                        </c:pt>
                        <c:pt idx="2">
                          <c:v>III</c:v>
                        </c:pt>
                        <c:pt idx="3">
                          <c:v>IV</c:v>
                        </c:pt>
                        <c:pt idx="4">
                          <c:v>I</c:v>
                        </c:pt>
                        <c:pt idx="5">
                          <c:v>II</c:v>
                        </c:pt>
                        <c:pt idx="6">
                          <c:v>III</c:v>
                        </c:pt>
                        <c:pt idx="7">
                          <c:v>IV</c:v>
                        </c:pt>
                        <c:pt idx="8">
                          <c:v>I</c:v>
                        </c:pt>
                        <c:pt idx="9">
                          <c:v>II</c:v>
                        </c:pt>
                        <c:pt idx="10">
                          <c:v>III</c:v>
                        </c:pt>
                        <c:pt idx="11">
                          <c:v>IV</c:v>
                        </c:pt>
                        <c:pt idx="12">
                          <c:v>I</c:v>
                        </c:pt>
                        <c:pt idx="13">
                          <c:v>II</c:v>
                        </c:pt>
                        <c:pt idx="14">
                          <c:v>III</c:v>
                        </c:pt>
                        <c:pt idx="15">
                          <c:v>IV</c:v>
                        </c:pt>
                        <c:pt idx="16">
                          <c:v>I</c:v>
                        </c:pt>
                        <c:pt idx="17">
                          <c:v>II</c:v>
                        </c:pt>
                        <c:pt idx="18">
                          <c:v>III</c:v>
                        </c:pt>
                        <c:pt idx="19">
                          <c:v>IV</c:v>
                        </c:pt>
                        <c:pt idx="20">
                          <c:v>I</c:v>
                        </c:pt>
                        <c:pt idx="21">
                          <c:v>II</c:v>
                        </c:pt>
                        <c:pt idx="22">
                          <c:v>III</c:v>
                        </c:pt>
                        <c:pt idx="23">
                          <c:v>IV</c:v>
                        </c:pt>
                        <c:pt idx="24">
                          <c:v>I</c:v>
                        </c:pt>
                        <c:pt idx="25">
                          <c:v>II</c:v>
                        </c:pt>
                        <c:pt idx="26">
                          <c:v>III</c:v>
                        </c:pt>
                        <c:pt idx="27">
                          <c:v>IV</c:v>
                        </c:pt>
                      </c:lvl>
                      <c:lvl>
                        <c:pt idx="0">
                          <c:v>2019</c:v>
                        </c:pt>
                        <c:pt idx="4">
                          <c:v>2020</c:v>
                        </c:pt>
                        <c:pt idx="8">
                          <c:v>2021</c:v>
                        </c:pt>
                        <c:pt idx="12">
                          <c:v>2022</c:v>
                        </c:pt>
                        <c:pt idx="16">
                          <c:v>2023 (P)</c:v>
                        </c:pt>
                        <c:pt idx="20">
                          <c:v>2024 (E)</c:v>
                        </c:pt>
                        <c:pt idx="24">
                          <c:v>2025 (E)</c:v>
                        </c:pt>
                      </c:lvl>
                    </c:multiLvlStrCache>
                  </c:multiLvlStrRef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4'!$K$101:$K$123</c15:sqref>
                        </c15:formulaRef>
                      </c:ext>
                    </c:extLst>
                    <c:numCache>
                      <c:formatCode>0.0</c:formatCode>
                      <c:ptCount val="23"/>
                    </c:numCache>
                  </c:numRef>
                </c:val>
                <c:smooth val="1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E-C3E7-484A-ADB2-36D39357F0ED}"/>
                  </c:ext>
                </c:extLst>
              </c15:ser>
            </c15:filteredLineSeries>
          </c:ext>
        </c:extLst>
      </c:lineChart>
      <c:valAx>
        <c:axId val="1792068576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792090336"/>
        <c:crossesAt val="1"/>
        <c:crossBetween val="between"/>
      </c:valAx>
      <c:catAx>
        <c:axId val="179209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1792068576"/>
        <c:crosses val="autoZero"/>
        <c:auto val="1"/>
        <c:lblAlgn val="ctr"/>
        <c:lblOffset val="100"/>
        <c:noMultiLvlLbl val="1"/>
      </c:catAx>
      <c:valAx>
        <c:axId val="1792063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PA" b="0"/>
                  <a:t>Variación</a:t>
                </a:r>
                <a:r>
                  <a:rPr lang="es-PA" b="0" baseline="0"/>
                  <a:t> por</a:t>
                </a:r>
                <a:r>
                  <a:rPr lang="es-PA" b="0"/>
                  <a:t>centual</a:t>
                </a:r>
              </a:p>
            </c:rich>
          </c:tx>
          <c:layout>
            <c:manualLayout>
              <c:xMode val="edge"/>
              <c:yMode val="edge"/>
              <c:x val="2.3467354846966704E-2"/>
              <c:y val="0.343783987785840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A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1792065312"/>
        <c:crosses val="autoZero"/>
        <c:crossBetween val="between"/>
      </c:valAx>
      <c:catAx>
        <c:axId val="17920653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92063680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</c:dTable>
      <c:spPr>
        <a:noFill/>
        <a:ln w="9525">
          <a:noFill/>
        </a:ln>
        <a:effectLst>
          <a:softEdge rad="1270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A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CONTENIDO!A1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'GR&#193;FICA 4'!A1032"/><Relationship Id="rId2" Type="http://schemas.openxmlformats.org/officeDocument/2006/relationships/image" Target="../media/image1.png"/><Relationship Id="rId1" Type="http://schemas.openxmlformats.org/officeDocument/2006/relationships/chart" Target="../charts/chart4.xml"/><Relationship Id="rId5" Type="http://schemas.openxmlformats.org/officeDocument/2006/relationships/hyperlink" Target="#CONTENIDO!A1"/><Relationship Id="rId4" Type="http://schemas.openxmlformats.org/officeDocument/2006/relationships/hyperlink" Target="#'GR&#193;FICA 4'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CONTENIDO!A1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</xdr:row>
      <xdr:rowOff>9525</xdr:rowOff>
    </xdr:from>
    <xdr:to>
      <xdr:col>10</xdr:col>
      <xdr:colOff>142874</xdr:colOff>
      <xdr:row>27</xdr:row>
      <xdr:rowOff>47625</xdr:rowOff>
    </xdr:to>
    <xdr:graphicFrame macro="">
      <xdr:nvGraphicFramePr>
        <xdr:cNvPr id="6" name="Chart 7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142876</xdr:rowOff>
    </xdr:from>
    <xdr:to>
      <xdr:col>10</xdr:col>
      <xdr:colOff>247650</xdr:colOff>
      <xdr:row>55</xdr:row>
      <xdr:rowOff>9526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180975</xdr:colOff>
      <xdr:row>1</xdr:row>
      <xdr:rowOff>152400</xdr:rowOff>
    </xdr:from>
    <xdr:to>
      <xdr:col>12</xdr:col>
      <xdr:colOff>318975</xdr:colOff>
      <xdr:row>3</xdr:row>
      <xdr:rowOff>121875</xdr:rowOff>
    </xdr:to>
    <xdr:sp macro="" textlink="">
      <xdr:nvSpPr>
        <xdr:cNvPr id="4" name="1 Flecha izquierda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8277225" y="342900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76200</xdr:colOff>
      <xdr:row>1</xdr:row>
      <xdr:rowOff>0</xdr:rowOff>
    </xdr:from>
    <xdr:to>
      <xdr:col>17</xdr:col>
      <xdr:colOff>214200</xdr:colOff>
      <xdr:row>2</xdr:row>
      <xdr:rowOff>140925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4277975" y="209550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184149</xdr:colOff>
      <xdr:row>1</xdr:row>
      <xdr:rowOff>110066</xdr:rowOff>
    </xdr:from>
    <xdr:to>
      <xdr:col>12</xdr:col>
      <xdr:colOff>1084149</xdr:colOff>
      <xdr:row>2</xdr:row>
      <xdr:rowOff>219074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6224249" y="329141"/>
          <a:ext cx="900000" cy="328083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161919</xdr:colOff>
      <xdr:row>5</xdr:row>
      <xdr:rowOff>38100</xdr:rowOff>
    </xdr:from>
    <xdr:to>
      <xdr:col>12</xdr:col>
      <xdr:colOff>790575</xdr:colOff>
      <xdr:row>35</xdr:row>
      <xdr:rowOff>152400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600072</xdr:colOff>
      <xdr:row>1005</xdr:row>
      <xdr:rowOff>114300</xdr:rowOff>
    </xdr:from>
    <xdr:to>
      <xdr:col>7</xdr:col>
      <xdr:colOff>0</xdr:colOff>
      <xdr:row>1009</xdr:row>
      <xdr:rowOff>38100</xdr:rowOff>
    </xdr:to>
    <xdr:sp macro="" textlink="">
      <xdr:nvSpPr>
        <xdr:cNvPr id="7" name="Pentágono 6"/>
        <xdr:cNvSpPr/>
      </xdr:nvSpPr>
      <xdr:spPr>
        <a:xfrm flipH="1">
          <a:off x="2867022" y="191242950"/>
          <a:ext cx="3209928" cy="685800"/>
        </a:xfrm>
        <a:prstGeom prst="homePlate">
          <a:avLst>
            <a:gd name="adj" fmla="val 27215"/>
          </a:avLst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A" sz="1100" b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Genera la gráfica por categoría, haz clic en el botón de la lista desplegable y selecciona una actividad</a:t>
          </a:r>
          <a:r>
            <a:rPr lang="es-PA" sz="1100" b="0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 económica</a:t>
          </a:r>
          <a:r>
            <a:rPr lang="es-PA" sz="1100" b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.</a:t>
          </a:r>
        </a:p>
      </xdr:txBody>
    </xdr:sp>
    <xdr:clientData/>
  </xdr:twoCellAnchor>
  <xdr:twoCellAnchor editAs="oneCell">
    <xdr:from>
      <xdr:col>0</xdr:col>
      <xdr:colOff>114300</xdr:colOff>
      <xdr:row>1005</xdr:row>
      <xdr:rowOff>152400</xdr:rowOff>
    </xdr:from>
    <xdr:to>
      <xdr:col>2</xdr:col>
      <xdr:colOff>454025</xdr:colOff>
      <xdr:row>1008</xdr:row>
      <xdr:rowOff>52356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4300" y="714375"/>
          <a:ext cx="2609850" cy="471456"/>
        </a:xfrm>
        <a:prstGeom prst="rect">
          <a:avLst/>
        </a:prstGeom>
        <a:ln w="19050">
          <a:solidFill>
            <a:srgbClr val="C00000"/>
          </a:solidFill>
        </a:ln>
      </xdr:spPr>
    </xdr:pic>
    <xdr:clientData/>
  </xdr:twoCellAnchor>
  <xdr:twoCellAnchor>
    <xdr:from>
      <xdr:col>3</xdr:col>
      <xdr:colOff>381000</xdr:colOff>
      <xdr:row>2</xdr:row>
      <xdr:rowOff>190501</xdr:rowOff>
    </xdr:from>
    <xdr:to>
      <xdr:col>5</xdr:col>
      <xdr:colOff>476250</xdr:colOff>
      <xdr:row>4</xdr:row>
      <xdr:rowOff>38100</xdr:rowOff>
    </xdr:to>
    <xdr:sp macro="" textlink="">
      <xdr:nvSpPr>
        <xdr:cNvPr id="6" name="Cheurón 5">
          <a:hlinkClick xmlns:r="http://schemas.openxmlformats.org/officeDocument/2006/relationships" r:id="rId3"/>
        </xdr:cNvPr>
        <xdr:cNvSpPr/>
      </xdr:nvSpPr>
      <xdr:spPr>
        <a:xfrm flipH="1">
          <a:off x="3810000" y="695326"/>
          <a:ext cx="1619250" cy="361949"/>
        </a:xfrm>
        <a:prstGeom prst="chevron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A" sz="1050" b="1">
              <a:latin typeface="Arial" panose="020B0604020202020204" pitchFamily="34" charset="0"/>
              <a:cs typeface="Arial" panose="020B0604020202020204" pitchFamily="34" charset="0"/>
            </a:rPr>
            <a:t>Ver indicaciones</a:t>
          </a:r>
        </a:p>
      </xdr:txBody>
    </xdr:sp>
    <xdr:clientData/>
  </xdr:twoCellAnchor>
  <xdr:twoCellAnchor>
    <xdr:from>
      <xdr:col>7</xdr:col>
      <xdr:colOff>333373</xdr:colOff>
      <xdr:row>1002</xdr:row>
      <xdr:rowOff>95250</xdr:rowOff>
    </xdr:from>
    <xdr:to>
      <xdr:col>9</xdr:col>
      <xdr:colOff>228599</xdr:colOff>
      <xdr:row>1005</xdr:row>
      <xdr:rowOff>38100</xdr:rowOff>
    </xdr:to>
    <xdr:sp macro="" textlink="">
      <xdr:nvSpPr>
        <xdr:cNvPr id="11" name="Cheurón 10">
          <a:hlinkClick xmlns:r="http://schemas.openxmlformats.org/officeDocument/2006/relationships" r:id="rId4"/>
        </xdr:cNvPr>
        <xdr:cNvSpPr/>
      </xdr:nvSpPr>
      <xdr:spPr>
        <a:xfrm flipH="1">
          <a:off x="6810373" y="190661925"/>
          <a:ext cx="1419226" cy="504825"/>
        </a:xfrm>
        <a:prstGeom prst="chevron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A" sz="1100" b="1">
              <a:latin typeface="Arial" panose="020B0604020202020204" pitchFamily="34" charset="0"/>
              <a:cs typeface="Arial" panose="020B0604020202020204" pitchFamily="34" charset="0"/>
            </a:rPr>
            <a:t>Regresar a la gráfica</a:t>
          </a:r>
        </a:p>
      </xdr:txBody>
    </xdr:sp>
    <xdr:clientData/>
  </xdr:twoCellAnchor>
  <xdr:twoCellAnchor>
    <xdr:from>
      <xdr:col>13</xdr:col>
      <xdr:colOff>76200</xdr:colOff>
      <xdr:row>1</xdr:row>
      <xdr:rowOff>0</xdr:rowOff>
    </xdr:from>
    <xdr:to>
      <xdr:col>14</xdr:col>
      <xdr:colOff>157050</xdr:colOff>
      <xdr:row>2</xdr:row>
      <xdr:rowOff>159975</xdr:rowOff>
    </xdr:to>
    <xdr:sp macro="" textlink="">
      <xdr:nvSpPr>
        <xdr:cNvPr id="9" name="1 Flecha izquierda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1658600" y="314325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0.44341</cdr:x>
      <cdr:y>0.91714</cdr:y>
    </cdr:from>
    <cdr:to>
      <cdr:x>0.56915</cdr:x>
      <cdr:y>0.95796</cdr:y>
    </cdr:to>
    <cdr:sp macro="" textlink="">
      <cdr:nvSpPr>
        <cdr:cNvPr id="4" name="CuadroTexto 3"/>
        <cdr:cNvSpPr txBox="1"/>
      </cdr:nvSpPr>
      <cdr:spPr>
        <a:xfrm xmlns:a="http://schemas.openxmlformats.org/drawingml/2006/main">
          <a:off x="4582432" y="5346258"/>
          <a:ext cx="1299476" cy="2379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PA" sz="10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Años</a:t>
          </a:r>
          <a:r>
            <a:rPr lang="es-PA" sz="10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y trimestres</a:t>
          </a:r>
          <a:endParaRPr lang="es-PA" sz="10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0.01668</cdr:x>
      <cdr:y>0.91231</cdr:y>
    </cdr:from>
    <cdr:to>
      <cdr:x>0.22312</cdr:x>
      <cdr:y>0.97712</cdr:y>
    </cdr:to>
    <cdr:sp macro="" textlink="">
      <cdr:nvSpPr>
        <cdr:cNvPr id="3" name="CuadroTexto 4"/>
        <cdr:cNvSpPr txBox="1"/>
      </cdr:nvSpPr>
      <cdr:spPr>
        <a:xfrm xmlns:a="http://schemas.openxmlformats.org/drawingml/2006/main">
          <a:off x="174625" y="5318124"/>
          <a:ext cx="2160994" cy="377825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PA" sz="1000">
              <a:latin typeface="Arial" panose="020B0604020202020204" pitchFamily="34" charset="0"/>
              <a:cs typeface="Arial" panose="020B0604020202020204" pitchFamily="34" charset="0"/>
            </a:rPr>
            <a:t>(P) Cifras preliminares.</a:t>
          </a:r>
        </a:p>
        <a:p xmlns:a="http://schemas.openxmlformats.org/drawingml/2006/main">
          <a:r>
            <a:rPr lang="es-PA" sz="1000">
              <a:latin typeface="Arial" panose="020B0604020202020204" pitchFamily="34" charset="0"/>
              <a:cs typeface="Arial" panose="020B0604020202020204" pitchFamily="34" charset="0"/>
            </a:rPr>
            <a:t>(E) Cifras estimadas.</a:t>
          </a: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222249</xdr:colOff>
      <xdr:row>1</xdr:row>
      <xdr:rowOff>148167</xdr:rowOff>
    </xdr:from>
    <xdr:to>
      <xdr:col>12</xdr:col>
      <xdr:colOff>1122249</xdr:colOff>
      <xdr:row>3</xdr:row>
      <xdr:rowOff>31750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6319499" y="370417"/>
          <a:ext cx="900000" cy="328083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190501</xdr:colOff>
      <xdr:row>1</xdr:row>
      <xdr:rowOff>105832</xdr:rowOff>
    </xdr:from>
    <xdr:to>
      <xdr:col>12</xdr:col>
      <xdr:colOff>1090501</xdr:colOff>
      <xdr:row>3</xdr:row>
      <xdr:rowOff>11807</xdr:rowOff>
    </xdr:to>
    <xdr:sp macro="" textlink="">
      <xdr:nvSpPr>
        <xdr:cNvPr id="3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6287751" y="328082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28575</xdr:colOff>
      <xdr:row>1</xdr:row>
      <xdr:rowOff>85725</xdr:rowOff>
    </xdr:from>
    <xdr:to>
      <xdr:col>12</xdr:col>
      <xdr:colOff>928575</xdr:colOff>
      <xdr:row>2</xdr:row>
      <xdr:rowOff>217125</xdr:rowOff>
    </xdr:to>
    <xdr:sp macro="" textlink="">
      <xdr:nvSpPr>
        <xdr:cNvPr id="3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6068675" y="304800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76200</xdr:colOff>
      <xdr:row>1</xdr:row>
      <xdr:rowOff>85725</xdr:rowOff>
    </xdr:from>
    <xdr:to>
      <xdr:col>11</xdr:col>
      <xdr:colOff>214200</xdr:colOff>
      <xdr:row>3</xdr:row>
      <xdr:rowOff>0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7705725" y="276225"/>
          <a:ext cx="900000" cy="2952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1</xdr:row>
      <xdr:rowOff>0</xdr:rowOff>
    </xdr:from>
    <xdr:to>
      <xdr:col>5</xdr:col>
      <xdr:colOff>290400</xdr:colOff>
      <xdr:row>3</xdr:row>
      <xdr:rowOff>26625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7953375" y="200025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0.01398</cdr:x>
      <cdr:y>0.89124</cdr:y>
    </cdr:from>
    <cdr:to>
      <cdr:x>0.31605</cdr:x>
      <cdr:y>0.97656</cdr:y>
    </cdr:to>
    <cdr:sp macro="" textlink="">
      <cdr:nvSpPr>
        <cdr:cNvPr id="2" name="CuadroTexto 4"/>
        <cdr:cNvSpPr txBox="1"/>
      </cdr:nvSpPr>
      <cdr:spPr>
        <a:xfrm xmlns:a="http://schemas.openxmlformats.org/drawingml/2006/main">
          <a:off x="102373" y="3803099"/>
          <a:ext cx="2212579" cy="364078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PA" sz="1000">
              <a:latin typeface="Arial" panose="020B0604020202020204" pitchFamily="34" charset="0"/>
              <a:cs typeface="Arial" panose="020B0604020202020204" pitchFamily="34" charset="0"/>
            </a:rPr>
            <a:t>(P) Cifras preliminares.</a:t>
          </a:r>
        </a:p>
        <a:p xmlns:a="http://schemas.openxmlformats.org/drawingml/2006/main">
          <a:r>
            <a:rPr lang="es-PA" sz="1000">
              <a:latin typeface="Arial" panose="020B0604020202020204" pitchFamily="34" charset="0"/>
              <a:cs typeface="Arial" panose="020B0604020202020204" pitchFamily="34" charset="0"/>
            </a:rPr>
            <a:t>(E) Cifras estimadas.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0.02495</cdr:x>
      <cdr:y>0.86726</cdr:y>
    </cdr:from>
    <cdr:to>
      <cdr:x>0.30997</cdr:x>
      <cdr:y>0.94029</cdr:y>
    </cdr:to>
    <cdr:sp macro="" textlink="">
      <cdr:nvSpPr>
        <cdr:cNvPr id="2" name="CuadroTexto 4"/>
        <cdr:cNvSpPr txBox="1"/>
      </cdr:nvSpPr>
      <cdr:spPr>
        <a:xfrm xmlns:a="http://schemas.openxmlformats.org/drawingml/2006/main">
          <a:off x="189168" y="3816401"/>
          <a:ext cx="2160994" cy="321372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PA" sz="1000">
              <a:latin typeface="Arial" panose="020B0604020202020204" pitchFamily="34" charset="0"/>
              <a:cs typeface="Arial" panose="020B0604020202020204" pitchFamily="34" charset="0"/>
            </a:rPr>
            <a:t>(P) Cifras preliminares.</a:t>
          </a:r>
        </a:p>
        <a:p xmlns:a="http://schemas.openxmlformats.org/drawingml/2006/main">
          <a:r>
            <a:rPr lang="es-PA" sz="1000">
              <a:latin typeface="Arial" panose="020B0604020202020204" pitchFamily="34" charset="0"/>
              <a:cs typeface="Arial" panose="020B0604020202020204" pitchFamily="34" charset="0"/>
            </a:rPr>
            <a:t>(E) Cifras estimadas.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1</xdr:row>
      <xdr:rowOff>152400</xdr:rowOff>
    </xdr:from>
    <xdr:to>
      <xdr:col>16</xdr:col>
      <xdr:colOff>204675</xdr:colOff>
      <xdr:row>3</xdr:row>
      <xdr:rowOff>83775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3382625" y="361950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638175</xdr:colOff>
      <xdr:row>1</xdr:row>
      <xdr:rowOff>190500</xdr:rowOff>
    </xdr:from>
    <xdr:to>
      <xdr:col>6</xdr:col>
      <xdr:colOff>652350</xdr:colOff>
      <xdr:row>3</xdr:row>
      <xdr:rowOff>121875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8296275" y="400050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552450</xdr:colOff>
      <xdr:row>1</xdr:row>
      <xdr:rowOff>104775</xdr:rowOff>
    </xdr:from>
    <xdr:to>
      <xdr:col>19</xdr:col>
      <xdr:colOff>61800</xdr:colOff>
      <xdr:row>3</xdr:row>
      <xdr:rowOff>36150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5325725" y="314325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2</xdr:row>
      <xdr:rowOff>9525</xdr:rowOff>
    </xdr:from>
    <xdr:to>
      <xdr:col>6</xdr:col>
      <xdr:colOff>252300</xdr:colOff>
      <xdr:row>3</xdr:row>
      <xdr:rowOff>150450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9105900" y="428625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57149</xdr:colOff>
      <xdr:row>2</xdr:row>
      <xdr:rowOff>142875</xdr:rowOff>
    </xdr:from>
    <xdr:to>
      <xdr:col>12</xdr:col>
      <xdr:colOff>695325</xdr:colOff>
      <xdr:row>43</xdr:row>
      <xdr:rowOff>133350</xdr:rowOff>
    </xdr:to>
    <xdr:graphicFrame macro="">
      <xdr:nvGraphicFramePr>
        <xdr:cNvPr id="3" name="Gráfico 2" title="hhhhhh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257175</xdr:colOff>
      <xdr:row>2</xdr:row>
      <xdr:rowOff>114300</xdr:rowOff>
    </xdr:from>
    <xdr:to>
      <xdr:col>14</xdr:col>
      <xdr:colOff>395175</xdr:colOff>
      <xdr:row>4</xdr:row>
      <xdr:rowOff>140925</xdr:rowOff>
    </xdr:to>
    <xdr:sp macro="" textlink="">
      <xdr:nvSpPr>
        <xdr:cNvPr id="4" name="1 Flecha izquierda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0163175" y="438150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0.50729</cdr:x>
      <cdr:y>0.93791</cdr:y>
    </cdr:from>
    <cdr:to>
      <cdr:x>0.66354</cdr:x>
      <cdr:y>0.97712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5798346" y="6834189"/>
          <a:ext cx="1785937" cy="285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PA" sz="1100"/>
        </a:p>
      </cdr:txBody>
    </cdr:sp>
  </cdr:relSizeAnchor>
  <cdr:relSizeAnchor xmlns:cdr="http://schemas.openxmlformats.org/drawingml/2006/chartDrawing">
    <cdr:from>
      <cdr:x>0.56158</cdr:x>
      <cdr:y>0.89742</cdr:y>
    </cdr:from>
    <cdr:to>
      <cdr:x>0.66054</cdr:x>
      <cdr:y>0.92847</cdr:y>
    </cdr:to>
    <cdr:sp macro="" textlink="">
      <cdr:nvSpPr>
        <cdr:cNvPr id="3" name="CuadroTexto 2"/>
        <cdr:cNvSpPr txBox="1"/>
      </cdr:nvSpPr>
      <cdr:spPr>
        <a:xfrm xmlns:a="http://schemas.openxmlformats.org/drawingml/2006/main">
          <a:off x="6679638" y="7294208"/>
          <a:ext cx="1177064" cy="2523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PA" sz="1000" b="0">
              <a:latin typeface="Arial" panose="020B0604020202020204" pitchFamily="34" charset="0"/>
              <a:cs typeface="Arial" panose="020B0604020202020204" pitchFamily="34" charset="0"/>
            </a:rPr>
            <a:t>Porcentaje</a:t>
          </a:r>
        </a:p>
      </cdr:txBody>
    </cdr:sp>
  </cdr:relSizeAnchor>
  <cdr:relSizeAnchor xmlns:cdr="http://schemas.openxmlformats.org/drawingml/2006/chartDrawing">
    <cdr:from>
      <cdr:x>0.15</cdr:x>
      <cdr:y>0.1683</cdr:y>
    </cdr:from>
    <cdr:to>
      <cdr:x>0.23333</cdr:x>
      <cdr:y>0.19935</cdr:y>
    </cdr:to>
    <cdr:sp macro="" textlink="">
      <cdr:nvSpPr>
        <cdr:cNvPr id="4" name="CuadroTexto 3"/>
        <cdr:cNvSpPr txBox="1"/>
      </cdr:nvSpPr>
      <cdr:spPr>
        <a:xfrm xmlns:a="http://schemas.openxmlformats.org/drawingml/2006/main">
          <a:off x="1714502" y="1226346"/>
          <a:ext cx="952500" cy="2262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s-PA" sz="1100"/>
        </a:p>
      </cdr:txBody>
    </cdr:sp>
  </cdr:relSizeAnchor>
  <cdr:relSizeAnchor xmlns:cdr="http://schemas.openxmlformats.org/drawingml/2006/chartDrawing">
    <cdr:from>
      <cdr:x>0.02142</cdr:x>
      <cdr:y>0.09794</cdr:y>
    </cdr:from>
    <cdr:to>
      <cdr:x>0.21519</cdr:x>
      <cdr:y>0.12908</cdr:y>
    </cdr:to>
    <cdr:sp macro="" textlink="">
      <cdr:nvSpPr>
        <cdr:cNvPr id="5" name="CuadroTexto 4"/>
        <cdr:cNvSpPr txBox="1"/>
      </cdr:nvSpPr>
      <cdr:spPr>
        <a:xfrm xmlns:a="http://schemas.openxmlformats.org/drawingml/2006/main">
          <a:off x="209550" y="657675"/>
          <a:ext cx="1895476" cy="2091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PA" sz="1200" b="0" u="none">
              <a:latin typeface="Arial" panose="020B0604020202020204" pitchFamily="34" charset="0"/>
              <a:cs typeface="Arial" panose="020B0604020202020204" pitchFamily="34" charset="0"/>
            </a:rPr>
            <a:t>Actividades económicas</a:t>
          </a:r>
        </a:p>
      </cdr:txBody>
    </cdr:sp>
  </cdr:relSizeAnchor>
  <cdr:relSizeAnchor xmlns:cdr="http://schemas.openxmlformats.org/drawingml/2006/chartDrawing">
    <cdr:from>
      <cdr:x>0.02629</cdr:x>
      <cdr:y>0.92514</cdr:y>
    </cdr:from>
    <cdr:to>
      <cdr:x>0.18218</cdr:x>
      <cdr:y>0.9773</cdr:y>
    </cdr:to>
    <cdr:sp macro="" textlink="">
      <cdr:nvSpPr>
        <cdr:cNvPr id="7" name="CuadroTexto 7"/>
        <cdr:cNvSpPr txBox="1"/>
      </cdr:nvSpPr>
      <cdr:spPr>
        <a:xfrm xmlns:a="http://schemas.openxmlformats.org/drawingml/2006/main">
          <a:off x="291981" y="6212431"/>
          <a:ext cx="1731338" cy="350294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PA" sz="1000">
              <a:latin typeface="Arial" panose="020B0604020202020204" pitchFamily="34" charset="0"/>
              <a:cs typeface="Arial" panose="020B0604020202020204" pitchFamily="34" charset="0"/>
            </a:rPr>
            <a:t>(E) Cifras estimadas.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C-APP-04\Cuentas%20Nacionales\Temporal\CUADROS%20Y%20CUENTAS%20ING_NAC\PUBLICACIONES%20B'2007\PAN-CIF%202009-2013\Panama%20en%20Cifras%20%202009-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OU'S/Propuesta%20Cuadros_C%202018-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ec_nas_01\CUENSTAS_NACIONALES\PUB_2007-2013\PUB%20B2007\PUB_PITRIM%20B-2007\REV%20TRIM%202007-2015\CONS%20231117\B1%20BENCH%20CTES%20221117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UB_BASE18/ENCADENAMIENTO/Avance%20anual/Avance%20del%20PIB%20TRIM-Anual/GRAFICAS_PUB-PRUEBA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GR&#193;FICAS%20AVANCE%20TRIM-ANU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"/>
      <sheetName val="1"/>
      <sheetName val="Gráfico1"/>
      <sheetName val="2"/>
      <sheetName val="3"/>
      <sheetName val="4"/>
      <sheetName val="5"/>
      <sheetName val="Gráfico2"/>
      <sheetName val="Dat g2"/>
      <sheetName val="6"/>
      <sheetName val="7"/>
      <sheetName val="8"/>
      <sheetName val="9"/>
      <sheetName val="Div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ido"/>
      <sheetName val="PRUEBA Cuadro 20"/>
      <sheetName val="PRUEBA_1 Cuadro 22"/>
      <sheetName val="PRUEBA_2 Cuadro 22"/>
      <sheetName val="PRUEBA Cuadro 24"/>
      <sheetName val="PRUEBA2 Cuadro 24"/>
      <sheetName val="Datos"/>
      <sheetName val="GEN_GRÁFICOS_ANU"/>
      <sheetName val="GEN_GRÁFICOS_TRIM"/>
      <sheetName val="GEN_GRÁFICOS_TRIM (2)"/>
      <sheetName val="GEN_GRÁFICOS_TRIM (3)"/>
      <sheetName val="Propuesta Cuadros_C 2018-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8">
          <cell r="B68" t="str">
            <v>año</v>
          </cell>
        </row>
      </sheetData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"/>
      <sheetName val="B.1_CTE Original"/>
      <sheetName val="B.1_CTE Original-V.Anual"/>
      <sheetName val="B.1_CTE Original-V.Trimestre"/>
      <sheetName val="B.1_CTE Original-Acumulado"/>
      <sheetName val="B.1_CTE Bench"/>
      <sheetName val="B.1_CTE Bench-V.Anual"/>
      <sheetName val="B.1_CTE Bench-V.Trimestre"/>
      <sheetName val="B.1_CTE Bench-Acumulado"/>
      <sheetName val="B.1_CTE Ind."/>
      <sheetName val="B.1_CTE Ind.-V.Anual"/>
      <sheetName val="B.1_CTE Ind.-V.Trimestre"/>
      <sheetName val="Configuracion"/>
    </sheetNames>
    <sheetDataSet>
      <sheetData sheetId="0">
        <row r="44">
          <cell r="C44">
            <v>2007</v>
          </cell>
          <cell r="D44" t="str">
            <v>II</v>
          </cell>
          <cell r="E44" t="str">
            <v>III</v>
          </cell>
          <cell r="F44" t="str">
            <v>IV</v>
          </cell>
          <cell r="G44">
            <v>2008</v>
          </cell>
          <cell r="H44" t="str">
            <v>II</v>
          </cell>
          <cell r="I44" t="str">
            <v>III</v>
          </cell>
          <cell r="J44" t="str">
            <v>IV</v>
          </cell>
          <cell r="K44">
            <v>2009</v>
          </cell>
          <cell r="L44" t="str">
            <v>II</v>
          </cell>
          <cell r="M44" t="str">
            <v>III</v>
          </cell>
          <cell r="N44" t="str">
            <v>IV</v>
          </cell>
          <cell r="O44">
            <v>2010</v>
          </cell>
          <cell r="P44" t="str">
            <v>II</v>
          </cell>
          <cell r="Q44" t="str">
            <v>III</v>
          </cell>
          <cell r="R44" t="str">
            <v>IV</v>
          </cell>
          <cell r="S44">
            <v>2011</v>
          </cell>
          <cell r="T44" t="str">
            <v>II</v>
          </cell>
          <cell r="U44" t="str">
            <v>III</v>
          </cell>
          <cell r="V44" t="str">
            <v>IV</v>
          </cell>
          <cell r="W44">
            <v>2012</v>
          </cell>
          <cell r="X44" t="str">
            <v>II</v>
          </cell>
          <cell r="Y44" t="str">
            <v>III</v>
          </cell>
          <cell r="Z44" t="str">
            <v>IV</v>
          </cell>
          <cell r="AA44">
            <v>2013</v>
          </cell>
          <cell r="AB44" t="str">
            <v>II</v>
          </cell>
          <cell r="AC44" t="str">
            <v>III</v>
          </cell>
          <cell r="AD44" t="str">
            <v>IV</v>
          </cell>
          <cell r="AE44">
            <v>2014</v>
          </cell>
          <cell r="AF44" t="str">
            <v>II</v>
          </cell>
          <cell r="AG44" t="str">
            <v>III</v>
          </cell>
          <cell r="AH44" t="str">
            <v>IV</v>
          </cell>
          <cell r="AI44">
            <v>2015</v>
          </cell>
          <cell r="AJ44" t="str">
            <v>II</v>
          </cell>
          <cell r="AK44" t="str">
            <v>III</v>
          </cell>
          <cell r="AL44" t="str">
            <v>IV</v>
          </cell>
          <cell r="AM44">
            <v>2016</v>
          </cell>
          <cell r="AN44" t="str">
            <v>II</v>
          </cell>
          <cell r="AO44" t="str">
            <v>III</v>
          </cell>
          <cell r="AP44" t="str">
            <v>IV</v>
          </cell>
          <cell r="AQ44">
            <v>2017</v>
          </cell>
          <cell r="AR44" t="str">
            <v>II</v>
          </cell>
          <cell r="AS44" t="str">
            <v>III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</row>
      </sheetData>
      <sheetData sheetId="1">
        <row r="8">
          <cell r="A8" t="str">
            <v>B11</v>
          </cell>
        </row>
        <row r="9">
          <cell r="A9" t="str">
            <v>B12</v>
          </cell>
        </row>
        <row r="10">
          <cell r="A10" t="str">
            <v>B13</v>
          </cell>
        </row>
        <row r="11">
          <cell r="A11" t="str">
            <v>GR_A</v>
          </cell>
        </row>
        <row r="12">
          <cell r="A12" t="str">
            <v>GR_B</v>
          </cell>
        </row>
        <row r="13">
          <cell r="A13" t="str">
            <v>GR_C</v>
          </cell>
        </row>
        <row r="14">
          <cell r="A14" t="str">
            <v>GR_D</v>
          </cell>
        </row>
        <row r="15">
          <cell r="A15" t="str">
            <v>GR_E</v>
          </cell>
        </row>
        <row r="16">
          <cell r="A16" t="str">
            <v>GR_F</v>
          </cell>
        </row>
        <row r="17">
          <cell r="A17" t="str">
            <v>GR_F_M</v>
          </cell>
        </row>
        <row r="18">
          <cell r="A18" t="str">
            <v>GR_F_UFP</v>
          </cell>
        </row>
        <row r="19">
          <cell r="A19" t="str">
            <v>GR_G</v>
          </cell>
        </row>
        <row r="20">
          <cell r="A20" t="str">
            <v>GR_GOB</v>
          </cell>
        </row>
        <row r="21">
          <cell r="A21" t="str">
            <v>GR_GOB_L</v>
          </cell>
        </row>
        <row r="22">
          <cell r="A22" t="str">
            <v>GR_GOB_M</v>
          </cell>
        </row>
        <row r="23">
          <cell r="A23" t="str">
            <v>GR_GOB_N</v>
          </cell>
        </row>
        <row r="24">
          <cell r="A24" t="str">
            <v>GR_GOB_O</v>
          </cell>
        </row>
        <row r="25">
          <cell r="A25" t="str">
            <v>GR_H</v>
          </cell>
        </row>
        <row r="26">
          <cell r="A26" t="str">
            <v>GR_I</v>
          </cell>
        </row>
        <row r="27">
          <cell r="A27" t="str">
            <v>GR_J</v>
          </cell>
        </row>
        <row r="28">
          <cell r="A28" t="str">
            <v>GR_K</v>
          </cell>
        </row>
        <row r="29">
          <cell r="A29" t="str">
            <v>GR_K_M</v>
          </cell>
        </row>
        <row r="30">
          <cell r="A30" t="str">
            <v>GR_K_UFP</v>
          </cell>
        </row>
        <row r="31">
          <cell r="A31" t="str">
            <v>GR_M</v>
          </cell>
        </row>
        <row r="32">
          <cell r="A32" t="str">
            <v>GR_N</v>
          </cell>
        </row>
        <row r="33">
          <cell r="A33" t="str">
            <v>GR_O</v>
          </cell>
        </row>
        <row r="34">
          <cell r="A34" t="str">
            <v>GR_P</v>
          </cell>
        </row>
        <row r="35">
          <cell r="A35" t="str">
            <v>IMPTOS</v>
          </cell>
        </row>
        <row r="36">
          <cell r="A36" t="str">
            <v>PIB</v>
          </cell>
        </row>
        <row r="37">
          <cell r="A37" t="str">
            <v>VA_TOTAL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H7" t="str">
            <v>B.1_CTE Original</v>
          </cell>
        </row>
        <row r="8">
          <cell r="H8" t="str">
            <v>B.1_CTE Bench</v>
          </cell>
        </row>
        <row r="9">
          <cell r="H9">
            <v>0</v>
          </cell>
        </row>
        <row r="10">
          <cell r="H10">
            <v>0</v>
          </cell>
        </row>
        <row r="12">
          <cell r="H12">
            <v>2007</v>
          </cell>
        </row>
        <row r="13">
          <cell r="H13">
            <v>2007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PIBC"/>
      <sheetName val="2. PIBK"/>
      <sheetName val="APORTES"/>
      <sheetName val="Datos Grafica3"/>
      <sheetName val="GRAFICA 1"/>
      <sheetName val="GRAFICA 1 (2)"/>
      <sheetName val="Gráf PIB vol enc"/>
      <sheetName val="DatGraf1a3"/>
      <sheetName val="Gráf1a3 (3)"/>
      <sheetName val="Gráf1a3 PRUEBA"/>
    </sheetNames>
    <sheetDataSet>
      <sheetData sheetId="0">
        <row r="43">
          <cell r="C43">
            <v>67316.471181248737</v>
          </cell>
        </row>
      </sheetData>
      <sheetData sheetId="1">
        <row r="12">
          <cell r="C12">
            <v>3868.1527893538073</v>
          </cell>
        </row>
      </sheetData>
      <sheetData sheetId="2"/>
      <sheetData sheetId="3">
        <row r="3">
          <cell r="F3" t="str">
            <v>2023 (E)</v>
          </cell>
        </row>
      </sheetData>
      <sheetData sheetId="4">
        <row r="3">
          <cell r="C3">
            <v>2019</v>
          </cell>
        </row>
      </sheetData>
      <sheetData sheetId="5">
        <row r="3">
          <cell r="B3">
            <v>2018</v>
          </cell>
        </row>
      </sheetData>
      <sheetData sheetId="6">
        <row r="1">
          <cell r="B1">
            <v>2018</v>
          </cell>
        </row>
      </sheetData>
      <sheetData sheetId="7">
        <row r="4">
          <cell r="A4">
            <v>2018</v>
          </cell>
        </row>
        <row r="5">
          <cell r="A5">
            <v>2019</v>
          </cell>
        </row>
        <row r="6">
          <cell r="A6">
            <v>2020</v>
          </cell>
        </row>
        <row r="7">
          <cell r="A7">
            <v>2021</v>
          </cell>
        </row>
      </sheetData>
      <sheetData sheetId="8"/>
      <sheetData sheetId="9">
        <row r="41">
          <cell r="P41">
            <v>2018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 3"/>
      <sheetName val="Gráfico 5"/>
      <sheetName val="Gráfica 6"/>
      <sheetName val="DATO_POB"/>
      <sheetName val="Gráfica NotaP"/>
      <sheetName val="V% gráficas"/>
    </sheetNames>
    <sheetDataSet>
      <sheetData sheetId="0"/>
      <sheetData sheetId="1">
        <row r="3">
          <cell r="B3" t="str">
            <v xml:space="preserve">Agricultura, ganadería y pesca </v>
          </cell>
        </row>
        <row r="4">
          <cell r="B4" t="str">
            <v>Explotación de minas y canteras</v>
          </cell>
        </row>
        <row r="5">
          <cell r="B5" t="str">
            <v>Industria manufacturera</v>
          </cell>
        </row>
        <row r="6">
          <cell r="B6" t="str">
            <v>Electricidad y agua</v>
          </cell>
        </row>
        <row r="7">
          <cell r="B7" t="str">
            <v>Construcción</v>
          </cell>
        </row>
        <row r="8">
          <cell r="B8" t="str">
            <v>Comercio</v>
          </cell>
        </row>
        <row r="9">
          <cell r="B9" t="str">
            <v>Transporte, almacenamiento y correo</v>
          </cell>
        </row>
        <row r="10">
          <cell r="B10" t="str">
            <v>Hoteles y restaurantes</v>
          </cell>
        </row>
        <row r="11">
          <cell r="B11" t="str">
            <v>Información y comunicación</v>
          </cell>
        </row>
        <row r="12">
          <cell r="B12" t="str">
            <v>Financieras y de seguros</v>
          </cell>
        </row>
        <row r="13">
          <cell r="B13" t="str">
            <v>Inmobiliarias y empresariales</v>
          </cell>
        </row>
        <row r="14">
          <cell r="B14" t="str">
            <v xml:space="preserve">Otras  de servicios </v>
          </cell>
        </row>
        <row r="15">
          <cell r="B15" t="str">
            <v xml:space="preserve">Otra prod. no de mercado </v>
          </cell>
        </row>
        <row r="16">
          <cell r="B16" t="str">
            <v>Impuestos  netos de subvenciones</v>
          </cell>
        </row>
      </sheetData>
      <sheetData sheetId="2"/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id="1" name="Tabla24456" displayName="Tabla24456" ref="C68:U97" totalsRowShown="0" headerRowDxfId="20" dataDxfId="19">
  <tableColumns count="19">
    <tableColumn id="1" name="A" dataDxfId="18"/>
    <tableColumn id="2" name="B" dataDxfId="17"/>
    <tableColumn id="3" name="C_" dataDxfId="16"/>
    <tableColumn id="4" name="D_E" dataDxfId="15"/>
    <tableColumn id="5" name="F_M" dataDxfId="14"/>
    <tableColumn id="6" name="G" dataDxfId="13"/>
    <tableColumn id="7" name="H" dataDxfId="12"/>
    <tableColumn id="8" name="I" dataDxfId="11"/>
    <tableColumn id="9" name="J" dataDxfId="10"/>
    <tableColumn id="10" name="K" dataDxfId="9"/>
    <tableColumn id="11" name="L_M_N" dataDxfId="8"/>
    <tableColumn id="12" name="P" dataDxfId="7"/>
    <tableColumn id="13" name="Q" dataDxfId="6"/>
    <tableColumn id="14" name="R_S" dataDxfId="5"/>
    <tableColumn id="15" name="F_UFP" dataDxfId="4"/>
    <tableColumn id="16" name="L_" dataDxfId="3"/>
    <tableColumn id="17" name="T" dataDxfId="2"/>
    <tableColumn id="18" name="Gob" dataDxfId="1"/>
    <tableColumn id="19" name="PIB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B1:G749"/>
  <sheetViews>
    <sheetView showGridLines="0" tabSelected="1" zoomScaleNormal="100" workbookViewId="0"/>
  </sheetViews>
  <sheetFormatPr baseColWidth="10" defaultColWidth="11.42578125" defaultRowHeight="15.75"/>
  <cols>
    <col min="1" max="1" width="4.7109375" style="4" customWidth="1"/>
    <col min="2" max="2" width="11.140625" style="3" customWidth="1"/>
    <col min="3" max="3" width="111.5703125" style="3" customWidth="1"/>
    <col min="4" max="16384" width="11.42578125" style="4"/>
  </cols>
  <sheetData>
    <row r="1" spans="2:6" ht="12.75" customHeight="1" thickBot="1"/>
    <row r="2" spans="2:6" s="2" customFormat="1" ht="15" customHeight="1" thickTop="1">
      <c r="B2" s="436" t="s">
        <v>33</v>
      </c>
      <c r="C2" s="437"/>
    </row>
    <row r="3" spans="2:6" s="2" customFormat="1" ht="15" customHeight="1">
      <c r="B3" s="438" t="s">
        <v>29</v>
      </c>
      <c r="C3" s="439"/>
    </row>
    <row r="4" spans="2:6" s="2" customFormat="1" ht="15" customHeight="1">
      <c r="B4" s="440" t="s">
        <v>30</v>
      </c>
      <c r="C4" s="441"/>
    </row>
    <row r="5" spans="2:6" s="2" customFormat="1" ht="6" customHeight="1">
      <c r="B5" s="207"/>
      <c r="C5" s="208"/>
    </row>
    <row r="6" spans="2:6" s="2" customFormat="1" ht="15" customHeight="1">
      <c r="B6" s="442" t="s">
        <v>36</v>
      </c>
      <c r="C6" s="443"/>
    </row>
    <row r="7" spans="2:6" s="2" customFormat="1" ht="15" customHeight="1">
      <c r="B7" s="438" t="s">
        <v>37</v>
      </c>
      <c r="C7" s="439"/>
    </row>
    <row r="8" spans="2:6" s="2" customFormat="1" ht="6" customHeight="1" thickBot="1">
      <c r="B8" s="257"/>
      <c r="C8" s="258"/>
    </row>
    <row r="9" spans="2:6" s="2" customFormat="1" ht="40.5" customHeight="1" thickTop="1" thickBot="1">
      <c r="B9" s="202" t="s">
        <v>540</v>
      </c>
      <c r="C9" s="203" t="s">
        <v>125</v>
      </c>
      <c r="F9" s="205"/>
    </row>
    <row r="10" spans="2:6" s="206" customFormat="1" ht="30.75" customHeight="1" thickTop="1">
      <c r="B10" s="434" t="s">
        <v>105</v>
      </c>
      <c r="C10" s="323" t="s">
        <v>449</v>
      </c>
    </row>
    <row r="11" spans="2:6" s="206" customFormat="1" ht="30.75" customHeight="1">
      <c r="B11" s="435"/>
      <c r="C11" s="254" t="s">
        <v>450</v>
      </c>
    </row>
    <row r="12" spans="2:6" s="170" customFormat="1" ht="30.75" customHeight="1">
      <c r="B12" s="253">
        <v>1</v>
      </c>
      <c r="C12" s="255" t="s">
        <v>528</v>
      </c>
    </row>
    <row r="13" spans="2:6" s="170" customFormat="1" ht="30.75" customHeight="1">
      <c r="B13" s="253">
        <v>2</v>
      </c>
      <c r="C13" s="255" t="s">
        <v>456</v>
      </c>
      <c r="F13" s="171"/>
    </row>
    <row r="14" spans="2:6" s="170" customFormat="1" ht="30.75" customHeight="1">
      <c r="B14" s="321">
        <v>3</v>
      </c>
      <c r="C14" s="322" t="s">
        <v>512</v>
      </c>
    </row>
    <row r="15" spans="2:6" s="170" customFormat="1" ht="30.75" customHeight="1">
      <c r="B15" s="253">
        <v>4</v>
      </c>
      <c r="C15" s="255" t="s">
        <v>451</v>
      </c>
      <c r="F15" s="171"/>
    </row>
    <row r="16" spans="2:6" s="170" customFormat="1" ht="30.75" customHeight="1">
      <c r="B16" s="253" t="s">
        <v>100</v>
      </c>
      <c r="C16" s="255" t="s">
        <v>452</v>
      </c>
      <c r="F16" s="171"/>
    </row>
    <row r="17" spans="2:7" s="170" customFormat="1" ht="30.75" customHeight="1">
      <c r="B17" s="253">
        <v>5</v>
      </c>
      <c r="C17" s="255" t="s">
        <v>453</v>
      </c>
      <c r="F17" s="171"/>
    </row>
    <row r="18" spans="2:7" s="170" customFormat="1" ht="30.75" customHeight="1">
      <c r="B18" s="253">
        <v>6</v>
      </c>
      <c r="C18" s="255" t="s">
        <v>545</v>
      </c>
      <c r="F18" s="171"/>
    </row>
    <row r="19" spans="2:7" s="170" customFormat="1" ht="30.75" customHeight="1">
      <c r="B19" s="253" t="s">
        <v>31</v>
      </c>
      <c r="C19" s="255" t="s">
        <v>131</v>
      </c>
      <c r="F19" s="171"/>
    </row>
    <row r="20" spans="2:7" s="170" customFormat="1" ht="30.75" customHeight="1">
      <c r="B20" s="253" t="s">
        <v>514</v>
      </c>
      <c r="C20" s="255" t="s">
        <v>454</v>
      </c>
      <c r="F20" s="171"/>
    </row>
    <row r="21" spans="2:7" s="170" customFormat="1" ht="30.75" customHeight="1">
      <c r="B21" s="253">
        <v>7</v>
      </c>
      <c r="C21" s="255" t="s">
        <v>546</v>
      </c>
      <c r="F21" s="171"/>
    </row>
    <row r="22" spans="2:7" s="170" customFormat="1" ht="30.75" customHeight="1" thickBot="1">
      <c r="B22" s="256" t="s">
        <v>524</v>
      </c>
      <c r="C22" s="259" t="s">
        <v>455</v>
      </c>
      <c r="F22" s="171"/>
    </row>
    <row r="23" spans="2:7" ht="16.5" thickTop="1">
      <c r="B23" s="173"/>
      <c r="C23" s="174"/>
      <c r="D23" s="5"/>
      <c r="E23" s="5"/>
      <c r="F23" s="7"/>
      <c r="G23" s="5"/>
    </row>
    <row r="24" spans="2:7">
      <c r="B24" s="6"/>
      <c r="C24" s="6"/>
    </row>
    <row r="25" spans="2:7">
      <c r="B25" s="8"/>
      <c r="C25" s="7"/>
    </row>
    <row r="26" spans="2:7">
      <c r="B26" s="8"/>
      <c r="C26" s="8"/>
    </row>
    <row r="27" spans="2:7">
      <c r="B27" s="6"/>
      <c r="C27" s="7"/>
    </row>
    <row r="28" spans="2:7">
      <c r="B28" s="6"/>
      <c r="C28" s="7"/>
    </row>
    <row r="29" spans="2:7">
      <c r="B29" s="6"/>
      <c r="C29" s="6"/>
    </row>
    <row r="30" spans="2:7">
      <c r="B30" s="6"/>
      <c r="C30" s="6"/>
    </row>
    <row r="31" spans="2:7">
      <c r="B31" s="6"/>
      <c r="C31" s="6"/>
    </row>
    <row r="32" spans="2:7">
      <c r="B32" s="6"/>
      <c r="C32" s="6"/>
    </row>
    <row r="33" spans="2:3">
      <c r="B33" s="6"/>
      <c r="C33" s="6"/>
    </row>
    <row r="34" spans="2:3">
      <c r="B34" s="6"/>
      <c r="C34" s="6"/>
    </row>
    <row r="35" spans="2:3">
      <c r="B35" s="6"/>
      <c r="C35" s="6"/>
    </row>
    <row r="36" spans="2:3">
      <c r="B36" s="6"/>
      <c r="C36" s="6"/>
    </row>
    <row r="37" spans="2:3">
      <c r="B37" s="6"/>
      <c r="C37" s="6"/>
    </row>
    <row r="38" spans="2:3">
      <c r="B38" s="6"/>
      <c r="C38" s="6"/>
    </row>
    <row r="39" spans="2:3">
      <c r="B39" s="6"/>
      <c r="C39" s="6"/>
    </row>
    <row r="40" spans="2:3">
      <c r="B40" s="6"/>
      <c r="C40" s="6"/>
    </row>
    <row r="41" spans="2:3">
      <c r="B41" s="6"/>
      <c r="C41" s="6"/>
    </row>
    <row r="42" spans="2:3">
      <c r="B42" s="6"/>
      <c r="C42" s="6"/>
    </row>
    <row r="43" spans="2:3">
      <c r="B43" s="6"/>
      <c r="C43" s="6"/>
    </row>
    <row r="44" spans="2:3">
      <c r="B44" s="6"/>
      <c r="C44" s="6"/>
    </row>
    <row r="45" spans="2:3">
      <c r="B45" s="6"/>
      <c r="C45" s="6"/>
    </row>
    <row r="46" spans="2:3">
      <c r="B46" s="6"/>
      <c r="C46" s="6"/>
    </row>
    <row r="47" spans="2:3">
      <c r="B47" s="6"/>
      <c r="C47" s="6"/>
    </row>
    <row r="48" spans="2:3">
      <c r="B48" s="6"/>
      <c r="C48" s="6"/>
    </row>
    <row r="49" spans="2:3">
      <c r="B49" s="6"/>
      <c r="C49" s="6"/>
    </row>
    <row r="50" spans="2:3">
      <c r="B50" s="6"/>
      <c r="C50" s="6"/>
    </row>
    <row r="51" spans="2:3">
      <c r="B51" s="6"/>
      <c r="C51" s="6"/>
    </row>
    <row r="52" spans="2:3">
      <c r="B52" s="6"/>
      <c r="C52" s="6"/>
    </row>
    <row r="53" spans="2:3">
      <c r="B53" s="6"/>
      <c r="C53" s="6"/>
    </row>
    <row r="54" spans="2:3">
      <c r="B54" s="6"/>
      <c r="C54" s="6"/>
    </row>
    <row r="55" spans="2:3">
      <c r="B55" s="6"/>
      <c r="C55" s="6"/>
    </row>
    <row r="56" spans="2:3">
      <c r="B56" s="6"/>
      <c r="C56" s="6"/>
    </row>
    <row r="57" spans="2:3">
      <c r="B57" s="6"/>
      <c r="C57" s="6"/>
    </row>
    <row r="58" spans="2:3">
      <c r="B58" s="6"/>
      <c r="C58" s="6"/>
    </row>
    <row r="59" spans="2:3">
      <c r="B59" s="6"/>
      <c r="C59" s="6"/>
    </row>
    <row r="60" spans="2:3">
      <c r="B60" s="6"/>
      <c r="C60" s="6"/>
    </row>
    <row r="61" spans="2:3">
      <c r="B61" s="6"/>
      <c r="C61" s="6"/>
    </row>
    <row r="62" spans="2:3">
      <c r="B62" s="6"/>
      <c r="C62" s="6"/>
    </row>
    <row r="63" spans="2:3">
      <c r="B63" s="6"/>
      <c r="C63" s="6"/>
    </row>
    <row r="64" spans="2:3">
      <c r="B64" s="6"/>
      <c r="C64" s="6"/>
    </row>
    <row r="65" spans="2:3">
      <c r="B65" s="6"/>
      <c r="C65" s="6"/>
    </row>
    <row r="66" spans="2:3">
      <c r="B66" s="6"/>
      <c r="C66" s="6"/>
    </row>
    <row r="67" spans="2:3">
      <c r="B67" s="6"/>
      <c r="C67" s="6"/>
    </row>
    <row r="68" spans="2:3">
      <c r="B68" s="6"/>
      <c r="C68" s="6"/>
    </row>
    <row r="69" spans="2:3">
      <c r="B69" s="6"/>
      <c r="C69" s="6"/>
    </row>
    <row r="70" spans="2:3">
      <c r="B70" s="6"/>
      <c r="C70" s="6"/>
    </row>
    <row r="71" spans="2:3">
      <c r="B71" s="6"/>
      <c r="C71" s="6"/>
    </row>
    <row r="72" spans="2:3">
      <c r="B72" s="6"/>
      <c r="C72" s="6"/>
    </row>
    <row r="73" spans="2:3">
      <c r="B73" s="6"/>
      <c r="C73" s="6"/>
    </row>
    <row r="74" spans="2:3">
      <c r="B74" s="6"/>
      <c r="C74" s="6"/>
    </row>
    <row r="75" spans="2:3">
      <c r="B75" s="6"/>
      <c r="C75" s="6"/>
    </row>
    <row r="76" spans="2:3">
      <c r="B76" s="6"/>
      <c r="C76" s="6"/>
    </row>
    <row r="77" spans="2:3">
      <c r="B77" s="6"/>
      <c r="C77" s="6"/>
    </row>
    <row r="78" spans="2:3">
      <c r="B78" s="6"/>
      <c r="C78" s="6"/>
    </row>
    <row r="79" spans="2:3">
      <c r="B79" s="6"/>
      <c r="C79" s="6"/>
    </row>
    <row r="80" spans="2:3">
      <c r="B80" s="6"/>
      <c r="C80" s="6"/>
    </row>
    <row r="81" spans="2:3">
      <c r="B81" s="6"/>
      <c r="C81" s="6"/>
    </row>
    <row r="82" spans="2:3">
      <c r="B82" s="6"/>
      <c r="C82" s="6"/>
    </row>
    <row r="83" spans="2:3">
      <c r="B83" s="6"/>
      <c r="C83" s="6"/>
    </row>
    <row r="84" spans="2:3">
      <c r="B84" s="6"/>
      <c r="C84" s="6"/>
    </row>
    <row r="85" spans="2:3">
      <c r="B85" s="6"/>
      <c r="C85" s="6"/>
    </row>
    <row r="86" spans="2:3">
      <c r="B86" s="6"/>
      <c r="C86" s="6"/>
    </row>
    <row r="87" spans="2:3">
      <c r="B87" s="6"/>
      <c r="C87" s="6"/>
    </row>
    <row r="88" spans="2:3">
      <c r="B88" s="6"/>
      <c r="C88" s="6"/>
    </row>
    <row r="89" spans="2:3">
      <c r="B89" s="6"/>
      <c r="C89" s="6"/>
    </row>
    <row r="90" spans="2:3">
      <c r="B90" s="6"/>
      <c r="C90" s="6"/>
    </row>
    <row r="91" spans="2:3">
      <c r="B91" s="6"/>
      <c r="C91" s="6"/>
    </row>
    <row r="92" spans="2:3">
      <c r="B92" s="6"/>
      <c r="C92" s="6"/>
    </row>
    <row r="93" spans="2:3">
      <c r="B93" s="6"/>
      <c r="C93" s="6"/>
    </row>
    <row r="94" spans="2:3">
      <c r="B94" s="6"/>
      <c r="C94" s="6"/>
    </row>
    <row r="95" spans="2:3">
      <c r="B95" s="6"/>
      <c r="C95" s="6"/>
    </row>
    <row r="96" spans="2:3">
      <c r="B96" s="6"/>
      <c r="C96" s="6"/>
    </row>
    <row r="97" spans="2:3">
      <c r="B97" s="6"/>
      <c r="C97" s="6"/>
    </row>
    <row r="98" spans="2:3">
      <c r="B98" s="6"/>
      <c r="C98" s="6"/>
    </row>
    <row r="99" spans="2:3">
      <c r="B99" s="6"/>
      <c r="C99" s="6"/>
    </row>
    <row r="100" spans="2:3">
      <c r="B100" s="6"/>
      <c r="C100" s="6"/>
    </row>
    <row r="101" spans="2:3">
      <c r="B101" s="6"/>
      <c r="C101" s="6"/>
    </row>
    <row r="102" spans="2:3">
      <c r="B102" s="6"/>
      <c r="C102" s="6"/>
    </row>
    <row r="103" spans="2:3">
      <c r="B103" s="6"/>
      <c r="C103" s="6"/>
    </row>
    <row r="104" spans="2:3">
      <c r="B104" s="6"/>
      <c r="C104" s="6"/>
    </row>
    <row r="105" spans="2:3">
      <c r="B105" s="6"/>
      <c r="C105" s="6"/>
    </row>
    <row r="106" spans="2:3">
      <c r="B106" s="6"/>
      <c r="C106" s="6"/>
    </row>
    <row r="107" spans="2:3">
      <c r="B107" s="6"/>
      <c r="C107" s="6"/>
    </row>
    <row r="108" spans="2:3">
      <c r="B108" s="6"/>
      <c r="C108" s="6"/>
    </row>
    <row r="109" spans="2:3">
      <c r="B109" s="6"/>
      <c r="C109" s="6"/>
    </row>
    <row r="110" spans="2:3">
      <c r="B110" s="6"/>
      <c r="C110" s="6"/>
    </row>
    <row r="111" spans="2:3">
      <c r="B111" s="6"/>
      <c r="C111" s="6"/>
    </row>
    <row r="112" spans="2:3">
      <c r="B112" s="6"/>
      <c r="C112" s="6"/>
    </row>
    <row r="113" spans="2:3">
      <c r="B113" s="6"/>
      <c r="C113" s="6"/>
    </row>
    <row r="114" spans="2:3">
      <c r="B114" s="6"/>
      <c r="C114" s="6"/>
    </row>
    <row r="115" spans="2:3">
      <c r="B115" s="6"/>
      <c r="C115" s="6"/>
    </row>
    <row r="116" spans="2:3">
      <c r="B116" s="6"/>
      <c r="C116" s="6"/>
    </row>
    <row r="117" spans="2:3">
      <c r="B117" s="6"/>
      <c r="C117" s="6"/>
    </row>
    <row r="118" spans="2:3">
      <c r="B118" s="6"/>
      <c r="C118" s="6"/>
    </row>
    <row r="119" spans="2:3">
      <c r="B119" s="6"/>
      <c r="C119" s="6"/>
    </row>
    <row r="120" spans="2:3">
      <c r="B120" s="6"/>
      <c r="C120" s="6"/>
    </row>
    <row r="121" spans="2:3">
      <c r="B121" s="6"/>
      <c r="C121" s="6"/>
    </row>
    <row r="122" spans="2:3">
      <c r="B122" s="6"/>
      <c r="C122" s="6"/>
    </row>
    <row r="123" spans="2:3">
      <c r="B123" s="6"/>
      <c r="C123" s="6"/>
    </row>
    <row r="124" spans="2:3">
      <c r="B124" s="6"/>
      <c r="C124" s="6"/>
    </row>
    <row r="125" spans="2:3">
      <c r="B125" s="6"/>
      <c r="C125" s="6"/>
    </row>
    <row r="126" spans="2:3">
      <c r="B126" s="6"/>
      <c r="C126" s="6"/>
    </row>
    <row r="127" spans="2:3">
      <c r="B127" s="6"/>
      <c r="C127" s="6"/>
    </row>
    <row r="128" spans="2:3">
      <c r="B128" s="6"/>
      <c r="C128" s="6"/>
    </row>
    <row r="129" spans="2:3">
      <c r="B129" s="6"/>
      <c r="C129" s="6"/>
    </row>
    <row r="130" spans="2:3">
      <c r="B130" s="6"/>
      <c r="C130" s="6"/>
    </row>
    <row r="131" spans="2:3">
      <c r="B131" s="6"/>
      <c r="C131" s="6"/>
    </row>
    <row r="132" spans="2:3">
      <c r="B132" s="6"/>
      <c r="C132" s="6"/>
    </row>
    <row r="133" spans="2:3">
      <c r="B133" s="6"/>
      <c r="C133" s="6"/>
    </row>
    <row r="134" spans="2:3">
      <c r="B134" s="6"/>
      <c r="C134" s="6"/>
    </row>
    <row r="135" spans="2:3">
      <c r="B135" s="6"/>
      <c r="C135" s="6"/>
    </row>
    <row r="136" spans="2:3">
      <c r="B136" s="6"/>
      <c r="C136" s="6"/>
    </row>
    <row r="137" spans="2:3">
      <c r="B137" s="6"/>
      <c r="C137" s="6"/>
    </row>
    <row r="138" spans="2:3">
      <c r="B138" s="6"/>
      <c r="C138" s="6"/>
    </row>
    <row r="139" spans="2:3">
      <c r="B139" s="6"/>
      <c r="C139" s="6"/>
    </row>
    <row r="140" spans="2:3">
      <c r="B140" s="6"/>
      <c r="C140" s="6"/>
    </row>
    <row r="141" spans="2:3">
      <c r="B141" s="6"/>
      <c r="C141" s="6"/>
    </row>
    <row r="142" spans="2:3">
      <c r="B142" s="6"/>
      <c r="C142" s="6"/>
    </row>
    <row r="143" spans="2:3">
      <c r="B143" s="6"/>
      <c r="C143" s="6"/>
    </row>
    <row r="144" spans="2:3">
      <c r="B144" s="6"/>
      <c r="C144" s="6"/>
    </row>
    <row r="145" spans="2:3">
      <c r="B145" s="6"/>
      <c r="C145" s="6"/>
    </row>
    <row r="146" spans="2:3">
      <c r="B146" s="6"/>
      <c r="C146" s="6"/>
    </row>
    <row r="147" spans="2:3">
      <c r="B147" s="6"/>
      <c r="C147" s="6"/>
    </row>
    <row r="148" spans="2:3">
      <c r="B148" s="6"/>
      <c r="C148" s="6"/>
    </row>
    <row r="149" spans="2:3">
      <c r="B149" s="6"/>
      <c r="C149" s="6"/>
    </row>
    <row r="150" spans="2:3">
      <c r="B150" s="6"/>
      <c r="C150" s="6"/>
    </row>
    <row r="151" spans="2:3">
      <c r="B151" s="6"/>
      <c r="C151" s="6"/>
    </row>
    <row r="152" spans="2:3">
      <c r="B152" s="6"/>
      <c r="C152" s="6"/>
    </row>
    <row r="153" spans="2:3">
      <c r="B153" s="6"/>
      <c r="C153" s="6"/>
    </row>
    <row r="154" spans="2:3">
      <c r="B154" s="6"/>
      <c r="C154" s="6"/>
    </row>
    <row r="155" spans="2:3">
      <c r="B155" s="6"/>
      <c r="C155" s="6"/>
    </row>
    <row r="156" spans="2:3">
      <c r="B156" s="6"/>
      <c r="C156" s="6"/>
    </row>
    <row r="157" spans="2:3">
      <c r="B157" s="6"/>
      <c r="C157" s="6"/>
    </row>
    <row r="158" spans="2:3">
      <c r="B158" s="6"/>
      <c r="C158" s="6"/>
    </row>
    <row r="159" spans="2:3">
      <c r="B159" s="6"/>
      <c r="C159" s="6"/>
    </row>
    <row r="160" spans="2:3">
      <c r="B160" s="6"/>
      <c r="C160" s="6"/>
    </row>
    <row r="161" spans="2:3">
      <c r="B161" s="6"/>
      <c r="C161" s="6"/>
    </row>
    <row r="162" spans="2:3">
      <c r="B162" s="6"/>
      <c r="C162" s="6"/>
    </row>
    <row r="163" spans="2:3">
      <c r="B163" s="6"/>
      <c r="C163" s="6"/>
    </row>
    <row r="164" spans="2:3">
      <c r="B164" s="6"/>
      <c r="C164" s="6"/>
    </row>
    <row r="165" spans="2:3">
      <c r="B165" s="6"/>
      <c r="C165" s="6"/>
    </row>
    <row r="166" spans="2:3">
      <c r="B166" s="6"/>
      <c r="C166" s="6"/>
    </row>
    <row r="167" spans="2:3">
      <c r="B167" s="6"/>
      <c r="C167" s="6"/>
    </row>
    <row r="168" spans="2:3">
      <c r="B168" s="6"/>
      <c r="C168" s="6"/>
    </row>
    <row r="169" spans="2:3">
      <c r="B169" s="6"/>
      <c r="C169" s="6"/>
    </row>
    <row r="170" spans="2:3">
      <c r="B170" s="6"/>
      <c r="C170" s="6"/>
    </row>
    <row r="171" spans="2:3">
      <c r="B171" s="6"/>
      <c r="C171" s="6"/>
    </row>
    <row r="172" spans="2:3">
      <c r="B172" s="6"/>
      <c r="C172" s="6"/>
    </row>
    <row r="173" spans="2:3">
      <c r="B173" s="6"/>
      <c r="C173" s="6"/>
    </row>
    <row r="174" spans="2:3">
      <c r="B174" s="6"/>
      <c r="C174" s="6"/>
    </row>
    <row r="175" spans="2:3">
      <c r="B175" s="6"/>
      <c r="C175" s="6"/>
    </row>
    <row r="176" spans="2:3">
      <c r="B176" s="6"/>
      <c r="C176" s="6"/>
    </row>
    <row r="177" spans="2:3">
      <c r="B177" s="6"/>
      <c r="C177" s="6"/>
    </row>
    <row r="178" spans="2:3">
      <c r="B178" s="6"/>
      <c r="C178" s="6"/>
    </row>
    <row r="179" spans="2:3">
      <c r="B179" s="6"/>
      <c r="C179" s="6"/>
    </row>
    <row r="180" spans="2:3">
      <c r="B180" s="6"/>
      <c r="C180" s="6"/>
    </row>
    <row r="181" spans="2:3">
      <c r="B181" s="6"/>
      <c r="C181" s="6"/>
    </row>
    <row r="182" spans="2:3">
      <c r="B182" s="6"/>
      <c r="C182" s="6"/>
    </row>
    <row r="183" spans="2:3">
      <c r="B183" s="6"/>
      <c r="C183" s="6"/>
    </row>
    <row r="184" spans="2:3">
      <c r="B184" s="6"/>
      <c r="C184" s="6"/>
    </row>
    <row r="185" spans="2:3">
      <c r="B185" s="6"/>
      <c r="C185" s="6"/>
    </row>
    <row r="186" spans="2:3">
      <c r="B186" s="6"/>
      <c r="C186" s="6"/>
    </row>
    <row r="187" spans="2:3">
      <c r="B187" s="6"/>
      <c r="C187" s="6"/>
    </row>
    <row r="188" spans="2:3">
      <c r="B188" s="6"/>
      <c r="C188" s="6"/>
    </row>
    <row r="189" spans="2:3">
      <c r="B189" s="6"/>
      <c r="C189" s="6"/>
    </row>
    <row r="190" spans="2:3">
      <c r="B190" s="6"/>
      <c r="C190" s="6"/>
    </row>
    <row r="191" spans="2:3">
      <c r="B191" s="6"/>
      <c r="C191" s="6"/>
    </row>
    <row r="192" spans="2:3">
      <c r="B192" s="6"/>
      <c r="C192" s="6"/>
    </row>
    <row r="193" spans="2:3">
      <c r="B193" s="6"/>
      <c r="C193" s="6"/>
    </row>
    <row r="194" spans="2:3">
      <c r="B194" s="6"/>
      <c r="C194" s="6"/>
    </row>
    <row r="195" spans="2:3">
      <c r="B195" s="6"/>
      <c r="C195" s="6"/>
    </row>
    <row r="196" spans="2:3">
      <c r="B196" s="6"/>
      <c r="C196" s="6"/>
    </row>
    <row r="197" spans="2:3">
      <c r="B197" s="6"/>
      <c r="C197" s="6"/>
    </row>
    <row r="198" spans="2:3">
      <c r="B198" s="6"/>
      <c r="C198" s="6"/>
    </row>
    <row r="199" spans="2:3">
      <c r="B199" s="6"/>
      <c r="C199" s="6"/>
    </row>
    <row r="200" spans="2:3">
      <c r="B200" s="6"/>
      <c r="C200" s="6"/>
    </row>
    <row r="201" spans="2:3">
      <c r="B201" s="6"/>
      <c r="C201" s="6"/>
    </row>
    <row r="202" spans="2:3">
      <c r="B202" s="6"/>
      <c r="C202" s="6"/>
    </row>
    <row r="203" spans="2:3">
      <c r="B203" s="6"/>
      <c r="C203" s="6"/>
    </row>
    <row r="204" spans="2:3">
      <c r="B204" s="6"/>
      <c r="C204" s="6"/>
    </row>
    <row r="205" spans="2:3">
      <c r="B205" s="6"/>
      <c r="C205" s="6"/>
    </row>
    <row r="206" spans="2:3">
      <c r="B206" s="6"/>
      <c r="C206" s="6"/>
    </row>
    <row r="207" spans="2:3">
      <c r="B207" s="6"/>
      <c r="C207" s="6"/>
    </row>
    <row r="208" spans="2:3">
      <c r="B208" s="6"/>
      <c r="C208" s="6"/>
    </row>
    <row r="209" spans="2:3">
      <c r="B209" s="6"/>
      <c r="C209" s="6"/>
    </row>
    <row r="210" spans="2:3">
      <c r="B210" s="6"/>
      <c r="C210" s="6"/>
    </row>
    <row r="211" spans="2:3">
      <c r="B211" s="6"/>
      <c r="C211" s="6"/>
    </row>
    <row r="212" spans="2:3">
      <c r="B212" s="6"/>
      <c r="C212" s="6"/>
    </row>
    <row r="213" spans="2:3">
      <c r="B213" s="6"/>
      <c r="C213" s="6"/>
    </row>
    <row r="214" spans="2:3">
      <c r="B214" s="6"/>
      <c r="C214" s="6"/>
    </row>
    <row r="215" spans="2:3">
      <c r="B215" s="6"/>
      <c r="C215" s="6"/>
    </row>
    <row r="216" spans="2:3">
      <c r="B216" s="6"/>
      <c r="C216" s="6"/>
    </row>
    <row r="217" spans="2:3">
      <c r="B217" s="6"/>
      <c r="C217" s="6"/>
    </row>
    <row r="218" spans="2:3">
      <c r="B218" s="6"/>
      <c r="C218" s="6"/>
    </row>
    <row r="219" spans="2:3">
      <c r="B219" s="6"/>
      <c r="C219" s="6"/>
    </row>
    <row r="220" spans="2:3">
      <c r="B220" s="6"/>
      <c r="C220" s="6"/>
    </row>
    <row r="221" spans="2:3">
      <c r="B221" s="6"/>
      <c r="C221" s="6"/>
    </row>
    <row r="222" spans="2:3">
      <c r="B222" s="6"/>
      <c r="C222" s="6"/>
    </row>
    <row r="223" spans="2:3">
      <c r="B223" s="6"/>
      <c r="C223" s="6"/>
    </row>
    <row r="224" spans="2:3">
      <c r="B224" s="6"/>
      <c r="C224" s="6"/>
    </row>
    <row r="225" spans="2:3">
      <c r="B225" s="6"/>
      <c r="C225" s="6"/>
    </row>
    <row r="226" spans="2:3">
      <c r="B226" s="6"/>
      <c r="C226" s="6"/>
    </row>
    <row r="227" spans="2:3">
      <c r="B227" s="6"/>
      <c r="C227" s="6"/>
    </row>
    <row r="228" spans="2:3">
      <c r="B228" s="6"/>
      <c r="C228" s="6"/>
    </row>
    <row r="229" spans="2:3">
      <c r="B229" s="6"/>
      <c r="C229" s="6"/>
    </row>
    <row r="230" spans="2:3">
      <c r="B230" s="6"/>
      <c r="C230" s="6"/>
    </row>
    <row r="231" spans="2:3">
      <c r="B231" s="6"/>
      <c r="C231" s="6"/>
    </row>
    <row r="232" spans="2:3">
      <c r="B232" s="6"/>
      <c r="C232" s="6"/>
    </row>
    <row r="233" spans="2:3">
      <c r="B233" s="6"/>
      <c r="C233" s="6"/>
    </row>
    <row r="234" spans="2:3">
      <c r="B234" s="6"/>
      <c r="C234" s="6"/>
    </row>
    <row r="235" spans="2:3">
      <c r="B235" s="6"/>
      <c r="C235" s="6"/>
    </row>
    <row r="236" spans="2:3">
      <c r="B236" s="6"/>
      <c r="C236" s="6"/>
    </row>
    <row r="237" spans="2:3">
      <c r="B237" s="6"/>
      <c r="C237" s="6"/>
    </row>
    <row r="238" spans="2:3">
      <c r="B238" s="6"/>
      <c r="C238" s="6"/>
    </row>
    <row r="239" spans="2:3">
      <c r="B239" s="6"/>
      <c r="C239" s="6"/>
    </row>
    <row r="240" spans="2:3">
      <c r="B240" s="6"/>
      <c r="C240" s="6"/>
    </row>
    <row r="241" spans="2:3">
      <c r="B241" s="6"/>
      <c r="C241" s="6"/>
    </row>
    <row r="242" spans="2:3">
      <c r="B242" s="6"/>
      <c r="C242" s="6"/>
    </row>
    <row r="243" spans="2:3">
      <c r="B243" s="6"/>
      <c r="C243" s="6"/>
    </row>
    <row r="244" spans="2:3">
      <c r="B244" s="6"/>
      <c r="C244" s="6"/>
    </row>
    <row r="245" spans="2:3">
      <c r="B245" s="6"/>
      <c r="C245" s="6"/>
    </row>
    <row r="246" spans="2:3">
      <c r="B246" s="6"/>
      <c r="C246" s="6"/>
    </row>
    <row r="247" spans="2:3">
      <c r="B247" s="6"/>
      <c r="C247" s="6"/>
    </row>
    <row r="248" spans="2:3">
      <c r="B248" s="6"/>
      <c r="C248" s="6"/>
    </row>
    <row r="249" spans="2:3">
      <c r="B249" s="6"/>
      <c r="C249" s="6"/>
    </row>
    <row r="250" spans="2:3">
      <c r="B250" s="6"/>
      <c r="C250" s="6"/>
    </row>
    <row r="251" spans="2:3">
      <c r="B251" s="6"/>
      <c r="C251" s="6"/>
    </row>
    <row r="252" spans="2:3">
      <c r="B252" s="6"/>
      <c r="C252" s="6"/>
    </row>
    <row r="253" spans="2:3">
      <c r="B253" s="6"/>
      <c r="C253" s="6"/>
    </row>
    <row r="254" spans="2:3">
      <c r="B254" s="6"/>
      <c r="C254" s="6"/>
    </row>
    <row r="255" spans="2:3">
      <c r="B255" s="6"/>
      <c r="C255" s="6"/>
    </row>
    <row r="256" spans="2:3">
      <c r="B256" s="6"/>
      <c r="C256" s="6"/>
    </row>
    <row r="257" spans="2:3">
      <c r="B257" s="6"/>
      <c r="C257" s="6"/>
    </row>
    <row r="258" spans="2:3">
      <c r="B258" s="6"/>
      <c r="C258" s="6"/>
    </row>
    <row r="259" spans="2:3">
      <c r="B259" s="6"/>
      <c r="C259" s="6"/>
    </row>
    <row r="260" spans="2:3">
      <c r="B260" s="6"/>
      <c r="C260" s="6"/>
    </row>
    <row r="261" spans="2:3">
      <c r="B261" s="6"/>
      <c r="C261" s="6"/>
    </row>
    <row r="262" spans="2:3">
      <c r="B262" s="6"/>
      <c r="C262" s="6"/>
    </row>
    <row r="263" spans="2:3">
      <c r="B263" s="6"/>
      <c r="C263" s="6"/>
    </row>
    <row r="264" spans="2:3">
      <c r="B264" s="6"/>
      <c r="C264" s="6"/>
    </row>
    <row r="265" spans="2:3">
      <c r="B265" s="6"/>
      <c r="C265" s="6"/>
    </row>
    <row r="266" spans="2:3">
      <c r="B266" s="6"/>
      <c r="C266" s="6"/>
    </row>
    <row r="267" spans="2:3">
      <c r="B267" s="6"/>
      <c r="C267" s="6"/>
    </row>
    <row r="268" spans="2:3">
      <c r="B268" s="6"/>
      <c r="C268" s="6"/>
    </row>
    <row r="269" spans="2:3">
      <c r="B269" s="6"/>
      <c r="C269" s="6"/>
    </row>
    <row r="270" spans="2:3">
      <c r="B270" s="6"/>
      <c r="C270" s="6"/>
    </row>
    <row r="271" spans="2:3">
      <c r="B271" s="6"/>
      <c r="C271" s="6"/>
    </row>
    <row r="272" spans="2:3">
      <c r="B272" s="6"/>
      <c r="C272" s="6"/>
    </row>
    <row r="273" spans="2:3">
      <c r="B273" s="6"/>
      <c r="C273" s="6"/>
    </row>
    <row r="274" spans="2:3">
      <c r="B274" s="6"/>
      <c r="C274" s="6"/>
    </row>
    <row r="275" spans="2:3">
      <c r="B275" s="6"/>
      <c r="C275" s="6"/>
    </row>
    <row r="276" spans="2:3">
      <c r="B276" s="6"/>
      <c r="C276" s="6"/>
    </row>
    <row r="277" spans="2:3">
      <c r="B277" s="6"/>
      <c r="C277" s="6"/>
    </row>
    <row r="278" spans="2:3">
      <c r="B278" s="6"/>
      <c r="C278" s="6"/>
    </row>
    <row r="279" spans="2:3">
      <c r="B279" s="6"/>
      <c r="C279" s="6"/>
    </row>
    <row r="280" spans="2:3">
      <c r="B280" s="6"/>
      <c r="C280" s="6"/>
    </row>
    <row r="281" spans="2:3">
      <c r="B281" s="6"/>
      <c r="C281" s="6"/>
    </row>
    <row r="282" spans="2:3">
      <c r="B282" s="6"/>
      <c r="C282" s="6"/>
    </row>
    <row r="283" spans="2:3">
      <c r="B283" s="6"/>
      <c r="C283" s="6"/>
    </row>
    <row r="284" spans="2:3">
      <c r="B284" s="6"/>
      <c r="C284" s="6"/>
    </row>
    <row r="285" spans="2:3">
      <c r="B285" s="6"/>
      <c r="C285" s="6"/>
    </row>
    <row r="286" spans="2:3">
      <c r="B286" s="6"/>
      <c r="C286" s="6"/>
    </row>
    <row r="287" spans="2:3">
      <c r="B287" s="6"/>
      <c r="C287" s="6"/>
    </row>
    <row r="288" spans="2:3">
      <c r="B288" s="6"/>
      <c r="C288" s="6"/>
    </row>
    <row r="289" spans="2:3">
      <c r="B289" s="6"/>
      <c r="C289" s="6"/>
    </row>
    <row r="290" spans="2:3">
      <c r="B290" s="6"/>
      <c r="C290" s="6"/>
    </row>
    <row r="291" spans="2:3">
      <c r="B291" s="6"/>
      <c r="C291" s="6"/>
    </row>
    <row r="292" spans="2:3">
      <c r="B292" s="6"/>
      <c r="C292" s="6"/>
    </row>
    <row r="293" spans="2:3">
      <c r="B293" s="6"/>
      <c r="C293" s="6"/>
    </row>
    <row r="294" spans="2:3">
      <c r="B294" s="6"/>
      <c r="C294" s="6"/>
    </row>
    <row r="295" spans="2:3">
      <c r="B295" s="6"/>
      <c r="C295" s="6"/>
    </row>
    <row r="296" spans="2:3">
      <c r="B296" s="6"/>
      <c r="C296" s="6"/>
    </row>
    <row r="297" spans="2:3">
      <c r="B297" s="6"/>
      <c r="C297" s="6"/>
    </row>
    <row r="298" spans="2:3">
      <c r="B298" s="6"/>
      <c r="C298" s="6"/>
    </row>
    <row r="299" spans="2:3">
      <c r="B299" s="6"/>
      <c r="C299" s="6"/>
    </row>
    <row r="300" spans="2:3">
      <c r="B300" s="6"/>
      <c r="C300" s="6"/>
    </row>
    <row r="301" spans="2:3">
      <c r="B301" s="6"/>
      <c r="C301" s="6"/>
    </row>
    <row r="302" spans="2:3">
      <c r="B302" s="6"/>
      <c r="C302" s="6"/>
    </row>
    <row r="303" spans="2:3">
      <c r="B303" s="6"/>
      <c r="C303" s="6"/>
    </row>
    <row r="304" spans="2:3">
      <c r="B304" s="6"/>
      <c r="C304" s="6"/>
    </row>
    <row r="305" spans="2:3">
      <c r="B305" s="6"/>
      <c r="C305" s="6"/>
    </row>
    <row r="306" spans="2:3">
      <c r="B306" s="6"/>
      <c r="C306" s="6"/>
    </row>
    <row r="307" spans="2:3">
      <c r="B307" s="6"/>
      <c r="C307" s="6"/>
    </row>
    <row r="308" spans="2:3">
      <c r="B308" s="6"/>
      <c r="C308" s="6"/>
    </row>
    <row r="309" spans="2:3">
      <c r="B309" s="6"/>
      <c r="C309" s="6"/>
    </row>
    <row r="310" spans="2:3">
      <c r="B310" s="6"/>
      <c r="C310" s="6"/>
    </row>
    <row r="311" spans="2:3">
      <c r="B311" s="6"/>
      <c r="C311" s="6"/>
    </row>
    <row r="312" spans="2:3">
      <c r="B312" s="6"/>
      <c r="C312" s="6"/>
    </row>
    <row r="313" spans="2:3">
      <c r="B313" s="6"/>
      <c r="C313" s="6"/>
    </row>
    <row r="314" spans="2:3">
      <c r="B314" s="6"/>
      <c r="C314" s="6"/>
    </row>
    <row r="315" spans="2:3">
      <c r="B315" s="6"/>
      <c r="C315" s="6"/>
    </row>
    <row r="316" spans="2:3">
      <c r="B316" s="6"/>
      <c r="C316" s="6"/>
    </row>
    <row r="317" spans="2:3">
      <c r="B317" s="6"/>
      <c r="C317" s="6"/>
    </row>
    <row r="318" spans="2:3">
      <c r="B318" s="6"/>
      <c r="C318" s="6"/>
    </row>
    <row r="319" spans="2:3">
      <c r="B319" s="6"/>
      <c r="C319" s="6"/>
    </row>
    <row r="320" spans="2:3">
      <c r="B320" s="6"/>
      <c r="C320" s="6"/>
    </row>
    <row r="321" spans="2:3">
      <c r="B321" s="6"/>
      <c r="C321" s="6"/>
    </row>
    <row r="322" spans="2:3">
      <c r="B322" s="6"/>
      <c r="C322" s="6"/>
    </row>
    <row r="323" spans="2:3">
      <c r="B323" s="6"/>
      <c r="C323" s="6"/>
    </row>
    <row r="324" spans="2:3">
      <c r="B324" s="6"/>
      <c r="C324" s="6"/>
    </row>
    <row r="325" spans="2:3">
      <c r="B325" s="6"/>
      <c r="C325" s="6"/>
    </row>
    <row r="326" spans="2:3">
      <c r="B326" s="6"/>
      <c r="C326" s="6"/>
    </row>
    <row r="327" spans="2:3">
      <c r="B327" s="6"/>
      <c r="C327" s="6"/>
    </row>
    <row r="328" spans="2:3">
      <c r="B328" s="6"/>
      <c r="C328" s="6"/>
    </row>
    <row r="329" spans="2:3">
      <c r="B329" s="6"/>
      <c r="C329" s="6"/>
    </row>
    <row r="330" spans="2:3">
      <c r="B330" s="6"/>
      <c r="C330" s="6"/>
    </row>
    <row r="331" spans="2:3">
      <c r="B331" s="6"/>
      <c r="C331" s="6"/>
    </row>
    <row r="332" spans="2:3">
      <c r="B332" s="6"/>
      <c r="C332" s="6"/>
    </row>
    <row r="333" spans="2:3">
      <c r="B333" s="6"/>
      <c r="C333" s="6"/>
    </row>
    <row r="334" spans="2:3">
      <c r="B334" s="6"/>
      <c r="C334" s="6"/>
    </row>
    <row r="335" spans="2:3">
      <c r="B335" s="6"/>
      <c r="C335" s="6"/>
    </row>
    <row r="336" spans="2:3">
      <c r="B336" s="6"/>
      <c r="C336" s="6"/>
    </row>
    <row r="337" spans="2:3">
      <c r="B337" s="6"/>
      <c r="C337" s="6"/>
    </row>
    <row r="338" spans="2:3">
      <c r="B338" s="6"/>
      <c r="C338" s="6"/>
    </row>
    <row r="339" spans="2:3">
      <c r="B339" s="6"/>
      <c r="C339" s="6"/>
    </row>
    <row r="340" spans="2:3">
      <c r="B340" s="6"/>
      <c r="C340" s="6"/>
    </row>
    <row r="341" spans="2:3">
      <c r="B341" s="6"/>
      <c r="C341" s="6"/>
    </row>
    <row r="342" spans="2:3">
      <c r="B342" s="6"/>
      <c r="C342" s="6"/>
    </row>
    <row r="343" spans="2:3">
      <c r="B343" s="6"/>
      <c r="C343" s="6"/>
    </row>
    <row r="344" spans="2:3">
      <c r="B344" s="6"/>
      <c r="C344" s="6"/>
    </row>
    <row r="345" spans="2:3">
      <c r="B345" s="6"/>
      <c r="C345" s="6"/>
    </row>
    <row r="346" spans="2:3">
      <c r="B346" s="6"/>
      <c r="C346" s="6"/>
    </row>
    <row r="347" spans="2:3">
      <c r="B347" s="6"/>
      <c r="C347" s="6"/>
    </row>
    <row r="348" spans="2:3">
      <c r="B348" s="6"/>
      <c r="C348" s="6"/>
    </row>
    <row r="349" spans="2:3">
      <c r="B349" s="6"/>
      <c r="C349" s="6"/>
    </row>
    <row r="350" spans="2:3">
      <c r="B350" s="6"/>
      <c r="C350" s="6"/>
    </row>
    <row r="351" spans="2:3">
      <c r="B351" s="6"/>
      <c r="C351" s="6"/>
    </row>
    <row r="352" spans="2:3">
      <c r="B352" s="6"/>
      <c r="C352" s="6"/>
    </row>
    <row r="353" spans="2:3">
      <c r="B353" s="6"/>
      <c r="C353" s="6"/>
    </row>
    <row r="354" spans="2:3">
      <c r="B354" s="6"/>
      <c r="C354" s="6"/>
    </row>
    <row r="355" spans="2:3">
      <c r="B355" s="6"/>
      <c r="C355" s="6"/>
    </row>
    <row r="356" spans="2:3">
      <c r="B356" s="6"/>
      <c r="C356" s="6"/>
    </row>
    <row r="357" spans="2:3">
      <c r="B357" s="6"/>
      <c r="C357" s="6"/>
    </row>
    <row r="358" spans="2:3">
      <c r="B358" s="6"/>
      <c r="C358" s="6"/>
    </row>
    <row r="359" spans="2:3">
      <c r="B359" s="6"/>
      <c r="C359" s="6"/>
    </row>
    <row r="360" spans="2:3">
      <c r="B360" s="6"/>
      <c r="C360" s="6"/>
    </row>
    <row r="361" spans="2:3">
      <c r="B361" s="6"/>
      <c r="C361" s="6"/>
    </row>
    <row r="362" spans="2:3">
      <c r="B362" s="6"/>
      <c r="C362" s="6"/>
    </row>
    <row r="363" spans="2:3">
      <c r="B363" s="6"/>
      <c r="C363" s="6"/>
    </row>
    <row r="364" spans="2:3">
      <c r="B364" s="6"/>
      <c r="C364" s="6"/>
    </row>
    <row r="365" spans="2:3">
      <c r="B365" s="6"/>
      <c r="C365" s="6"/>
    </row>
    <row r="366" spans="2:3">
      <c r="B366" s="6"/>
      <c r="C366" s="6"/>
    </row>
    <row r="367" spans="2:3">
      <c r="B367" s="6"/>
      <c r="C367" s="6"/>
    </row>
    <row r="368" spans="2:3">
      <c r="B368" s="6"/>
      <c r="C368" s="6"/>
    </row>
    <row r="369" spans="2:3">
      <c r="B369" s="6"/>
      <c r="C369" s="6"/>
    </row>
    <row r="370" spans="2:3">
      <c r="B370" s="6"/>
      <c r="C370" s="6"/>
    </row>
    <row r="371" spans="2:3">
      <c r="B371" s="6"/>
      <c r="C371" s="6"/>
    </row>
    <row r="372" spans="2:3">
      <c r="B372" s="6"/>
      <c r="C372" s="6"/>
    </row>
    <row r="373" spans="2:3">
      <c r="B373" s="6"/>
      <c r="C373" s="6"/>
    </row>
    <row r="374" spans="2:3">
      <c r="B374" s="6"/>
      <c r="C374" s="6"/>
    </row>
    <row r="375" spans="2:3">
      <c r="B375" s="6"/>
      <c r="C375" s="6"/>
    </row>
    <row r="376" spans="2:3">
      <c r="B376" s="6"/>
      <c r="C376" s="6"/>
    </row>
    <row r="377" spans="2:3">
      <c r="B377" s="6"/>
      <c r="C377" s="6"/>
    </row>
    <row r="378" spans="2:3">
      <c r="B378" s="6"/>
      <c r="C378" s="6"/>
    </row>
    <row r="379" spans="2:3">
      <c r="B379" s="6"/>
      <c r="C379" s="6"/>
    </row>
    <row r="380" spans="2:3">
      <c r="B380" s="6"/>
      <c r="C380" s="6"/>
    </row>
    <row r="381" spans="2:3">
      <c r="B381" s="6"/>
      <c r="C381" s="6"/>
    </row>
    <row r="382" spans="2:3">
      <c r="B382" s="6"/>
      <c r="C382" s="6"/>
    </row>
    <row r="383" spans="2:3">
      <c r="B383" s="6"/>
      <c r="C383" s="6"/>
    </row>
    <row r="384" spans="2:3">
      <c r="B384" s="6"/>
      <c r="C384" s="6"/>
    </row>
    <row r="385" spans="2:3">
      <c r="B385" s="6"/>
      <c r="C385" s="6"/>
    </row>
    <row r="386" spans="2:3">
      <c r="B386" s="6"/>
      <c r="C386" s="6"/>
    </row>
    <row r="387" spans="2:3">
      <c r="B387" s="6"/>
      <c r="C387" s="6"/>
    </row>
    <row r="388" spans="2:3">
      <c r="B388" s="6"/>
      <c r="C388" s="6"/>
    </row>
    <row r="389" spans="2:3">
      <c r="B389" s="6"/>
      <c r="C389" s="6"/>
    </row>
    <row r="390" spans="2:3">
      <c r="B390" s="6"/>
      <c r="C390" s="6"/>
    </row>
    <row r="391" spans="2:3">
      <c r="B391" s="6"/>
      <c r="C391" s="6"/>
    </row>
    <row r="392" spans="2:3">
      <c r="B392" s="6"/>
      <c r="C392" s="6"/>
    </row>
    <row r="393" spans="2:3">
      <c r="B393" s="6"/>
      <c r="C393" s="6"/>
    </row>
    <row r="394" spans="2:3">
      <c r="B394" s="6"/>
      <c r="C394" s="6"/>
    </row>
    <row r="395" spans="2:3">
      <c r="B395" s="6"/>
      <c r="C395" s="6"/>
    </row>
    <row r="396" spans="2:3">
      <c r="B396" s="6"/>
      <c r="C396" s="6"/>
    </row>
    <row r="397" spans="2:3">
      <c r="B397" s="6"/>
      <c r="C397" s="6"/>
    </row>
    <row r="398" spans="2:3">
      <c r="B398" s="6"/>
      <c r="C398" s="6"/>
    </row>
    <row r="399" spans="2:3">
      <c r="B399" s="6"/>
      <c r="C399" s="6"/>
    </row>
    <row r="400" spans="2:3">
      <c r="B400" s="6"/>
      <c r="C400" s="6"/>
    </row>
    <row r="401" spans="2:3">
      <c r="B401" s="6"/>
      <c r="C401" s="6"/>
    </row>
    <row r="402" spans="2:3">
      <c r="B402" s="6"/>
      <c r="C402" s="6"/>
    </row>
    <row r="403" spans="2:3">
      <c r="B403" s="6"/>
      <c r="C403" s="6"/>
    </row>
    <row r="404" spans="2:3">
      <c r="B404" s="6"/>
      <c r="C404" s="6"/>
    </row>
    <row r="405" spans="2:3">
      <c r="B405" s="6"/>
      <c r="C405" s="6"/>
    </row>
    <row r="406" spans="2:3">
      <c r="B406" s="6"/>
      <c r="C406" s="6"/>
    </row>
    <row r="407" spans="2:3">
      <c r="B407" s="6"/>
      <c r="C407" s="6"/>
    </row>
    <row r="408" spans="2:3">
      <c r="B408" s="6"/>
      <c r="C408" s="6"/>
    </row>
    <row r="409" spans="2:3">
      <c r="B409" s="6"/>
      <c r="C409" s="6"/>
    </row>
    <row r="410" spans="2:3">
      <c r="B410" s="6"/>
      <c r="C410" s="6"/>
    </row>
    <row r="411" spans="2:3">
      <c r="B411" s="6"/>
      <c r="C411" s="6"/>
    </row>
    <row r="412" spans="2:3">
      <c r="B412" s="6"/>
      <c r="C412" s="6"/>
    </row>
    <row r="413" spans="2:3">
      <c r="B413" s="6"/>
      <c r="C413" s="6"/>
    </row>
    <row r="414" spans="2:3">
      <c r="B414" s="6"/>
      <c r="C414" s="6"/>
    </row>
    <row r="415" spans="2:3">
      <c r="B415" s="6"/>
      <c r="C415" s="6"/>
    </row>
    <row r="416" spans="2:3">
      <c r="B416" s="6"/>
      <c r="C416" s="6"/>
    </row>
    <row r="417" spans="2:3">
      <c r="B417" s="6"/>
      <c r="C417" s="6"/>
    </row>
    <row r="418" spans="2:3">
      <c r="B418" s="6"/>
      <c r="C418" s="6"/>
    </row>
    <row r="419" spans="2:3">
      <c r="B419" s="6"/>
      <c r="C419" s="6"/>
    </row>
    <row r="420" spans="2:3">
      <c r="B420" s="6"/>
      <c r="C420" s="6"/>
    </row>
    <row r="421" spans="2:3">
      <c r="B421" s="6"/>
      <c r="C421" s="6"/>
    </row>
    <row r="422" spans="2:3">
      <c r="B422" s="6"/>
      <c r="C422" s="6"/>
    </row>
    <row r="423" spans="2:3">
      <c r="B423" s="6"/>
      <c r="C423" s="6"/>
    </row>
    <row r="424" spans="2:3">
      <c r="B424" s="6"/>
      <c r="C424" s="6"/>
    </row>
    <row r="425" spans="2:3">
      <c r="B425" s="6"/>
      <c r="C425" s="6"/>
    </row>
    <row r="426" spans="2:3">
      <c r="B426" s="6"/>
      <c r="C426" s="6"/>
    </row>
    <row r="427" spans="2:3">
      <c r="B427" s="6"/>
      <c r="C427" s="6"/>
    </row>
    <row r="428" spans="2:3">
      <c r="B428" s="6"/>
      <c r="C428" s="6"/>
    </row>
    <row r="429" spans="2:3">
      <c r="B429" s="6"/>
      <c r="C429" s="6"/>
    </row>
    <row r="430" spans="2:3">
      <c r="B430" s="6"/>
      <c r="C430" s="6"/>
    </row>
    <row r="431" spans="2:3">
      <c r="B431" s="6"/>
      <c r="C431" s="6"/>
    </row>
    <row r="432" spans="2:3">
      <c r="B432" s="6"/>
      <c r="C432" s="6"/>
    </row>
    <row r="433" spans="2:3">
      <c r="B433" s="6"/>
      <c r="C433" s="6"/>
    </row>
    <row r="434" spans="2:3">
      <c r="B434" s="6"/>
      <c r="C434" s="6"/>
    </row>
    <row r="435" spans="2:3">
      <c r="B435" s="6"/>
      <c r="C435" s="6"/>
    </row>
    <row r="436" spans="2:3">
      <c r="B436" s="6"/>
      <c r="C436" s="6"/>
    </row>
    <row r="437" spans="2:3">
      <c r="B437" s="6"/>
      <c r="C437" s="6"/>
    </row>
    <row r="438" spans="2:3">
      <c r="B438" s="6"/>
      <c r="C438" s="6"/>
    </row>
    <row r="439" spans="2:3">
      <c r="B439" s="6"/>
      <c r="C439" s="6"/>
    </row>
    <row r="440" spans="2:3">
      <c r="B440" s="6"/>
      <c r="C440" s="6"/>
    </row>
    <row r="441" spans="2:3">
      <c r="B441" s="6"/>
      <c r="C441" s="6"/>
    </row>
    <row r="442" spans="2:3">
      <c r="B442" s="6"/>
      <c r="C442" s="6"/>
    </row>
    <row r="443" spans="2:3">
      <c r="B443" s="6"/>
      <c r="C443" s="6"/>
    </row>
    <row r="444" spans="2:3">
      <c r="B444" s="6"/>
      <c r="C444" s="6"/>
    </row>
    <row r="445" spans="2:3">
      <c r="B445" s="6"/>
      <c r="C445" s="6"/>
    </row>
    <row r="446" spans="2:3">
      <c r="B446" s="6"/>
      <c r="C446" s="6"/>
    </row>
    <row r="447" spans="2:3">
      <c r="B447" s="6"/>
      <c r="C447" s="6"/>
    </row>
    <row r="448" spans="2:3">
      <c r="B448" s="6"/>
      <c r="C448" s="6"/>
    </row>
    <row r="449" spans="2:3">
      <c r="B449" s="6"/>
      <c r="C449" s="6"/>
    </row>
    <row r="450" spans="2:3">
      <c r="B450" s="6"/>
      <c r="C450" s="6"/>
    </row>
    <row r="451" spans="2:3">
      <c r="B451" s="6"/>
      <c r="C451" s="6"/>
    </row>
    <row r="452" spans="2:3">
      <c r="B452" s="6"/>
      <c r="C452" s="6"/>
    </row>
    <row r="453" spans="2:3">
      <c r="B453" s="6"/>
      <c r="C453" s="6"/>
    </row>
    <row r="454" spans="2:3">
      <c r="B454" s="6"/>
      <c r="C454" s="6"/>
    </row>
    <row r="455" spans="2:3">
      <c r="B455" s="6"/>
      <c r="C455" s="6"/>
    </row>
    <row r="456" spans="2:3">
      <c r="B456" s="6"/>
      <c r="C456" s="6"/>
    </row>
    <row r="457" spans="2:3">
      <c r="B457" s="6"/>
      <c r="C457" s="6"/>
    </row>
    <row r="458" spans="2:3">
      <c r="B458" s="6"/>
      <c r="C458" s="6"/>
    </row>
    <row r="459" spans="2:3">
      <c r="B459" s="6"/>
      <c r="C459" s="6"/>
    </row>
    <row r="460" spans="2:3">
      <c r="B460" s="6"/>
      <c r="C460" s="6"/>
    </row>
    <row r="461" spans="2:3">
      <c r="B461" s="6"/>
      <c r="C461" s="6"/>
    </row>
    <row r="462" spans="2:3">
      <c r="B462" s="6"/>
      <c r="C462" s="6"/>
    </row>
    <row r="463" spans="2:3">
      <c r="B463" s="6"/>
      <c r="C463" s="6"/>
    </row>
    <row r="464" spans="2:3">
      <c r="B464" s="6"/>
      <c r="C464" s="6"/>
    </row>
    <row r="465" spans="2:3">
      <c r="B465" s="6"/>
      <c r="C465" s="6"/>
    </row>
    <row r="466" spans="2:3">
      <c r="B466" s="6"/>
      <c r="C466" s="6"/>
    </row>
    <row r="467" spans="2:3">
      <c r="B467" s="6"/>
      <c r="C467" s="6"/>
    </row>
    <row r="468" spans="2:3">
      <c r="B468" s="6"/>
      <c r="C468" s="6"/>
    </row>
    <row r="469" spans="2:3">
      <c r="B469" s="6"/>
      <c r="C469" s="6"/>
    </row>
    <row r="470" spans="2:3">
      <c r="B470" s="6"/>
      <c r="C470" s="6"/>
    </row>
    <row r="471" spans="2:3">
      <c r="B471" s="6"/>
      <c r="C471" s="6"/>
    </row>
    <row r="472" spans="2:3">
      <c r="B472" s="6"/>
      <c r="C472" s="6"/>
    </row>
    <row r="473" spans="2:3">
      <c r="B473" s="6"/>
      <c r="C473" s="6"/>
    </row>
    <row r="474" spans="2:3">
      <c r="B474" s="6"/>
      <c r="C474" s="6"/>
    </row>
    <row r="475" spans="2:3">
      <c r="B475" s="6"/>
      <c r="C475" s="6"/>
    </row>
    <row r="476" spans="2:3">
      <c r="B476" s="6"/>
      <c r="C476" s="6"/>
    </row>
    <row r="477" spans="2:3">
      <c r="B477" s="6"/>
      <c r="C477" s="6"/>
    </row>
    <row r="478" spans="2:3">
      <c r="B478" s="6"/>
      <c r="C478" s="6"/>
    </row>
    <row r="479" spans="2:3">
      <c r="B479" s="6"/>
      <c r="C479" s="6"/>
    </row>
    <row r="480" spans="2:3">
      <c r="B480" s="6"/>
      <c r="C480" s="6"/>
    </row>
    <row r="481" spans="2:3">
      <c r="B481" s="6"/>
      <c r="C481" s="6"/>
    </row>
    <row r="482" spans="2:3">
      <c r="B482" s="6"/>
      <c r="C482" s="6"/>
    </row>
    <row r="483" spans="2:3">
      <c r="B483" s="6"/>
      <c r="C483" s="6"/>
    </row>
    <row r="484" spans="2:3">
      <c r="B484" s="6"/>
      <c r="C484" s="6"/>
    </row>
    <row r="485" spans="2:3">
      <c r="B485" s="6"/>
      <c r="C485" s="6"/>
    </row>
    <row r="486" spans="2:3">
      <c r="B486" s="6"/>
      <c r="C486" s="6"/>
    </row>
    <row r="487" spans="2:3">
      <c r="B487" s="6"/>
      <c r="C487" s="6"/>
    </row>
    <row r="488" spans="2:3">
      <c r="B488" s="6"/>
      <c r="C488" s="6"/>
    </row>
    <row r="489" spans="2:3">
      <c r="B489" s="6"/>
      <c r="C489" s="6"/>
    </row>
    <row r="490" spans="2:3">
      <c r="B490" s="6"/>
      <c r="C490" s="6"/>
    </row>
    <row r="491" spans="2:3">
      <c r="B491" s="6"/>
      <c r="C491" s="6"/>
    </row>
    <row r="492" spans="2:3">
      <c r="B492" s="6"/>
      <c r="C492" s="6"/>
    </row>
    <row r="493" spans="2:3">
      <c r="B493" s="6"/>
      <c r="C493" s="6"/>
    </row>
    <row r="494" spans="2:3">
      <c r="B494" s="6"/>
      <c r="C494" s="6"/>
    </row>
    <row r="495" spans="2:3">
      <c r="B495" s="6"/>
      <c r="C495" s="6"/>
    </row>
    <row r="496" spans="2:3">
      <c r="B496" s="6"/>
      <c r="C496" s="6"/>
    </row>
    <row r="497" spans="2:3">
      <c r="B497" s="6"/>
      <c r="C497" s="6"/>
    </row>
    <row r="498" spans="2:3">
      <c r="B498" s="6"/>
      <c r="C498" s="6"/>
    </row>
    <row r="499" spans="2:3">
      <c r="B499" s="6"/>
      <c r="C499" s="6"/>
    </row>
    <row r="500" spans="2:3">
      <c r="B500" s="6"/>
      <c r="C500" s="6"/>
    </row>
    <row r="501" spans="2:3">
      <c r="B501" s="6"/>
      <c r="C501" s="6"/>
    </row>
    <row r="502" spans="2:3">
      <c r="B502" s="6"/>
      <c r="C502" s="6"/>
    </row>
    <row r="503" spans="2:3">
      <c r="B503" s="6"/>
      <c r="C503" s="6"/>
    </row>
    <row r="504" spans="2:3">
      <c r="B504" s="6"/>
      <c r="C504" s="6"/>
    </row>
    <row r="505" spans="2:3">
      <c r="B505" s="6"/>
      <c r="C505" s="6"/>
    </row>
    <row r="506" spans="2:3">
      <c r="B506" s="6"/>
      <c r="C506" s="6"/>
    </row>
    <row r="507" spans="2:3">
      <c r="B507" s="6"/>
      <c r="C507" s="6"/>
    </row>
    <row r="508" spans="2:3">
      <c r="B508" s="6"/>
      <c r="C508" s="6"/>
    </row>
    <row r="509" spans="2:3">
      <c r="B509" s="6"/>
      <c r="C509" s="6"/>
    </row>
    <row r="510" spans="2:3">
      <c r="B510" s="6"/>
      <c r="C510" s="6"/>
    </row>
    <row r="511" spans="2:3">
      <c r="B511" s="6"/>
      <c r="C511" s="6"/>
    </row>
    <row r="512" spans="2:3">
      <c r="B512" s="6"/>
      <c r="C512" s="6"/>
    </row>
    <row r="513" spans="2:3">
      <c r="B513" s="6"/>
      <c r="C513" s="6"/>
    </row>
    <row r="514" spans="2:3">
      <c r="B514" s="6"/>
      <c r="C514" s="6"/>
    </row>
    <row r="515" spans="2:3">
      <c r="B515" s="6"/>
      <c r="C515" s="6"/>
    </row>
    <row r="516" spans="2:3">
      <c r="B516" s="6"/>
      <c r="C516" s="6"/>
    </row>
    <row r="517" spans="2:3">
      <c r="B517" s="6"/>
      <c r="C517" s="6"/>
    </row>
    <row r="518" spans="2:3">
      <c r="B518" s="6"/>
      <c r="C518" s="6"/>
    </row>
    <row r="519" spans="2:3">
      <c r="B519" s="6"/>
      <c r="C519" s="6"/>
    </row>
    <row r="520" spans="2:3">
      <c r="B520" s="6"/>
      <c r="C520" s="6"/>
    </row>
    <row r="521" spans="2:3">
      <c r="B521" s="6"/>
      <c r="C521" s="6"/>
    </row>
    <row r="522" spans="2:3">
      <c r="B522" s="6"/>
      <c r="C522" s="6"/>
    </row>
    <row r="523" spans="2:3">
      <c r="B523" s="6"/>
      <c r="C523" s="6"/>
    </row>
    <row r="524" spans="2:3">
      <c r="B524" s="6"/>
      <c r="C524" s="6"/>
    </row>
    <row r="525" spans="2:3">
      <c r="B525" s="6"/>
      <c r="C525" s="6"/>
    </row>
    <row r="526" spans="2:3">
      <c r="B526" s="6"/>
      <c r="C526" s="6"/>
    </row>
    <row r="527" spans="2:3">
      <c r="B527" s="6"/>
      <c r="C527" s="6"/>
    </row>
    <row r="528" spans="2:3">
      <c r="B528" s="6"/>
      <c r="C528" s="6"/>
    </row>
    <row r="529" spans="2:3">
      <c r="B529" s="6"/>
      <c r="C529" s="6"/>
    </row>
    <row r="530" spans="2:3">
      <c r="B530" s="6"/>
      <c r="C530" s="6"/>
    </row>
    <row r="531" spans="2:3">
      <c r="B531" s="6"/>
      <c r="C531" s="6"/>
    </row>
    <row r="532" spans="2:3">
      <c r="B532" s="6"/>
      <c r="C532" s="6"/>
    </row>
    <row r="533" spans="2:3">
      <c r="B533" s="6"/>
      <c r="C533" s="6"/>
    </row>
    <row r="534" spans="2:3">
      <c r="B534" s="6"/>
      <c r="C534" s="6"/>
    </row>
    <row r="535" spans="2:3">
      <c r="B535" s="6"/>
      <c r="C535" s="6"/>
    </row>
    <row r="536" spans="2:3">
      <c r="B536" s="6"/>
      <c r="C536" s="6"/>
    </row>
    <row r="537" spans="2:3">
      <c r="B537" s="6"/>
      <c r="C537" s="6"/>
    </row>
    <row r="538" spans="2:3">
      <c r="B538" s="6"/>
      <c r="C538" s="6"/>
    </row>
    <row r="539" spans="2:3">
      <c r="B539" s="6"/>
      <c r="C539" s="6"/>
    </row>
    <row r="540" spans="2:3">
      <c r="B540" s="6"/>
      <c r="C540" s="6"/>
    </row>
    <row r="541" spans="2:3">
      <c r="B541" s="6"/>
      <c r="C541" s="6"/>
    </row>
    <row r="542" spans="2:3">
      <c r="B542" s="6"/>
      <c r="C542" s="6"/>
    </row>
    <row r="543" spans="2:3">
      <c r="B543" s="6"/>
      <c r="C543" s="6"/>
    </row>
    <row r="544" spans="2:3">
      <c r="B544" s="6"/>
      <c r="C544" s="6"/>
    </row>
    <row r="545" spans="2:3">
      <c r="B545" s="6"/>
      <c r="C545" s="6"/>
    </row>
    <row r="546" spans="2:3">
      <c r="B546" s="6"/>
      <c r="C546" s="6"/>
    </row>
    <row r="547" spans="2:3">
      <c r="B547" s="6"/>
      <c r="C547" s="6"/>
    </row>
    <row r="548" spans="2:3">
      <c r="B548" s="6"/>
      <c r="C548" s="6"/>
    </row>
    <row r="549" spans="2:3">
      <c r="B549" s="6"/>
      <c r="C549" s="6"/>
    </row>
    <row r="550" spans="2:3">
      <c r="B550" s="6"/>
      <c r="C550" s="6"/>
    </row>
    <row r="551" spans="2:3">
      <c r="B551" s="6"/>
      <c r="C551" s="6"/>
    </row>
    <row r="552" spans="2:3">
      <c r="B552" s="6"/>
      <c r="C552" s="6"/>
    </row>
    <row r="553" spans="2:3">
      <c r="B553" s="6"/>
      <c r="C553" s="6"/>
    </row>
    <row r="554" spans="2:3">
      <c r="B554" s="6"/>
      <c r="C554" s="6"/>
    </row>
    <row r="555" spans="2:3">
      <c r="B555" s="6"/>
      <c r="C555" s="6"/>
    </row>
    <row r="556" spans="2:3">
      <c r="B556" s="6"/>
      <c r="C556" s="6"/>
    </row>
    <row r="557" spans="2:3">
      <c r="B557" s="6"/>
      <c r="C557" s="6"/>
    </row>
    <row r="558" spans="2:3">
      <c r="B558" s="6"/>
      <c r="C558" s="6"/>
    </row>
    <row r="559" spans="2:3">
      <c r="B559" s="6"/>
      <c r="C559" s="6"/>
    </row>
    <row r="560" spans="2:3">
      <c r="B560" s="6"/>
      <c r="C560" s="6"/>
    </row>
    <row r="561" spans="2:3">
      <c r="B561" s="6"/>
      <c r="C561" s="6"/>
    </row>
    <row r="562" spans="2:3">
      <c r="B562" s="6"/>
      <c r="C562" s="6"/>
    </row>
    <row r="563" spans="2:3">
      <c r="B563" s="6"/>
      <c r="C563" s="6"/>
    </row>
    <row r="564" spans="2:3">
      <c r="B564" s="6"/>
      <c r="C564" s="6"/>
    </row>
    <row r="565" spans="2:3">
      <c r="B565" s="6"/>
      <c r="C565" s="6"/>
    </row>
    <row r="566" spans="2:3">
      <c r="B566" s="6"/>
      <c r="C566" s="6"/>
    </row>
    <row r="567" spans="2:3">
      <c r="B567" s="6"/>
      <c r="C567" s="6"/>
    </row>
    <row r="568" spans="2:3">
      <c r="B568" s="6"/>
      <c r="C568" s="6"/>
    </row>
    <row r="569" spans="2:3">
      <c r="B569" s="6"/>
      <c r="C569" s="6"/>
    </row>
    <row r="570" spans="2:3">
      <c r="B570" s="6"/>
      <c r="C570" s="6"/>
    </row>
    <row r="571" spans="2:3">
      <c r="B571" s="6"/>
      <c r="C571" s="6"/>
    </row>
    <row r="572" spans="2:3">
      <c r="B572" s="6"/>
      <c r="C572" s="6"/>
    </row>
    <row r="573" spans="2:3">
      <c r="B573" s="6"/>
      <c r="C573" s="6"/>
    </row>
    <row r="574" spans="2:3">
      <c r="B574" s="6"/>
      <c r="C574" s="6"/>
    </row>
    <row r="575" spans="2:3">
      <c r="B575" s="6"/>
      <c r="C575" s="6"/>
    </row>
    <row r="576" spans="2:3">
      <c r="B576" s="6"/>
      <c r="C576" s="6"/>
    </row>
    <row r="577" spans="2:3">
      <c r="B577" s="6"/>
      <c r="C577" s="6"/>
    </row>
    <row r="578" spans="2:3">
      <c r="B578" s="6"/>
      <c r="C578" s="6"/>
    </row>
    <row r="579" spans="2:3">
      <c r="B579" s="6"/>
      <c r="C579" s="6"/>
    </row>
    <row r="580" spans="2:3">
      <c r="B580" s="6"/>
      <c r="C580" s="6"/>
    </row>
    <row r="581" spans="2:3">
      <c r="B581" s="6"/>
      <c r="C581" s="6"/>
    </row>
    <row r="582" spans="2:3">
      <c r="B582" s="6"/>
      <c r="C582" s="6"/>
    </row>
    <row r="583" spans="2:3">
      <c r="B583" s="6"/>
      <c r="C583" s="6"/>
    </row>
    <row r="584" spans="2:3">
      <c r="B584" s="6"/>
      <c r="C584" s="6"/>
    </row>
    <row r="585" spans="2:3">
      <c r="B585" s="6"/>
      <c r="C585" s="6"/>
    </row>
    <row r="586" spans="2:3">
      <c r="B586" s="6"/>
      <c r="C586" s="6"/>
    </row>
    <row r="587" spans="2:3">
      <c r="B587" s="6"/>
      <c r="C587" s="6"/>
    </row>
    <row r="588" spans="2:3">
      <c r="B588" s="6"/>
      <c r="C588" s="6"/>
    </row>
    <row r="589" spans="2:3">
      <c r="B589" s="6"/>
      <c r="C589" s="6"/>
    </row>
    <row r="590" spans="2:3">
      <c r="B590" s="6"/>
      <c r="C590" s="6"/>
    </row>
    <row r="591" spans="2:3">
      <c r="B591" s="6"/>
      <c r="C591" s="6"/>
    </row>
    <row r="592" spans="2:3">
      <c r="B592" s="6"/>
      <c r="C592" s="6"/>
    </row>
    <row r="593" spans="2:3">
      <c r="B593" s="6"/>
      <c r="C593" s="6"/>
    </row>
    <row r="594" spans="2:3">
      <c r="B594" s="6"/>
      <c r="C594" s="6"/>
    </row>
    <row r="595" spans="2:3">
      <c r="B595" s="6"/>
      <c r="C595" s="6"/>
    </row>
    <row r="596" spans="2:3">
      <c r="B596" s="6"/>
      <c r="C596" s="6"/>
    </row>
    <row r="597" spans="2:3">
      <c r="B597" s="6"/>
      <c r="C597" s="6"/>
    </row>
    <row r="598" spans="2:3">
      <c r="B598" s="6"/>
      <c r="C598" s="6"/>
    </row>
    <row r="599" spans="2:3">
      <c r="B599" s="6"/>
      <c r="C599" s="6"/>
    </row>
    <row r="600" spans="2:3">
      <c r="B600" s="6"/>
      <c r="C600" s="6"/>
    </row>
    <row r="601" spans="2:3">
      <c r="B601" s="6"/>
      <c r="C601" s="6"/>
    </row>
    <row r="602" spans="2:3">
      <c r="B602" s="6"/>
      <c r="C602" s="6"/>
    </row>
    <row r="603" spans="2:3">
      <c r="B603" s="6"/>
      <c r="C603" s="6"/>
    </row>
    <row r="604" spans="2:3">
      <c r="B604" s="6"/>
      <c r="C604" s="6"/>
    </row>
    <row r="605" spans="2:3">
      <c r="B605" s="6"/>
      <c r="C605" s="6"/>
    </row>
    <row r="606" spans="2:3">
      <c r="B606" s="6"/>
      <c r="C606" s="6"/>
    </row>
    <row r="607" spans="2:3">
      <c r="B607" s="6"/>
      <c r="C607" s="6"/>
    </row>
    <row r="608" spans="2:3">
      <c r="B608" s="6"/>
      <c r="C608" s="6"/>
    </row>
    <row r="609" spans="2:3">
      <c r="B609" s="6"/>
      <c r="C609" s="6"/>
    </row>
    <row r="610" spans="2:3">
      <c r="B610" s="6"/>
      <c r="C610" s="6"/>
    </row>
    <row r="611" spans="2:3">
      <c r="B611" s="6"/>
      <c r="C611" s="6"/>
    </row>
    <row r="612" spans="2:3">
      <c r="B612" s="6"/>
      <c r="C612" s="6"/>
    </row>
    <row r="613" spans="2:3">
      <c r="B613" s="6"/>
      <c r="C613" s="6"/>
    </row>
    <row r="614" spans="2:3">
      <c r="B614" s="6"/>
      <c r="C614" s="6"/>
    </row>
    <row r="615" spans="2:3">
      <c r="B615" s="6"/>
      <c r="C615" s="6"/>
    </row>
    <row r="616" spans="2:3">
      <c r="B616" s="6"/>
      <c r="C616" s="6"/>
    </row>
    <row r="617" spans="2:3">
      <c r="B617" s="6"/>
      <c r="C617" s="6"/>
    </row>
    <row r="618" spans="2:3">
      <c r="B618" s="6"/>
      <c r="C618" s="6"/>
    </row>
    <row r="619" spans="2:3">
      <c r="B619" s="6"/>
      <c r="C619" s="6"/>
    </row>
    <row r="620" spans="2:3">
      <c r="B620" s="6"/>
      <c r="C620" s="6"/>
    </row>
    <row r="621" spans="2:3">
      <c r="B621" s="6"/>
      <c r="C621" s="6"/>
    </row>
    <row r="622" spans="2:3">
      <c r="B622" s="6"/>
      <c r="C622" s="6"/>
    </row>
    <row r="623" spans="2:3">
      <c r="B623" s="6"/>
      <c r="C623" s="6"/>
    </row>
    <row r="624" spans="2:3">
      <c r="B624" s="6"/>
      <c r="C624" s="6"/>
    </row>
    <row r="625" spans="2:3">
      <c r="B625" s="6"/>
      <c r="C625" s="6"/>
    </row>
    <row r="626" spans="2:3">
      <c r="B626" s="6"/>
      <c r="C626" s="6"/>
    </row>
    <row r="627" spans="2:3">
      <c r="B627" s="6"/>
      <c r="C627" s="6"/>
    </row>
    <row r="628" spans="2:3">
      <c r="B628" s="6"/>
      <c r="C628" s="6"/>
    </row>
    <row r="629" spans="2:3">
      <c r="B629" s="6"/>
      <c r="C629" s="6"/>
    </row>
    <row r="630" spans="2:3">
      <c r="B630" s="6"/>
      <c r="C630" s="6"/>
    </row>
    <row r="631" spans="2:3">
      <c r="B631" s="6"/>
      <c r="C631" s="6"/>
    </row>
    <row r="632" spans="2:3">
      <c r="B632" s="6"/>
      <c r="C632" s="6"/>
    </row>
    <row r="633" spans="2:3">
      <c r="B633" s="6"/>
      <c r="C633" s="6"/>
    </row>
    <row r="634" spans="2:3">
      <c r="B634" s="6"/>
      <c r="C634" s="6"/>
    </row>
    <row r="635" spans="2:3">
      <c r="B635" s="6"/>
      <c r="C635" s="6"/>
    </row>
    <row r="636" spans="2:3">
      <c r="B636" s="6"/>
      <c r="C636" s="6"/>
    </row>
    <row r="637" spans="2:3">
      <c r="B637" s="6"/>
      <c r="C637" s="6"/>
    </row>
    <row r="638" spans="2:3">
      <c r="B638" s="6"/>
      <c r="C638" s="6"/>
    </row>
    <row r="639" spans="2:3">
      <c r="B639" s="6"/>
      <c r="C639" s="6"/>
    </row>
    <row r="640" spans="2:3">
      <c r="B640" s="6"/>
      <c r="C640" s="6"/>
    </row>
    <row r="641" spans="2:3">
      <c r="B641" s="6"/>
      <c r="C641" s="6"/>
    </row>
    <row r="642" spans="2:3">
      <c r="B642" s="6"/>
      <c r="C642" s="6"/>
    </row>
    <row r="643" spans="2:3">
      <c r="B643" s="6"/>
      <c r="C643" s="6"/>
    </row>
    <row r="644" spans="2:3">
      <c r="B644" s="6"/>
      <c r="C644" s="6"/>
    </row>
    <row r="645" spans="2:3">
      <c r="B645" s="6"/>
      <c r="C645" s="6"/>
    </row>
    <row r="646" spans="2:3">
      <c r="B646" s="6"/>
      <c r="C646" s="6"/>
    </row>
    <row r="647" spans="2:3">
      <c r="B647" s="6"/>
      <c r="C647" s="6"/>
    </row>
    <row r="648" spans="2:3">
      <c r="B648" s="6"/>
      <c r="C648" s="6"/>
    </row>
    <row r="649" spans="2:3">
      <c r="B649" s="6"/>
      <c r="C649" s="6"/>
    </row>
    <row r="650" spans="2:3">
      <c r="B650" s="6"/>
      <c r="C650" s="6"/>
    </row>
    <row r="651" spans="2:3">
      <c r="B651" s="6"/>
      <c r="C651" s="6"/>
    </row>
    <row r="652" spans="2:3">
      <c r="B652" s="6"/>
      <c r="C652" s="6"/>
    </row>
    <row r="653" spans="2:3">
      <c r="B653" s="6"/>
      <c r="C653" s="6"/>
    </row>
    <row r="654" spans="2:3">
      <c r="B654" s="6"/>
      <c r="C654" s="6"/>
    </row>
    <row r="655" spans="2:3">
      <c r="B655" s="6"/>
      <c r="C655" s="6"/>
    </row>
    <row r="656" spans="2:3">
      <c r="B656" s="6"/>
      <c r="C656" s="6"/>
    </row>
    <row r="657" spans="2:3">
      <c r="B657" s="6"/>
      <c r="C657" s="6"/>
    </row>
    <row r="658" spans="2:3">
      <c r="B658" s="6"/>
      <c r="C658" s="6"/>
    </row>
    <row r="659" spans="2:3">
      <c r="B659" s="6"/>
      <c r="C659" s="6"/>
    </row>
    <row r="660" spans="2:3">
      <c r="B660" s="6"/>
      <c r="C660" s="6"/>
    </row>
    <row r="661" spans="2:3">
      <c r="B661" s="6"/>
      <c r="C661" s="6"/>
    </row>
    <row r="662" spans="2:3">
      <c r="B662" s="6"/>
      <c r="C662" s="6"/>
    </row>
    <row r="663" spans="2:3">
      <c r="B663" s="6"/>
      <c r="C663" s="6"/>
    </row>
    <row r="664" spans="2:3">
      <c r="B664" s="6"/>
      <c r="C664" s="6"/>
    </row>
    <row r="665" spans="2:3">
      <c r="B665" s="6"/>
      <c r="C665" s="6"/>
    </row>
    <row r="666" spans="2:3">
      <c r="B666" s="6"/>
      <c r="C666" s="6"/>
    </row>
    <row r="667" spans="2:3">
      <c r="B667" s="6"/>
      <c r="C667" s="6"/>
    </row>
    <row r="668" spans="2:3">
      <c r="B668" s="6"/>
      <c r="C668" s="6"/>
    </row>
    <row r="669" spans="2:3">
      <c r="B669" s="6"/>
      <c r="C669" s="6"/>
    </row>
    <row r="670" spans="2:3">
      <c r="B670" s="6"/>
      <c r="C670" s="6"/>
    </row>
    <row r="671" spans="2:3">
      <c r="B671" s="6"/>
      <c r="C671" s="6"/>
    </row>
    <row r="672" spans="2:3">
      <c r="B672" s="6"/>
      <c r="C672" s="6"/>
    </row>
    <row r="673" spans="2:3">
      <c r="B673" s="6"/>
      <c r="C673" s="6"/>
    </row>
    <row r="674" spans="2:3">
      <c r="B674" s="6"/>
      <c r="C674" s="6"/>
    </row>
    <row r="675" spans="2:3">
      <c r="B675" s="6"/>
      <c r="C675" s="6"/>
    </row>
    <row r="676" spans="2:3">
      <c r="B676" s="6"/>
      <c r="C676" s="6"/>
    </row>
    <row r="677" spans="2:3">
      <c r="B677" s="6"/>
      <c r="C677" s="6"/>
    </row>
    <row r="678" spans="2:3">
      <c r="B678" s="6"/>
      <c r="C678" s="6"/>
    </row>
    <row r="679" spans="2:3">
      <c r="B679" s="6"/>
      <c r="C679" s="6"/>
    </row>
    <row r="680" spans="2:3">
      <c r="B680" s="6"/>
      <c r="C680" s="6"/>
    </row>
    <row r="681" spans="2:3">
      <c r="B681" s="6"/>
      <c r="C681" s="6"/>
    </row>
    <row r="682" spans="2:3">
      <c r="B682" s="6"/>
      <c r="C682" s="6"/>
    </row>
    <row r="683" spans="2:3">
      <c r="B683" s="6"/>
      <c r="C683" s="6"/>
    </row>
    <row r="684" spans="2:3">
      <c r="B684" s="6"/>
      <c r="C684" s="6"/>
    </row>
    <row r="685" spans="2:3">
      <c r="B685" s="6"/>
      <c r="C685" s="6"/>
    </row>
    <row r="686" spans="2:3">
      <c r="B686" s="6"/>
      <c r="C686" s="6"/>
    </row>
    <row r="687" spans="2:3">
      <c r="B687" s="6"/>
      <c r="C687" s="6"/>
    </row>
    <row r="688" spans="2:3">
      <c r="B688" s="6"/>
      <c r="C688" s="6"/>
    </row>
    <row r="689" spans="2:3">
      <c r="B689" s="6"/>
      <c r="C689" s="6"/>
    </row>
    <row r="690" spans="2:3">
      <c r="B690" s="6"/>
      <c r="C690" s="6"/>
    </row>
    <row r="691" spans="2:3">
      <c r="B691" s="6"/>
      <c r="C691" s="6"/>
    </row>
    <row r="692" spans="2:3">
      <c r="B692" s="6"/>
      <c r="C692" s="6"/>
    </row>
    <row r="693" spans="2:3">
      <c r="B693" s="6"/>
      <c r="C693" s="6"/>
    </row>
    <row r="694" spans="2:3">
      <c r="B694" s="6"/>
      <c r="C694" s="6"/>
    </row>
    <row r="695" spans="2:3">
      <c r="B695" s="6"/>
      <c r="C695" s="6"/>
    </row>
    <row r="696" spans="2:3">
      <c r="B696" s="6"/>
      <c r="C696" s="6"/>
    </row>
    <row r="697" spans="2:3">
      <c r="B697" s="6"/>
      <c r="C697" s="6"/>
    </row>
    <row r="698" spans="2:3">
      <c r="B698" s="6"/>
      <c r="C698" s="6"/>
    </row>
    <row r="699" spans="2:3">
      <c r="B699" s="6"/>
      <c r="C699" s="6"/>
    </row>
    <row r="700" spans="2:3">
      <c r="B700" s="6"/>
      <c r="C700" s="6"/>
    </row>
    <row r="701" spans="2:3">
      <c r="B701" s="6"/>
      <c r="C701" s="6"/>
    </row>
    <row r="702" spans="2:3">
      <c r="B702" s="6"/>
      <c r="C702" s="6"/>
    </row>
    <row r="703" spans="2:3">
      <c r="B703" s="6"/>
      <c r="C703" s="6"/>
    </row>
    <row r="704" spans="2:3">
      <c r="B704" s="6"/>
      <c r="C704" s="6"/>
    </row>
    <row r="705" spans="2:3">
      <c r="B705" s="6"/>
      <c r="C705" s="6"/>
    </row>
    <row r="706" spans="2:3">
      <c r="B706" s="6"/>
      <c r="C706" s="6"/>
    </row>
    <row r="707" spans="2:3">
      <c r="B707" s="6"/>
      <c r="C707" s="6"/>
    </row>
    <row r="708" spans="2:3">
      <c r="B708" s="6"/>
      <c r="C708" s="6"/>
    </row>
    <row r="709" spans="2:3">
      <c r="B709" s="6"/>
      <c r="C709" s="6"/>
    </row>
    <row r="710" spans="2:3">
      <c r="B710" s="6"/>
      <c r="C710" s="6"/>
    </row>
    <row r="711" spans="2:3">
      <c r="B711" s="6"/>
      <c r="C711" s="6"/>
    </row>
    <row r="712" spans="2:3">
      <c r="B712" s="6"/>
      <c r="C712" s="6"/>
    </row>
    <row r="713" spans="2:3">
      <c r="B713" s="6"/>
      <c r="C713" s="6"/>
    </row>
    <row r="714" spans="2:3">
      <c r="B714" s="6"/>
      <c r="C714" s="6"/>
    </row>
    <row r="715" spans="2:3">
      <c r="B715" s="6"/>
      <c r="C715" s="6"/>
    </row>
    <row r="716" spans="2:3">
      <c r="B716" s="6"/>
      <c r="C716" s="6"/>
    </row>
    <row r="717" spans="2:3">
      <c r="B717" s="6"/>
      <c r="C717" s="6"/>
    </row>
    <row r="718" spans="2:3">
      <c r="B718" s="6"/>
      <c r="C718" s="6"/>
    </row>
    <row r="719" spans="2:3">
      <c r="B719" s="6"/>
      <c r="C719" s="6"/>
    </row>
    <row r="720" spans="2:3">
      <c r="B720" s="6"/>
      <c r="C720" s="6"/>
    </row>
    <row r="721" spans="2:3">
      <c r="B721" s="6"/>
      <c r="C721" s="6"/>
    </row>
    <row r="722" spans="2:3">
      <c r="B722" s="6"/>
      <c r="C722" s="6"/>
    </row>
    <row r="723" spans="2:3">
      <c r="B723" s="6"/>
      <c r="C723" s="6"/>
    </row>
    <row r="724" spans="2:3">
      <c r="B724" s="6"/>
      <c r="C724" s="6"/>
    </row>
    <row r="725" spans="2:3">
      <c r="B725" s="6"/>
      <c r="C725" s="6"/>
    </row>
    <row r="726" spans="2:3">
      <c r="B726" s="6"/>
      <c r="C726" s="6"/>
    </row>
    <row r="727" spans="2:3">
      <c r="B727" s="6"/>
      <c r="C727" s="6"/>
    </row>
    <row r="728" spans="2:3">
      <c r="B728" s="6"/>
      <c r="C728" s="6"/>
    </row>
    <row r="729" spans="2:3">
      <c r="B729" s="6"/>
      <c r="C729" s="6"/>
    </row>
    <row r="730" spans="2:3">
      <c r="B730" s="6"/>
      <c r="C730" s="6"/>
    </row>
    <row r="731" spans="2:3">
      <c r="B731" s="6"/>
      <c r="C731" s="6"/>
    </row>
    <row r="732" spans="2:3">
      <c r="B732" s="6"/>
      <c r="C732" s="6"/>
    </row>
    <row r="733" spans="2:3">
      <c r="B733" s="6"/>
      <c r="C733" s="6"/>
    </row>
    <row r="734" spans="2:3">
      <c r="B734" s="6"/>
      <c r="C734" s="6"/>
    </row>
    <row r="735" spans="2:3">
      <c r="B735" s="6"/>
      <c r="C735" s="6"/>
    </row>
    <row r="736" spans="2:3">
      <c r="B736" s="6"/>
      <c r="C736" s="6"/>
    </row>
    <row r="737" spans="2:3">
      <c r="B737" s="6"/>
      <c r="C737" s="6"/>
    </row>
    <row r="738" spans="2:3">
      <c r="B738" s="6"/>
      <c r="C738" s="6"/>
    </row>
    <row r="739" spans="2:3">
      <c r="B739" s="6"/>
      <c r="C739" s="6"/>
    </row>
    <row r="740" spans="2:3">
      <c r="B740" s="6"/>
      <c r="C740" s="6"/>
    </row>
    <row r="741" spans="2:3">
      <c r="B741" s="6"/>
      <c r="C741" s="6"/>
    </row>
    <row r="742" spans="2:3">
      <c r="B742" s="6"/>
      <c r="C742" s="6"/>
    </row>
    <row r="743" spans="2:3">
      <c r="B743" s="6"/>
      <c r="C743" s="6"/>
    </row>
    <row r="744" spans="2:3">
      <c r="B744" s="6"/>
      <c r="C744" s="6"/>
    </row>
    <row r="745" spans="2:3">
      <c r="B745" s="6"/>
      <c r="C745" s="6"/>
    </row>
    <row r="746" spans="2:3">
      <c r="B746" s="6"/>
      <c r="C746" s="6"/>
    </row>
    <row r="747" spans="2:3">
      <c r="B747" s="6"/>
      <c r="C747" s="6"/>
    </row>
    <row r="748" spans="2:3">
      <c r="B748" s="6"/>
      <c r="C748" s="6"/>
    </row>
    <row r="749" spans="2:3">
      <c r="B749" s="6"/>
      <c r="C749" s="6"/>
    </row>
  </sheetData>
  <mergeCells count="6">
    <mergeCell ref="B10:B11"/>
    <mergeCell ref="B2:C2"/>
    <mergeCell ref="B3:C3"/>
    <mergeCell ref="B4:C4"/>
    <mergeCell ref="B6:C6"/>
    <mergeCell ref="B7:C7"/>
  </mergeCells>
  <hyperlinks>
    <hyperlink ref="C10" location="'GRÁFICA 1 a 2'!A1" display="Producto Interno Bruto a precios constantes, en la República: Años 2018-25"/>
    <hyperlink ref="C11" location="'GRÁFICA 1 a 2'!A60" display="Producto Interno Bruto per cápita a precios constantes en la República, y su variación porcentual: Años 2018-25"/>
    <hyperlink ref="B10:B11" location="'Gráfica 1 a 2'!A1" display="Gráfica 1 y 2"/>
    <hyperlink ref="B12" location="'1. PIBC'!A1" display="'1. PIBC'!A1"/>
    <hyperlink ref="B16" location="'Gráfica 3'!A1" display="Gráfica 3"/>
    <hyperlink ref="B19" location="'GRÁFICA 4'!A1" display="Gráfica 4"/>
    <hyperlink ref="C12" location="'1. PIBC'!A1" display="Producto Interno Bruto a precios de comprador en la República, según categoría de actividad económica, a precios corrientes:  Años 2018-24"/>
    <hyperlink ref="C14" location="'3. PIBK'!A1" display="Producto Interno Bruto en la República según categoría de actividad económica, variación y composición porcentual: Años 2018-25"/>
    <hyperlink ref="B14" location="'2. PIBK'!A1" display="'2. PIBK'!A1"/>
    <hyperlink ref="B15" location="'5. PERCAP '!A1" display="'5. PERCAP '!A1"/>
    <hyperlink ref="B21" location="'8. PIBTRIM CORRIENTE 18-24'!A1" display="'8. PIBTRIM CORRIENTE 18-24'!A1"/>
    <hyperlink ref="B22" location="'8a. VAR% TRIM CORRIENTE 18-24'!A1" display="8a"/>
    <hyperlink ref="C17" location="'5. APORTES '!A1" display="Aportes porcentuales de las actividades económicas, a la variación absoluta del Producto Interno Bruto en la República de Panamá: Años 2019-25"/>
    <hyperlink ref="B13" location="'9. PERCAP'!A1" display="'9. PERCAP'!A1"/>
    <hyperlink ref="C15" location="'4. PERCAP '!A1" display="Producto Interno Bruto a precios de comprador en la República, total y per cápita y sus variaciones porcentuales: Años 2018-25"/>
    <hyperlink ref="C16" location="'GRÁFICA 3'!A1" display="Aportes porcentuales de las actividades económicas, a la variación absoluta anual del Producto Interno Bruto de la República, en medidas de volumen encadenadas, con año de referencia 2018: Años 2023-24"/>
    <hyperlink ref="B17" location="'6. APORTES '!A1" display="'6. APORTES '!A1"/>
    <hyperlink ref="C19" location="'GRÁFICA 4'!A1" display="Generador gráfico de la variación porcentual anual y trimestral del Valor Agregado Bruto"/>
    <hyperlink ref="B18" location="'7. PIBTRIM CONSTANTE 18-24'!A1" display="'7. PIBTRIM CONSTANTE 18-24'!A1"/>
    <hyperlink ref="C18" location="'6. PIBTRIM CONSTANTE 18-25'!A1" display="Producto Interno Bruto Trimestral en la República, según categoría de actividad económica: Años 2018-2025"/>
    <hyperlink ref="B20" location="'7a. VAR% TRIM CONSTANTE 18-24'!A1" display="7a"/>
    <hyperlink ref="C20" location="'6a. VAR% TRIM CONSTANTE 18-25'!A1" display="Variación porcentual del Producto Interno Bruto Trimestral en la República, según categoría de actividad económica: Años 2019-18 a 2025-24"/>
    <hyperlink ref="C21" location="'7. PIBTRIM CORRIENTE 18-25'!A1" display="Producto Interno Bruto Trimestral en la República, según categoría de actividad económica a precios corrientes: Años 2018-2025"/>
    <hyperlink ref="C22" location="'7a. VAR% TRIM CORRIENTE 18-25'!A1" display="Variación porcentual del Producto Interno Bruto Trimestral en la República, según categoría de actividad económica a precios corrientes: Años 2019-18 a 2025-24"/>
    <hyperlink ref="C13" location="'2. PERCAP'!A1" display="Producto Interno Bruto a precios de comprador en la República, a precios corrientes total y per cápita y sus variaciones porcentuales: Años 2018-25"/>
  </hyperlinks>
  <printOptions horizontalCentered="1"/>
  <pageMargins left="0.78740157480314965" right="0.70866141732283472" top="0.74803149606299213" bottom="0.74803149606299213" header="0.31496062992125984" footer="0.31496062992125984"/>
  <pageSetup scale="6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036"/>
  <sheetViews>
    <sheetView showGridLines="0" zoomScaleNormal="100" workbookViewId="0"/>
  </sheetViews>
  <sheetFormatPr baseColWidth="10" defaultColWidth="11.42578125" defaultRowHeight="15"/>
  <cols>
    <col min="1" max="1" width="5.85546875" style="149" customWidth="1"/>
    <col min="2" max="2" width="28.140625" style="149" customWidth="1"/>
    <col min="3" max="3" width="17.42578125" style="149" customWidth="1"/>
    <col min="4" max="4" width="12.5703125" style="149" bestFit="1" customWidth="1"/>
    <col min="5" max="6" width="12.28515625" style="149" bestFit="1" customWidth="1"/>
    <col min="7" max="7" width="12.5703125" style="149" bestFit="1" customWidth="1"/>
    <col min="8" max="9" width="12.28515625" style="149" bestFit="1" customWidth="1"/>
    <col min="10" max="10" width="12.5703125" style="149" bestFit="1" customWidth="1"/>
    <col min="11" max="12" width="11.5703125" style="149" bestFit="1" customWidth="1"/>
    <col min="13" max="14" width="12.28515625" style="149" bestFit="1" customWidth="1"/>
    <col min="15" max="15" width="11.5703125" style="149" bestFit="1" customWidth="1"/>
    <col min="16" max="16" width="9.85546875" style="149" customWidth="1"/>
    <col min="17" max="17" width="14.28515625" style="149" customWidth="1"/>
    <col min="18" max="19" width="14.140625" style="149" customWidth="1"/>
    <col min="20" max="20" width="11.5703125" style="149" bestFit="1" customWidth="1"/>
    <col min="21" max="21" width="12.28515625" style="149" bestFit="1" customWidth="1"/>
    <col min="22" max="16384" width="11.42578125" style="149"/>
  </cols>
  <sheetData>
    <row r="1" spans="1:18" s="8" customFormat="1" ht="24.75" customHeight="1">
      <c r="A1" s="151"/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N1" s="151"/>
    </row>
    <row r="2" spans="1:18">
      <c r="A2" s="178" t="s">
        <v>130</v>
      </c>
      <c r="G2" s="177"/>
      <c r="M2" s="291"/>
    </row>
    <row r="3" spans="1:18" ht="15.75" thickBot="1">
      <c r="Q3" s="233"/>
    </row>
    <row r="4" spans="1:18" ht="24.75" customHeight="1" thickBot="1">
      <c r="B4" s="175" t="s">
        <v>128</v>
      </c>
      <c r="C4" s="176" t="s">
        <v>18</v>
      </c>
      <c r="Q4" s="177"/>
    </row>
    <row r="7" spans="1:18">
      <c r="Q7" s="227"/>
    </row>
    <row r="8" spans="1:18">
      <c r="Q8" s="228"/>
      <c r="R8" s="229"/>
    </row>
    <row r="9" spans="1:18">
      <c r="Q9" s="492"/>
      <c r="R9" s="492"/>
    </row>
    <row r="10" spans="1:18">
      <c r="Q10" s="230"/>
      <c r="R10" s="179"/>
    </row>
    <row r="11" spans="1:18">
      <c r="Q11" s="230"/>
      <c r="R11" s="179"/>
    </row>
    <row r="12" spans="1:18">
      <c r="Q12" s="230"/>
      <c r="R12" s="179"/>
    </row>
    <row r="13" spans="1:18">
      <c r="Q13" s="230"/>
      <c r="R13" s="179"/>
    </row>
    <row r="14" spans="1:18">
      <c r="Q14" s="230"/>
      <c r="R14" s="179"/>
    </row>
    <row r="15" spans="1:18">
      <c r="Q15" s="230"/>
      <c r="R15" s="179"/>
    </row>
    <row r="16" spans="1:18">
      <c r="Q16" s="230"/>
      <c r="R16" s="230"/>
    </row>
    <row r="17" spans="17:18">
      <c r="Q17" s="230"/>
      <c r="R17" s="230"/>
    </row>
    <row r="18" spans="17:18">
      <c r="Q18" s="230"/>
      <c r="R18" s="230"/>
    </row>
    <row r="19" spans="17:18">
      <c r="Q19" s="230"/>
      <c r="R19" s="230"/>
    </row>
    <row r="20" spans="17:18">
      <c r="Q20" s="230"/>
      <c r="R20" s="230"/>
    </row>
    <row r="21" spans="17:18">
      <c r="Q21" s="230"/>
      <c r="R21" s="230"/>
    </row>
    <row r="22" spans="17:18">
      <c r="Q22" s="230"/>
      <c r="R22" s="230"/>
    </row>
    <row r="23" spans="17:18">
      <c r="Q23" s="230"/>
      <c r="R23" s="230"/>
    </row>
    <row r="24" spans="17:18">
      <c r="Q24" s="231"/>
      <c r="R24" s="231"/>
    </row>
    <row r="25" spans="17:18">
      <c r="Q25" s="230"/>
      <c r="R25" s="230"/>
    </row>
    <row r="26" spans="17:18">
      <c r="Q26" s="230"/>
      <c r="R26" s="230"/>
    </row>
    <row r="27" spans="17:18">
      <c r="Q27" s="230"/>
      <c r="R27" s="230"/>
    </row>
    <row r="28" spans="17:18">
      <c r="Q28" s="230"/>
      <c r="R28" s="230"/>
    </row>
    <row r="29" spans="17:18">
      <c r="Q29" s="230"/>
      <c r="R29" s="232"/>
    </row>
    <row r="35" spans="25:41">
      <c r="AO35" s="153"/>
    </row>
    <row r="36" spans="25:41">
      <c r="Y36" s="152"/>
      <c r="AO36" s="153"/>
    </row>
    <row r="37" spans="25:41">
      <c r="Y37" s="152"/>
      <c r="AO37" s="153"/>
    </row>
    <row r="38" spans="25:41" s="367" customFormat="1">
      <c r="Y38" s="366"/>
      <c r="AO38" s="368"/>
    </row>
    <row r="39" spans="25:41" s="367" customFormat="1">
      <c r="Y39" s="366"/>
      <c r="AO39" s="368"/>
    </row>
    <row r="40" spans="25:41" s="367" customFormat="1">
      <c r="Y40" s="366"/>
      <c r="AO40" s="368"/>
    </row>
    <row r="41" spans="25:41" s="428" customFormat="1">
      <c r="Y41" s="427"/>
      <c r="AO41" s="429"/>
    </row>
    <row r="42" spans="25:41" s="428" customFormat="1">
      <c r="Y42" s="427"/>
      <c r="AO42" s="429"/>
    </row>
    <row r="43" spans="25:41" s="428" customFormat="1">
      <c r="Y43" s="427"/>
      <c r="AO43" s="429"/>
    </row>
    <row r="44" spans="25:41" s="428" customFormat="1">
      <c r="Y44" s="427"/>
      <c r="AO44" s="429"/>
    </row>
    <row r="45" spans="25:41" s="428" customFormat="1">
      <c r="Y45" s="427"/>
      <c r="AO45" s="429"/>
    </row>
    <row r="46" spans="25:41" s="428" customFormat="1">
      <c r="Y46" s="427"/>
      <c r="AO46" s="429"/>
    </row>
    <row r="47" spans="25:41" s="428" customFormat="1">
      <c r="Y47" s="427"/>
      <c r="AO47" s="429"/>
    </row>
    <row r="48" spans="25:41" s="428" customFormat="1">
      <c r="Y48" s="427"/>
      <c r="AO48" s="429"/>
    </row>
    <row r="49" spans="25:41" s="428" customFormat="1">
      <c r="Y49" s="427"/>
      <c r="AO49" s="429"/>
    </row>
    <row r="50" spans="25:41" s="428" customFormat="1">
      <c r="Y50" s="427"/>
      <c r="AO50" s="429"/>
    </row>
    <row r="51" spans="25:41" s="428" customFormat="1">
      <c r="Y51" s="427"/>
      <c r="AO51" s="429"/>
    </row>
    <row r="52" spans="25:41" s="428" customFormat="1">
      <c r="Y52" s="427"/>
      <c r="AO52" s="429"/>
    </row>
    <row r="53" spans="25:41" s="428" customFormat="1">
      <c r="Y53" s="427"/>
      <c r="AO53" s="429"/>
    </row>
    <row r="54" spans="25:41" s="428" customFormat="1">
      <c r="Y54" s="427"/>
      <c r="AO54" s="429"/>
    </row>
    <row r="55" spans="25:41" s="428" customFormat="1">
      <c r="Y55" s="427"/>
      <c r="AO55" s="429"/>
    </row>
    <row r="56" spans="25:41" s="428" customFormat="1">
      <c r="Y56" s="427"/>
      <c r="AO56" s="429"/>
    </row>
    <row r="57" spans="25:41" s="428" customFormat="1">
      <c r="Y57" s="427"/>
      <c r="AO57" s="429"/>
    </row>
    <row r="58" spans="25:41" s="428" customFormat="1">
      <c r="Y58" s="427"/>
      <c r="AO58" s="429"/>
    </row>
    <row r="59" spans="25:41" s="428" customFormat="1">
      <c r="Y59" s="427"/>
      <c r="AO59" s="429"/>
    </row>
    <row r="60" spans="25:41" s="428" customFormat="1">
      <c r="Y60" s="427"/>
      <c r="AO60" s="429"/>
    </row>
    <row r="61" spans="25:41" s="428" customFormat="1">
      <c r="Y61" s="427"/>
      <c r="AO61" s="429"/>
    </row>
    <row r="62" spans="25:41" s="428" customFormat="1">
      <c r="Y62" s="427"/>
      <c r="AO62" s="429"/>
    </row>
    <row r="63" spans="25:41" s="428" customFormat="1">
      <c r="Y63" s="427"/>
      <c r="AO63" s="429"/>
    </row>
    <row r="64" spans="25:41" s="428" customFormat="1">
      <c r="Y64" s="427"/>
      <c r="AB64" s="427"/>
      <c r="AO64" s="429"/>
    </row>
    <row r="65" spans="1:49" s="428" customFormat="1">
      <c r="A65" s="430"/>
      <c r="B65" s="430"/>
      <c r="C65" s="430"/>
      <c r="D65" s="430"/>
      <c r="E65" s="430"/>
      <c r="F65" s="430"/>
      <c r="G65" s="430"/>
      <c r="H65" s="430"/>
      <c r="I65" s="430"/>
      <c r="J65" s="430"/>
      <c r="K65" s="430"/>
      <c r="L65" s="430"/>
      <c r="M65" s="430"/>
      <c r="N65" s="430"/>
      <c r="O65" s="430"/>
      <c r="P65" s="430"/>
      <c r="Q65" s="430"/>
      <c r="R65" s="430"/>
      <c r="S65" s="430"/>
      <c r="T65" s="430"/>
      <c r="U65" s="430"/>
      <c r="V65" s="430"/>
      <c r="W65" s="430"/>
      <c r="X65" s="430"/>
      <c r="Y65" s="431"/>
      <c r="Z65" s="430"/>
      <c r="AA65" s="430"/>
      <c r="AB65" s="431"/>
      <c r="AC65" s="430"/>
      <c r="AD65" s="430"/>
      <c r="AE65" s="430"/>
      <c r="AF65" s="430"/>
      <c r="AG65" s="430"/>
      <c r="AH65" s="430"/>
      <c r="AI65" s="430"/>
      <c r="AJ65" s="430"/>
      <c r="AK65" s="430"/>
      <c r="AL65" s="430"/>
      <c r="AM65" s="430"/>
      <c r="AN65" s="430"/>
      <c r="AO65" s="432"/>
      <c r="AP65" s="430"/>
      <c r="AQ65" s="430"/>
      <c r="AR65" s="430"/>
      <c r="AS65" s="430"/>
      <c r="AT65" s="430"/>
      <c r="AU65" s="430"/>
      <c r="AV65" s="430"/>
      <c r="AW65" s="430"/>
    </row>
    <row r="66" spans="1:49" s="369" customFormat="1">
      <c r="A66" s="357"/>
      <c r="B66" s="357"/>
      <c r="C66" s="357"/>
      <c r="D66" s="357"/>
      <c r="E66" s="357"/>
      <c r="F66" s="357"/>
      <c r="G66" s="357"/>
      <c r="H66" s="357"/>
      <c r="I66" s="357"/>
      <c r="J66" s="357"/>
      <c r="K66" s="357"/>
      <c r="L66" s="357"/>
      <c r="M66" s="357"/>
      <c r="N66" s="357"/>
      <c r="O66" s="357"/>
      <c r="P66" s="357"/>
      <c r="Q66" s="357"/>
      <c r="R66" s="357"/>
      <c r="S66" s="357"/>
      <c r="T66" s="357"/>
      <c r="U66" s="357"/>
      <c r="V66" s="357"/>
      <c r="W66" s="357"/>
      <c r="X66" s="357"/>
      <c r="Y66" s="359"/>
      <c r="Z66" s="357"/>
      <c r="AA66" s="357"/>
      <c r="AB66" s="359"/>
      <c r="AC66" s="357"/>
      <c r="AD66" s="357"/>
      <c r="AE66" s="357"/>
      <c r="AF66" s="357"/>
      <c r="AG66" s="357"/>
      <c r="AH66" s="357"/>
      <c r="AI66" s="357"/>
      <c r="AJ66" s="357"/>
      <c r="AK66" s="357"/>
      <c r="AL66" s="357"/>
      <c r="AM66" s="357"/>
      <c r="AN66" s="357"/>
      <c r="AO66" s="360"/>
      <c r="AP66" s="357"/>
      <c r="AQ66" s="357"/>
      <c r="AR66" s="357"/>
      <c r="AS66" s="357"/>
      <c r="AT66" s="357"/>
      <c r="AU66" s="357"/>
      <c r="AV66" s="357"/>
      <c r="AW66" s="357"/>
    </row>
    <row r="67" spans="1:49" s="369" customFormat="1">
      <c r="A67" s="357"/>
      <c r="B67" s="357"/>
      <c r="C67" s="357"/>
      <c r="D67" s="357"/>
      <c r="E67" s="357"/>
      <c r="F67" s="357"/>
      <c r="G67" s="357"/>
      <c r="H67" s="357"/>
      <c r="I67" s="357"/>
      <c r="J67" s="357"/>
      <c r="K67" s="357"/>
      <c r="L67" s="357"/>
      <c r="M67" s="357"/>
      <c r="N67" s="357"/>
      <c r="O67" s="357"/>
      <c r="P67" s="357"/>
      <c r="Q67" s="357"/>
      <c r="R67" s="357"/>
      <c r="S67" s="357"/>
      <c r="T67" s="357"/>
      <c r="U67" s="357"/>
      <c r="V67" s="357"/>
      <c r="W67" s="357"/>
      <c r="X67" s="357"/>
      <c r="Y67" s="357"/>
      <c r="Z67" s="357"/>
      <c r="AA67" s="357"/>
      <c r="AB67" s="357"/>
      <c r="AC67" s="357"/>
      <c r="AD67" s="357"/>
      <c r="AE67" s="357"/>
      <c r="AF67" s="357"/>
      <c r="AG67" s="357"/>
      <c r="AH67" s="357"/>
      <c r="AI67" s="357"/>
      <c r="AJ67" s="357"/>
      <c r="AK67" s="357"/>
      <c r="AL67" s="357"/>
      <c r="AM67" s="357"/>
      <c r="AN67" s="357"/>
      <c r="AO67" s="357"/>
      <c r="AP67" s="357"/>
      <c r="AQ67" s="357"/>
      <c r="AR67" s="357"/>
      <c r="AS67" s="357"/>
      <c r="AT67" s="357"/>
      <c r="AU67" s="357"/>
      <c r="AV67" s="357"/>
      <c r="AW67" s="357"/>
    </row>
    <row r="68" spans="1:49" s="369" customFormat="1">
      <c r="A68" s="357"/>
      <c r="B68" s="357"/>
      <c r="C68" s="357" t="s">
        <v>18</v>
      </c>
      <c r="D68" s="357" t="s">
        <v>19</v>
      </c>
      <c r="E68" s="357" t="s">
        <v>117</v>
      </c>
      <c r="F68" s="357" t="s">
        <v>81</v>
      </c>
      <c r="G68" s="357" t="s">
        <v>107</v>
      </c>
      <c r="H68" s="357" t="s">
        <v>5</v>
      </c>
      <c r="I68" s="357" t="s">
        <v>8</v>
      </c>
      <c r="J68" s="357" t="s">
        <v>9</v>
      </c>
      <c r="K68" s="357" t="s">
        <v>12</v>
      </c>
      <c r="L68" s="357" t="s">
        <v>6</v>
      </c>
      <c r="M68" s="357" t="s">
        <v>83</v>
      </c>
      <c r="N68" s="357" t="s">
        <v>16</v>
      </c>
      <c r="O68" s="357" t="s">
        <v>47</v>
      </c>
      <c r="P68" s="357" t="s">
        <v>84</v>
      </c>
      <c r="Q68" s="357" t="s">
        <v>108</v>
      </c>
      <c r="R68" s="357" t="s">
        <v>118</v>
      </c>
      <c r="S68" s="357" t="s">
        <v>54</v>
      </c>
      <c r="T68" s="357" t="s">
        <v>89</v>
      </c>
      <c r="U68" s="357" t="s">
        <v>96</v>
      </c>
      <c r="V68" s="357"/>
      <c r="W68" s="358" t="s">
        <v>18</v>
      </c>
      <c r="X68" s="358" t="s">
        <v>19</v>
      </c>
      <c r="Y68" s="358" t="s">
        <v>117</v>
      </c>
      <c r="Z68" s="358" t="s">
        <v>81</v>
      </c>
      <c r="AA68" s="358" t="s">
        <v>107</v>
      </c>
      <c r="AB68" s="358" t="s">
        <v>5</v>
      </c>
      <c r="AC68" s="358" t="s">
        <v>8</v>
      </c>
      <c r="AD68" s="358" t="s">
        <v>9</v>
      </c>
      <c r="AE68" s="358" t="s">
        <v>12</v>
      </c>
      <c r="AF68" s="358" t="s">
        <v>6</v>
      </c>
      <c r="AG68" s="358" t="s">
        <v>83</v>
      </c>
      <c r="AH68" s="358" t="s">
        <v>16</v>
      </c>
      <c r="AI68" s="358" t="s">
        <v>47</v>
      </c>
      <c r="AJ68" s="358" t="s">
        <v>84</v>
      </c>
      <c r="AK68" s="358" t="s">
        <v>108</v>
      </c>
      <c r="AL68" s="358" t="s">
        <v>118</v>
      </c>
      <c r="AM68" s="358" t="s">
        <v>54</v>
      </c>
      <c r="AN68" s="358" t="s">
        <v>89</v>
      </c>
      <c r="AO68" s="357" t="s">
        <v>96</v>
      </c>
      <c r="AP68" s="357"/>
      <c r="AQ68" s="357"/>
      <c r="AR68" s="357"/>
      <c r="AS68" s="357"/>
      <c r="AT68" s="357"/>
      <c r="AU68" s="357"/>
      <c r="AV68" s="357"/>
      <c r="AW68" s="357"/>
    </row>
    <row r="69" spans="1:49" s="369" customFormat="1">
      <c r="A69" s="357" t="s">
        <v>90</v>
      </c>
      <c r="B69" s="357" t="s">
        <v>91</v>
      </c>
      <c r="C69" s="357" t="s">
        <v>476</v>
      </c>
      <c r="D69" s="357" t="s">
        <v>477</v>
      </c>
      <c r="E69" s="357" t="s">
        <v>478</v>
      </c>
      <c r="F69" s="357" t="s">
        <v>479</v>
      </c>
      <c r="G69" s="357" t="s">
        <v>480</v>
      </c>
      <c r="H69" s="357" t="s">
        <v>481</v>
      </c>
      <c r="I69" s="357" t="s">
        <v>482</v>
      </c>
      <c r="J69" s="357" t="s">
        <v>483</v>
      </c>
      <c r="K69" s="357" t="s">
        <v>484</v>
      </c>
      <c r="L69" s="357" t="s">
        <v>485</v>
      </c>
      <c r="M69" s="357" t="s">
        <v>486</v>
      </c>
      <c r="N69" s="357" t="s">
        <v>487</v>
      </c>
      <c r="O69" s="357" t="s">
        <v>488</v>
      </c>
      <c r="P69" s="357" t="s">
        <v>489</v>
      </c>
      <c r="Q69" s="357" t="s">
        <v>490</v>
      </c>
      <c r="R69" s="357" t="s">
        <v>491</v>
      </c>
      <c r="S69" s="357" t="s">
        <v>492</v>
      </c>
      <c r="T69" s="357" t="s">
        <v>493</v>
      </c>
      <c r="U69" s="357" t="s">
        <v>494</v>
      </c>
      <c r="V69" s="357" t="s">
        <v>90</v>
      </c>
      <c r="W69" s="361" t="s">
        <v>476</v>
      </c>
      <c r="X69" s="361" t="s">
        <v>477</v>
      </c>
      <c r="Y69" s="361" t="s">
        <v>478</v>
      </c>
      <c r="Z69" s="361" t="s">
        <v>479</v>
      </c>
      <c r="AA69" s="361" t="s">
        <v>480</v>
      </c>
      <c r="AB69" s="361" t="s">
        <v>481</v>
      </c>
      <c r="AC69" s="361" t="s">
        <v>482</v>
      </c>
      <c r="AD69" s="361" t="s">
        <v>483</v>
      </c>
      <c r="AE69" s="361" t="s">
        <v>484</v>
      </c>
      <c r="AF69" s="361" t="s">
        <v>485</v>
      </c>
      <c r="AG69" s="361" t="s">
        <v>486</v>
      </c>
      <c r="AH69" s="361" t="s">
        <v>487</v>
      </c>
      <c r="AI69" s="361" t="s">
        <v>488</v>
      </c>
      <c r="AJ69" s="361" t="s">
        <v>489</v>
      </c>
      <c r="AK69" s="361" t="s">
        <v>490</v>
      </c>
      <c r="AL69" s="361" t="s">
        <v>491</v>
      </c>
      <c r="AM69" s="361" t="s">
        <v>492</v>
      </c>
      <c r="AN69" s="361" t="s">
        <v>493</v>
      </c>
      <c r="AO69" s="361" t="s">
        <v>494</v>
      </c>
      <c r="AP69" s="357"/>
      <c r="AQ69" s="357"/>
      <c r="AR69" s="357"/>
      <c r="AS69" s="357"/>
      <c r="AT69" s="357"/>
      <c r="AU69" s="357"/>
      <c r="AV69" s="357"/>
      <c r="AW69" s="357"/>
    </row>
    <row r="70" spans="1:49" s="369" customFormat="1">
      <c r="A70" s="357">
        <v>2019</v>
      </c>
      <c r="B70" s="357" t="s">
        <v>9</v>
      </c>
      <c r="C70" s="360">
        <v>-1.2309786621478054</v>
      </c>
      <c r="D70" s="360">
        <v>-3.4620032776447118</v>
      </c>
      <c r="E70" s="360">
        <v>-2.8636442032642151</v>
      </c>
      <c r="F70" s="360">
        <v>5.7504423659008381</v>
      </c>
      <c r="G70" s="360">
        <v>5.7810888839902077</v>
      </c>
      <c r="H70" s="360">
        <v>1.058537628578307</v>
      </c>
      <c r="I70" s="360">
        <v>4.8200509835470058</v>
      </c>
      <c r="J70" s="360">
        <v>0.91676301866556287</v>
      </c>
      <c r="K70" s="360">
        <v>-1.7092193659575372</v>
      </c>
      <c r="L70" s="360">
        <v>2.6034978339913408</v>
      </c>
      <c r="M70" s="360">
        <v>4.7845726378978242</v>
      </c>
      <c r="N70" s="360">
        <v>4.1723671920415768</v>
      </c>
      <c r="O70" s="360">
        <v>2.6320780664478463</v>
      </c>
      <c r="P70" s="360">
        <v>1.4248449978377522</v>
      </c>
      <c r="Q70" s="360">
        <v>4.677882613597248</v>
      </c>
      <c r="R70" s="360">
        <v>6.1230407821500421</v>
      </c>
      <c r="S70" s="360">
        <v>13.704460293029456</v>
      </c>
      <c r="T70" s="360">
        <v>3.4680201640845638</v>
      </c>
      <c r="U70" s="360">
        <v>3.0926815078157404</v>
      </c>
      <c r="V70" s="357">
        <v>2019</v>
      </c>
      <c r="W70" s="360">
        <v>5.8609924913698421</v>
      </c>
      <c r="X70" s="360">
        <v>23.726124395941568</v>
      </c>
      <c r="Y70" s="360">
        <v>-1.0987886058783687</v>
      </c>
      <c r="Z70" s="360">
        <v>2.3307473655071647</v>
      </c>
      <c r="AA70" s="360">
        <v>0.92714039234114409</v>
      </c>
      <c r="AB70" s="360">
        <v>1.4552305713466609</v>
      </c>
      <c r="AC70" s="360">
        <v>7.3852736686661444</v>
      </c>
      <c r="AD70" s="360">
        <v>1.0312697269784934</v>
      </c>
      <c r="AE70" s="360">
        <v>0.19426787722829886</v>
      </c>
      <c r="AF70" s="360">
        <v>2.0911337859218548</v>
      </c>
      <c r="AG70" s="360">
        <v>5.8956196103717531</v>
      </c>
      <c r="AH70" s="360">
        <v>4.5404001314244908</v>
      </c>
      <c r="AI70" s="360">
        <v>4.1214892449456215</v>
      </c>
      <c r="AJ70" s="360">
        <v>-0.52499112122391978</v>
      </c>
      <c r="AK70" s="360">
        <v>0.76395269328988036</v>
      </c>
      <c r="AL70" s="360">
        <v>6.0182363075958563</v>
      </c>
      <c r="AM70" s="360">
        <v>17.17374639845653</v>
      </c>
      <c r="AN70" s="360">
        <v>4.7097903043788989</v>
      </c>
      <c r="AO70" s="370">
        <v>3.103067932724727</v>
      </c>
      <c r="AP70" s="357"/>
      <c r="AQ70" s="357"/>
      <c r="AR70" s="357"/>
      <c r="AS70" s="357"/>
      <c r="AT70" s="357"/>
      <c r="AU70" s="357"/>
      <c r="AV70" s="357"/>
      <c r="AW70" s="357"/>
    </row>
    <row r="71" spans="1:49" s="369" customFormat="1">
      <c r="A71" s="357">
        <v>2019</v>
      </c>
      <c r="B71" s="357" t="s">
        <v>92</v>
      </c>
      <c r="C71" s="360">
        <v>-2.103735059243391</v>
      </c>
      <c r="D71" s="360">
        <v>10.983049560292031</v>
      </c>
      <c r="E71" s="360">
        <v>-2.4599705213704226</v>
      </c>
      <c r="F71" s="360">
        <v>-1.6069387152460592</v>
      </c>
      <c r="G71" s="360">
        <v>6.3544777304606725</v>
      </c>
      <c r="H71" s="360">
        <v>0.58530805180878076</v>
      </c>
      <c r="I71" s="360">
        <v>5.0115672255034411</v>
      </c>
      <c r="J71" s="360">
        <v>-0.36077041254952746</v>
      </c>
      <c r="K71" s="360">
        <v>-2.2361008987212898</v>
      </c>
      <c r="L71" s="360">
        <v>4.9039459595924058</v>
      </c>
      <c r="M71" s="360">
        <v>2.6141110405725243</v>
      </c>
      <c r="N71" s="360">
        <v>5.5456012936921866</v>
      </c>
      <c r="O71" s="360">
        <v>3.2614283591096722</v>
      </c>
      <c r="P71" s="360">
        <v>1.7869183960994519</v>
      </c>
      <c r="Q71" s="360">
        <v>3.9366131479585675</v>
      </c>
      <c r="R71" s="360">
        <v>7.0271935892195643</v>
      </c>
      <c r="S71" s="360">
        <v>19.031737159378025</v>
      </c>
      <c r="T71" s="360">
        <v>3.6098020741837615</v>
      </c>
      <c r="U71" s="360">
        <v>2.9181318134615424</v>
      </c>
      <c r="V71" s="357">
        <v>2020</v>
      </c>
      <c r="W71" s="360">
        <v>2.1476611543778148</v>
      </c>
      <c r="X71" s="360">
        <v>29.29366710589008</v>
      </c>
      <c r="Y71" s="360">
        <v>-20.122864973193344</v>
      </c>
      <c r="Z71" s="360">
        <v>2.2870564843986187</v>
      </c>
      <c r="AA71" s="360">
        <v>-47.532067296279344</v>
      </c>
      <c r="AB71" s="360">
        <v>-16.551314850730733</v>
      </c>
      <c r="AC71" s="360">
        <v>-15.68393661871886</v>
      </c>
      <c r="AD71" s="360">
        <v>-62.714246311765294</v>
      </c>
      <c r="AE71" s="360">
        <v>1.4878230217537265</v>
      </c>
      <c r="AF71" s="360">
        <v>-0.88444017452221146</v>
      </c>
      <c r="AG71" s="360">
        <v>-15.162468952058845</v>
      </c>
      <c r="AH71" s="360">
        <v>-8.2838322295925479</v>
      </c>
      <c r="AI71" s="360">
        <v>8.0625209273267728</v>
      </c>
      <c r="AJ71" s="360">
        <v>-45.171736323530986</v>
      </c>
      <c r="AK71" s="360">
        <v>-49.969885706120529</v>
      </c>
      <c r="AL71" s="360">
        <v>3.4817583141398813</v>
      </c>
      <c r="AM71" s="360">
        <v>-19.646724417975108</v>
      </c>
      <c r="AN71" s="360">
        <v>11.34333269218655</v>
      </c>
      <c r="AO71" s="370">
        <v>-17.821229945932458</v>
      </c>
      <c r="AP71" s="357"/>
      <c r="AQ71" s="357"/>
      <c r="AR71" s="357"/>
      <c r="AS71" s="357"/>
      <c r="AT71" s="357"/>
      <c r="AU71" s="357"/>
      <c r="AV71" s="357"/>
      <c r="AW71" s="357"/>
    </row>
    <row r="72" spans="1:49" s="369" customFormat="1">
      <c r="A72" s="357">
        <v>2019</v>
      </c>
      <c r="B72" s="357" t="s">
        <v>93</v>
      </c>
      <c r="C72" s="360">
        <v>12.259548713521767</v>
      </c>
      <c r="D72" s="360">
        <v>28.639167704884358</v>
      </c>
      <c r="E72" s="360">
        <v>0.87692540186176871</v>
      </c>
      <c r="F72" s="360">
        <v>0.77162805844000104</v>
      </c>
      <c r="G72" s="360">
        <v>-6.9262206397529837</v>
      </c>
      <c r="H72" s="360">
        <v>0.51401736433922451</v>
      </c>
      <c r="I72" s="360">
        <v>9.5678179064650095</v>
      </c>
      <c r="J72" s="360">
        <v>0.28396985811376396</v>
      </c>
      <c r="K72" s="360">
        <v>1.4149943826706703</v>
      </c>
      <c r="L72" s="360">
        <v>0.62585446978712866</v>
      </c>
      <c r="M72" s="360">
        <v>7.5711837413383449</v>
      </c>
      <c r="N72" s="360">
        <v>2.2042254234531384</v>
      </c>
      <c r="O72" s="360">
        <v>6.1012237292392513</v>
      </c>
      <c r="P72" s="360">
        <v>-4.182953755039037</v>
      </c>
      <c r="Q72" s="360">
        <v>-3.4828897953549216</v>
      </c>
      <c r="R72" s="360">
        <v>6.3423450060709854</v>
      </c>
      <c r="S72" s="360">
        <v>19.89639633078788</v>
      </c>
      <c r="T72" s="360">
        <v>5.0070400295621766</v>
      </c>
      <c r="U72" s="360">
        <v>2.1886723508572743</v>
      </c>
      <c r="V72" s="357">
        <v>2021</v>
      </c>
      <c r="W72" s="360">
        <v>4.6678616593891888</v>
      </c>
      <c r="X72" s="360">
        <v>104.65408645511314</v>
      </c>
      <c r="Y72" s="360">
        <v>11.04137517157595</v>
      </c>
      <c r="Z72" s="360">
        <v>9.9563915092687267</v>
      </c>
      <c r="AA72" s="360">
        <v>28.558290689085794</v>
      </c>
      <c r="AB72" s="360">
        <v>18.999397008225145</v>
      </c>
      <c r="AC72" s="360">
        <v>18.975572903372679</v>
      </c>
      <c r="AD72" s="360">
        <v>29.65760523901497</v>
      </c>
      <c r="AE72" s="360">
        <v>6.0321020899712039</v>
      </c>
      <c r="AF72" s="360">
        <v>6.0334619589915093</v>
      </c>
      <c r="AG72" s="360">
        <v>14.22602400249859</v>
      </c>
      <c r="AH72" s="360">
        <v>-0.66914101567236628</v>
      </c>
      <c r="AI72" s="360">
        <v>1.6079299201630306</v>
      </c>
      <c r="AJ72" s="360">
        <v>33.675418724814847</v>
      </c>
      <c r="AK72" s="360">
        <v>30.010995091731047</v>
      </c>
      <c r="AL72" s="360">
        <v>3.3796035388311054</v>
      </c>
      <c r="AM72" s="360">
        <v>-6.1840078284028976</v>
      </c>
      <c r="AN72" s="360">
        <v>6.3591253901858096</v>
      </c>
      <c r="AO72" s="370">
        <v>16.467124860420228</v>
      </c>
      <c r="AP72" s="357"/>
      <c r="AQ72" s="357"/>
      <c r="AR72" s="357"/>
      <c r="AS72" s="357"/>
      <c r="AT72" s="357"/>
      <c r="AU72" s="357"/>
      <c r="AV72" s="357"/>
      <c r="AW72" s="357"/>
    </row>
    <row r="73" spans="1:49" s="369" customFormat="1">
      <c r="A73" s="357">
        <v>2019</v>
      </c>
      <c r="B73" s="357" t="s">
        <v>94</v>
      </c>
      <c r="C73" s="360">
        <v>14.661048274445449</v>
      </c>
      <c r="D73" s="360">
        <v>76.785534914695575</v>
      </c>
      <c r="E73" s="360">
        <v>0.22485315503509185</v>
      </c>
      <c r="F73" s="360">
        <v>4.7781651840524688</v>
      </c>
      <c r="G73" s="360">
        <v>-3.2217479840103636</v>
      </c>
      <c r="H73" s="360">
        <v>3.4022220496677988</v>
      </c>
      <c r="I73" s="360">
        <v>10.10324659159501</v>
      </c>
      <c r="J73" s="360">
        <v>2.9919632247114265</v>
      </c>
      <c r="K73" s="360">
        <v>3.1344634669416678</v>
      </c>
      <c r="L73" s="360">
        <v>0.47841350437994379</v>
      </c>
      <c r="M73" s="360">
        <v>8.3537526312395158</v>
      </c>
      <c r="N73" s="360">
        <v>6.1384212350226193</v>
      </c>
      <c r="O73" s="360">
        <v>4.3847635483977854</v>
      </c>
      <c r="P73" s="360">
        <v>-0.79720624484536984</v>
      </c>
      <c r="Q73" s="360">
        <v>-5.5296670892229685</v>
      </c>
      <c r="R73" s="360">
        <v>4.6288799630351321</v>
      </c>
      <c r="S73" s="360">
        <v>16.047579560622665</v>
      </c>
      <c r="T73" s="360">
        <v>6.1146385791528814</v>
      </c>
      <c r="U73" s="360">
        <v>4.1542784191264843</v>
      </c>
      <c r="V73" s="357">
        <v>2022</v>
      </c>
      <c r="W73" s="360">
        <v>3.0439636746368564</v>
      </c>
      <c r="X73" s="360">
        <v>5.3868420415381024</v>
      </c>
      <c r="Y73" s="360">
        <v>7.0642370420735716</v>
      </c>
      <c r="Z73" s="360">
        <v>4.5577020850422088</v>
      </c>
      <c r="AA73" s="360">
        <v>17.661053663505527</v>
      </c>
      <c r="AB73" s="360">
        <v>17.203486482549366</v>
      </c>
      <c r="AC73" s="360">
        <v>16.463489570049788</v>
      </c>
      <c r="AD73" s="360">
        <v>27.885581339952552</v>
      </c>
      <c r="AE73" s="360">
        <v>-1.0300413367259722</v>
      </c>
      <c r="AF73" s="360">
        <v>2.8108106422311039</v>
      </c>
      <c r="AG73" s="360">
        <v>11.253050382193578</v>
      </c>
      <c r="AH73" s="360">
        <v>14.181085816319737</v>
      </c>
      <c r="AI73" s="360">
        <v>3.8469613704423296</v>
      </c>
      <c r="AJ73" s="360">
        <v>24.118797757485538</v>
      </c>
      <c r="AK73" s="360">
        <v>18.407086973445217</v>
      </c>
      <c r="AL73" s="360">
        <v>2.9203246446295026</v>
      </c>
      <c r="AM73" s="360">
        <v>12.258983874402844</v>
      </c>
      <c r="AN73" s="360">
        <v>1.654814741880628</v>
      </c>
      <c r="AO73" s="370">
        <v>11.038547526176586</v>
      </c>
      <c r="AP73" s="357"/>
      <c r="AQ73" s="357"/>
      <c r="AR73" s="357"/>
      <c r="AS73" s="357"/>
      <c r="AT73" s="357"/>
      <c r="AU73" s="357"/>
      <c r="AV73" s="357"/>
      <c r="AW73" s="357"/>
    </row>
    <row r="74" spans="1:49" s="369" customFormat="1">
      <c r="A74" s="357">
        <v>2020</v>
      </c>
      <c r="B74" s="357" t="s">
        <v>9</v>
      </c>
      <c r="C74" s="360">
        <v>1.3712016805191922</v>
      </c>
      <c r="D74" s="360">
        <v>103.80930946319182</v>
      </c>
      <c r="E74" s="360">
        <v>2.4149791478160978</v>
      </c>
      <c r="F74" s="360">
        <v>2.8940211427226075</v>
      </c>
      <c r="G74" s="360">
        <v>-15.432174730546805</v>
      </c>
      <c r="H74" s="360">
        <v>-0.48563810859677403</v>
      </c>
      <c r="I74" s="360">
        <v>5.3920400759863298</v>
      </c>
      <c r="J74" s="360">
        <v>-21.230519147647072</v>
      </c>
      <c r="K74" s="360">
        <v>7.9186730077275058</v>
      </c>
      <c r="L74" s="360">
        <v>0.81038253397484539</v>
      </c>
      <c r="M74" s="360">
        <v>17.746985486282526</v>
      </c>
      <c r="N74" s="360">
        <v>17.70260298600202</v>
      </c>
      <c r="O74" s="360">
        <v>6.6845464172798046</v>
      </c>
      <c r="P74" s="360">
        <v>-10.299179028371711</v>
      </c>
      <c r="Q74" s="360">
        <v>-15.244588782810979</v>
      </c>
      <c r="R74" s="360">
        <v>5.2395294425934082</v>
      </c>
      <c r="S74" s="360">
        <v>0.93622260825230796</v>
      </c>
      <c r="T74" s="360">
        <v>9.3926200065351111</v>
      </c>
      <c r="U74" s="360">
        <v>7.0410790896161757E-2</v>
      </c>
      <c r="V74" s="357">
        <v>2023</v>
      </c>
      <c r="W74" s="360">
        <v>3.0493042798833017</v>
      </c>
      <c r="X74" s="360">
        <v>-11.772702429532828</v>
      </c>
      <c r="Y74" s="360">
        <v>2.8064129070186823</v>
      </c>
      <c r="Z74" s="360">
        <v>6.8782612498460765</v>
      </c>
      <c r="AA74" s="360">
        <v>19.847697747809661</v>
      </c>
      <c r="AB74" s="360">
        <v>8.3184629450221479</v>
      </c>
      <c r="AC74" s="360">
        <v>8.1814533356342451</v>
      </c>
      <c r="AD74" s="360">
        <v>8.8263932612715479</v>
      </c>
      <c r="AE74" s="360">
        <v>7.4038298884745188</v>
      </c>
      <c r="AF74" s="360">
        <v>1.2657772554198772</v>
      </c>
      <c r="AG74" s="360">
        <v>5.7218488967976953</v>
      </c>
      <c r="AH74" s="360">
        <v>9.9256556966030445</v>
      </c>
      <c r="AI74" s="360">
        <v>-0.29304323589734338</v>
      </c>
      <c r="AJ74" s="360">
        <v>9.6934140773441158</v>
      </c>
      <c r="AK74" s="360">
        <v>11.349466452792939</v>
      </c>
      <c r="AL74" s="360">
        <v>2.7200482658978018</v>
      </c>
      <c r="AM74" s="360">
        <v>4.6452233973540302</v>
      </c>
      <c r="AN74" s="360">
        <v>2.9538007951217509</v>
      </c>
      <c r="AO74" s="370">
        <v>7.16632946099935</v>
      </c>
      <c r="AP74" s="357"/>
      <c r="AQ74" s="357"/>
      <c r="AR74" s="357"/>
      <c r="AS74" s="357"/>
      <c r="AT74" s="357"/>
      <c r="AU74" s="357"/>
      <c r="AV74" s="357"/>
      <c r="AW74" s="357"/>
    </row>
    <row r="75" spans="1:49" s="369" customFormat="1">
      <c r="A75" s="357">
        <v>2020</v>
      </c>
      <c r="B75" s="357" t="s">
        <v>92</v>
      </c>
      <c r="C75" s="360">
        <v>1.3867538113775169</v>
      </c>
      <c r="D75" s="360">
        <v>-48.822494655414829</v>
      </c>
      <c r="E75" s="360">
        <v>-37.699963500052327</v>
      </c>
      <c r="F75" s="360">
        <v>-10.612505691218999</v>
      </c>
      <c r="G75" s="360">
        <v>-82.521519163456588</v>
      </c>
      <c r="H75" s="360">
        <v>-42.822131095544322</v>
      </c>
      <c r="I75" s="360">
        <v>-32.808851821346039</v>
      </c>
      <c r="J75" s="360">
        <v>-85.519026929109714</v>
      </c>
      <c r="K75" s="360">
        <v>-5.6227236046244826</v>
      </c>
      <c r="L75" s="360">
        <v>-1.4784373450649895</v>
      </c>
      <c r="M75" s="360">
        <v>-35.786471968250183</v>
      </c>
      <c r="N75" s="360">
        <v>-37.100334813573902</v>
      </c>
      <c r="O75" s="360">
        <v>3.3853006948005202</v>
      </c>
      <c r="P75" s="360">
        <v>-73.220281323470417</v>
      </c>
      <c r="Q75" s="360">
        <v>-89.343987404103871</v>
      </c>
      <c r="R75" s="360">
        <v>2.9651031080044561</v>
      </c>
      <c r="S75" s="360">
        <v>-23.398783643896223</v>
      </c>
      <c r="T75" s="360">
        <v>11.999781245358605</v>
      </c>
      <c r="U75" s="360">
        <v>-36.41594036978514</v>
      </c>
      <c r="V75" s="362">
        <v>2024</v>
      </c>
      <c r="W75" s="360">
        <v>7.9614185857372632</v>
      </c>
      <c r="X75" s="360">
        <v>-60.231617253605982</v>
      </c>
      <c r="Y75" s="360">
        <v>2.0273123730929683</v>
      </c>
      <c r="Z75" s="360">
        <v>4.9665155175846394</v>
      </c>
      <c r="AA75" s="360">
        <v>4.5906285067000852</v>
      </c>
      <c r="AB75" s="360">
        <v>5.6435924216788038</v>
      </c>
      <c r="AC75" s="360">
        <v>4.57077064346349</v>
      </c>
      <c r="AD75" s="360">
        <v>8.2485209735016554</v>
      </c>
      <c r="AE75" s="360">
        <v>6.3011433971377642</v>
      </c>
      <c r="AF75" s="360">
        <v>4.6676243108023669</v>
      </c>
      <c r="AG75" s="360">
        <v>5.7821774849300596</v>
      </c>
      <c r="AH75" s="360">
        <v>4.6230662072149045</v>
      </c>
      <c r="AI75" s="360">
        <v>4.0356045904515838</v>
      </c>
      <c r="AJ75" s="360">
        <v>8.3969409474724586</v>
      </c>
      <c r="AK75" s="360">
        <v>4.366413474204009</v>
      </c>
      <c r="AL75" s="360">
        <v>3.0135913328212354</v>
      </c>
      <c r="AM75" s="360">
        <v>4.6452233973540018</v>
      </c>
      <c r="AN75" s="360">
        <v>2.78946610432223</v>
      </c>
      <c r="AO75" s="370">
        <v>2.7478854554691736</v>
      </c>
      <c r="AP75" s="357"/>
      <c r="AQ75" s="357"/>
      <c r="AR75" s="357"/>
      <c r="AS75" s="357"/>
      <c r="AT75" s="357"/>
      <c r="AU75" s="357"/>
      <c r="AV75" s="357"/>
      <c r="AW75" s="357"/>
    </row>
    <row r="76" spans="1:49" s="369" customFormat="1">
      <c r="A76" s="357">
        <v>2020</v>
      </c>
      <c r="B76" s="357" t="s">
        <v>93</v>
      </c>
      <c r="C76" s="360">
        <v>0.99354033014671472</v>
      </c>
      <c r="D76" s="360">
        <v>16.55504132708441</v>
      </c>
      <c r="E76" s="360">
        <v>-27.112101074848866</v>
      </c>
      <c r="F76" s="360">
        <v>4.602090638572605</v>
      </c>
      <c r="G76" s="360">
        <v>-63.835062465227082</v>
      </c>
      <c r="H76" s="360">
        <v>-20.547210398149033</v>
      </c>
      <c r="I76" s="360">
        <v>-24.970252352419692</v>
      </c>
      <c r="J76" s="360">
        <v>-80.74561050292408</v>
      </c>
      <c r="K76" s="360">
        <v>-4.1373789108931334</v>
      </c>
      <c r="L76" s="360">
        <v>-1.9227365223856054</v>
      </c>
      <c r="M76" s="360">
        <v>-31.342205897860836</v>
      </c>
      <c r="N76" s="360">
        <v>-11.665611208798566</v>
      </c>
      <c r="O76" s="360">
        <v>11.827609357285795</v>
      </c>
      <c r="P76" s="360">
        <v>-65.047551953880031</v>
      </c>
      <c r="Q76" s="360">
        <v>-67.554433993690338</v>
      </c>
      <c r="R76" s="360">
        <v>2.6560590281642078</v>
      </c>
      <c r="S76" s="360">
        <v>-25.742337072567693</v>
      </c>
      <c r="T76" s="360">
        <v>12.561722395423658</v>
      </c>
      <c r="U76" s="360">
        <v>-24.899109848862906</v>
      </c>
      <c r="V76" s="357">
        <v>2025</v>
      </c>
      <c r="W76" s="360">
        <v>-1.6907714886102809</v>
      </c>
      <c r="X76" s="360">
        <v>3.3316578558343366</v>
      </c>
      <c r="Y76" s="360">
        <v>1.1068476660928326</v>
      </c>
      <c r="Z76" s="360">
        <v>3.8746089456597019</v>
      </c>
      <c r="AA76" s="360">
        <v>2.695244515090252</v>
      </c>
      <c r="AB76" s="360">
        <v>3.6128042619811396</v>
      </c>
      <c r="AC76" s="360">
        <v>14.472121148346247</v>
      </c>
      <c r="AD76" s="360">
        <v>5.9270650147680044</v>
      </c>
      <c r="AE76" s="360">
        <v>1.3691743320364935</v>
      </c>
      <c r="AF76" s="360">
        <v>5.1788243416388724</v>
      </c>
      <c r="AG76" s="360">
        <v>4.281017015976559</v>
      </c>
      <c r="AH76" s="360">
        <v>3.1570665501542408</v>
      </c>
      <c r="AI76" s="360">
        <v>1.0657890661202742</v>
      </c>
      <c r="AJ76" s="360">
        <v>2.3885382999182809</v>
      </c>
      <c r="AK76" s="360">
        <v>2.5815135359443815</v>
      </c>
      <c r="AL76" s="360">
        <v>2.8387728663676484</v>
      </c>
      <c r="AM76" s="360">
        <v>3.1941239869564697</v>
      </c>
      <c r="AN76" s="360">
        <v>1.7100102881364592</v>
      </c>
      <c r="AO76" s="370">
        <v>4.3502515389321559</v>
      </c>
      <c r="AP76" s="357"/>
      <c r="AQ76" s="357"/>
      <c r="AR76" s="357"/>
      <c r="AS76" s="357"/>
      <c r="AT76" s="357"/>
      <c r="AU76" s="357"/>
      <c r="AV76" s="357"/>
      <c r="AW76" s="357"/>
    </row>
    <row r="77" spans="1:49" s="369" customFormat="1">
      <c r="A77" s="357">
        <v>2020</v>
      </c>
      <c r="B77" s="357" t="s">
        <v>94</v>
      </c>
      <c r="C77" s="360">
        <v>4.564208839679452</v>
      </c>
      <c r="D77" s="360">
        <v>22.325353513606714</v>
      </c>
      <c r="E77" s="360">
        <v>-18.224899073209926</v>
      </c>
      <c r="F77" s="360">
        <v>12.794308070378179</v>
      </c>
      <c r="G77" s="360">
        <v>-48.108335103412202</v>
      </c>
      <c r="H77" s="360">
        <v>-4.0776644191564202</v>
      </c>
      <c r="I77" s="360">
        <v>-9.7520492324790808</v>
      </c>
      <c r="J77" s="360">
        <v>-65.590265376035433</v>
      </c>
      <c r="K77" s="360">
        <v>7.439499123939612</v>
      </c>
      <c r="L77" s="360">
        <v>-0.91759976165424462</v>
      </c>
      <c r="M77" s="360">
        <v>-9.8325347497324316</v>
      </c>
      <c r="N77" s="360">
        <v>-2.1930720154990553</v>
      </c>
      <c r="O77" s="360">
        <v>10.085186709427646</v>
      </c>
      <c r="P77" s="360">
        <v>-31.400382692737722</v>
      </c>
      <c r="Q77" s="360">
        <v>-62.368118936760297</v>
      </c>
      <c r="R77" s="360">
        <v>3.1068528108825006</v>
      </c>
      <c r="S77" s="360">
        <v>-29.028301668927142</v>
      </c>
      <c r="T77" s="360">
        <v>11.358361546142291</v>
      </c>
      <c r="U77" s="360">
        <v>-12.280122632898426</v>
      </c>
      <c r="V77" s="357"/>
      <c r="W77" s="359"/>
      <c r="X77" s="359"/>
      <c r="Y77" s="359"/>
      <c r="Z77" s="359"/>
      <c r="AA77" s="359"/>
      <c r="AB77" s="359"/>
      <c r="AC77" s="359"/>
      <c r="AD77" s="359"/>
      <c r="AE77" s="359"/>
      <c r="AF77" s="359"/>
      <c r="AG77" s="359"/>
      <c r="AH77" s="359"/>
      <c r="AI77" s="359"/>
      <c r="AJ77" s="359"/>
      <c r="AK77" s="359"/>
      <c r="AL77" s="359"/>
      <c r="AM77" s="359"/>
      <c r="AN77" s="359"/>
      <c r="AO77" s="357"/>
      <c r="AP77" s="357"/>
      <c r="AQ77" s="357"/>
      <c r="AR77" s="357"/>
      <c r="AS77" s="357"/>
      <c r="AT77" s="357"/>
      <c r="AU77" s="357"/>
      <c r="AV77" s="357"/>
      <c r="AW77" s="357"/>
    </row>
    <row r="78" spans="1:49" s="369" customFormat="1">
      <c r="A78" s="357">
        <v>2021</v>
      </c>
      <c r="B78" s="357" t="s">
        <v>9</v>
      </c>
      <c r="C78" s="360">
        <v>9.9916883789964288</v>
      </c>
      <c r="D78" s="360">
        <v>30.837254912711842</v>
      </c>
      <c r="E78" s="360">
        <v>-11.913936901973273</v>
      </c>
      <c r="F78" s="360">
        <v>-1.2596823438882012</v>
      </c>
      <c r="G78" s="360">
        <v>-32.282241087922344</v>
      </c>
      <c r="H78" s="360">
        <v>-2.2814857930501944</v>
      </c>
      <c r="I78" s="360">
        <v>-8.6399450325704379</v>
      </c>
      <c r="J78" s="360">
        <v>-57.618544108818661</v>
      </c>
      <c r="K78" s="360">
        <v>-3.8189780483424443</v>
      </c>
      <c r="L78" s="360">
        <v>4.3188023685333263</v>
      </c>
      <c r="M78" s="360">
        <v>-24.081280683233331</v>
      </c>
      <c r="N78" s="360">
        <v>-20.558869373098602</v>
      </c>
      <c r="O78" s="360">
        <v>6.9305650927802276E-2</v>
      </c>
      <c r="P78" s="360">
        <v>-35.664251238894252</v>
      </c>
      <c r="Q78" s="360">
        <v>-37.583359720680534</v>
      </c>
      <c r="R78" s="360">
        <v>2.9461018336836702</v>
      </c>
      <c r="S78" s="360">
        <v>-23.127635655939784</v>
      </c>
      <c r="T78" s="360">
        <v>9.7321451922276054</v>
      </c>
      <c r="U78" s="360">
        <v>-10.92281287484677</v>
      </c>
      <c r="V78" s="357"/>
      <c r="W78" s="359"/>
      <c r="X78" s="359"/>
      <c r="Y78" s="359"/>
      <c r="Z78" s="359"/>
      <c r="AA78" s="359"/>
      <c r="AB78" s="359"/>
      <c r="AC78" s="359"/>
      <c r="AD78" s="359"/>
      <c r="AE78" s="359"/>
      <c r="AF78" s="359"/>
      <c r="AG78" s="359"/>
      <c r="AH78" s="359"/>
      <c r="AI78" s="359"/>
      <c r="AJ78" s="359"/>
      <c r="AK78" s="359"/>
      <c r="AL78" s="359"/>
      <c r="AM78" s="359"/>
      <c r="AN78" s="359"/>
      <c r="AO78" s="359"/>
      <c r="AP78" s="357"/>
      <c r="AQ78" s="357"/>
      <c r="AR78" s="357"/>
      <c r="AS78" s="357"/>
      <c r="AT78" s="357"/>
      <c r="AU78" s="357"/>
      <c r="AV78" s="357"/>
      <c r="AW78" s="357"/>
    </row>
    <row r="79" spans="1:49" s="369" customFormat="1">
      <c r="A79" s="357">
        <v>2021</v>
      </c>
      <c r="B79" s="357" t="s">
        <v>92</v>
      </c>
      <c r="C79" s="360">
        <v>4.0354974343856327</v>
      </c>
      <c r="D79" s="360">
        <v>532.11450210115629</v>
      </c>
      <c r="E79" s="360">
        <v>42.294277966965069</v>
      </c>
      <c r="F79" s="360">
        <v>19.980045081167503</v>
      </c>
      <c r="G79" s="360">
        <v>254.74988003969059</v>
      </c>
      <c r="H79" s="360">
        <v>38.427163881705098</v>
      </c>
      <c r="I79" s="360">
        <v>46.332996192874731</v>
      </c>
      <c r="J79" s="360">
        <v>249.3718419215765</v>
      </c>
      <c r="K79" s="360">
        <v>16.193615431478108</v>
      </c>
      <c r="L79" s="360">
        <v>4.5916301805546453</v>
      </c>
      <c r="M79" s="360">
        <v>52.055260192984463</v>
      </c>
      <c r="N79" s="360">
        <v>16.244165195582809</v>
      </c>
      <c r="O79" s="360">
        <v>4.1277864547567162</v>
      </c>
      <c r="P79" s="360">
        <v>168.82102948759467</v>
      </c>
      <c r="Q79" s="360">
        <v>635.89887928706219</v>
      </c>
      <c r="R79" s="360">
        <v>3.4046549635977925</v>
      </c>
      <c r="S79" s="360">
        <v>-2.2317696630959887</v>
      </c>
      <c r="T79" s="360">
        <v>8.2143341166949426</v>
      </c>
      <c r="U79" s="360">
        <v>43.743736498077965</v>
      </c>
      <c r="V79" s="357"/>
      <c r="W79" s="359"/>
      <c r="X79" s="359"/>
      <c r="Y79" s="359"/>
      <c r="Z79" s="359"/>
      <c r="AA79" s="359"/>
      <c r="AB79" s="359"/>
      <c r="AC79" s="359"/>
      <c r="AK79" s="359"/>
      <c r="AL79" s="359"/>
      <c r="AM79" s="359"/>
      <c r="AN79" s="359"/>
      <c r="AO79" s="359"/>
      <c r="AP79" s="357"/>
      <c r="AQ79" s="357"/>
      <c r="AR79" s="357"/>
      <c r="AS79" s="357"/>
      <c r="AT79" s="357"/>
      <c r="AU79" s="357"/>
      <c r="AV79" s="357"/>
      <c r="AW79" s="357"/>
    </row>
    <row r="80" spans="1:49" s="369" customFormat="1">
      <c r="A80" s="357">
        <v>2021</v>
      </c>
      <c r="B80" s="357" t="s">
        <v>93</v>
      </c>
      <c r="C80" s="360">
        <v>-1.724872414756021</v>
      </c>
      <c r="D80" s="360">
        <v>130.74939896046834</v>
      </c>
      <c r="E80" s="360">
        <v>15.68877520673621</v>
      </c>
      <c r="F80" s="360">
        <v>13.828515161719949</v>
      </c>
      <c r="G80" s="360">
        <v>100.12123652916193</v>
      </c>
      <c r="H80" s="360">
        <v>30.221728403869861</v>
      </c>
      <c r="I80" s="360">
        <v>33.003967827259601</v>
      </c>
      <c r="J80" s="360">
        <v>178.95405424269666</v>
      </c>
      <c r="K80" s="360">
        <v>9.8134620556947141</v>
      </c>
      <c r="L80" s="360">
        <v>8.0066318230711033</v>
      </c>
      <c r="M80" s="360">
        <v>42.171272535163808</v>
      </c>
      <c r="N80" s="360">
        <v>10.925719327560614</v>
      </c>
      <c r="O80" s="360">
        <v>7.4314491887900402</v>
      </c>
      <c r="P80" s="360">
        <v>135.65129719893352</v>
      </c>
      <c r="Q80" s="360">
        <v>117.42946705786073</v>
      </c>
      <c r="R80" s="360">
        <v>3.3049710344022998</v>
      </c>
      <c r="S80" s="360">
        <v>2.5238046096491615</v>
      </c>
      <c r="T80" s="360">
        <v>6.0523699151310097</v>
      </c>
      <c r="U80" s="360">
        <v>30.531329360631844</v>
      </c>
      <c r="V80" s="357"/>
      <c r="W80" s="359"/>
      <c r="X80" s="359"/>
      <c r="Y80" s="359"/>
      <c r="Z80" s="359"/>
      <c r="AA80" s="359"/>
      <c r="AB80" s="359"/>
      <c r="AC80" s="359"/>
      <c r="AK80" s="359"/>
      <c r="AL80" s="359"/>
      <c r="AM80" s="359"/>
      <c r="AN80" s="359"/>
      <c r="AO80" s="359"/>
      <c r="AP80" s="357"/>
      <c r="AQ80" s="357"/>
      <c r="AR80" s="357"/>
      <c r="AS80" s="357"/>
      <c r="AT80" s="357"/>
      <c r="AU80" s="357"/>
      <c r="AV80" s="357"/>
      <c r="AW80" s="357"/>
    </row>
    <row r="81" spans="1:49" s="369" customFormat="1">
      <c r="A81" s="357">
        <v>2021</v>
      </c>
      <c r="B81" s="357" t="s">
        <v>94</v>
      </c>
      <c r="C81" s="360">
        <v>7.0172062278466996</v>
      </c>
      <c r="D81" s="360">
        <v>80.689315161762181</v>
      </c>
      <c r="E81" s="360">
        <v>12.37617791105481</v>
      </c>
      <c r="F81" s="360">
        <v>8.7407452705502635</v>
      </c>
      <c r="G81" s="360">
        <v>63.867187469854684</v>
      </c>
      <c r="H81" s="360">
        <v>19.731832469031318</v>
      </c>
      <c r="I81" s="360">
        <v>18.065822968710592</v>
      </c>
      <c r="J81" s="360">
        <v>60.781759621868247</v>
      </c>
      <c r="K81" s="360">
        <v>3.6667441399822707</v>
      </c>
      <c r="L81" s="360">
        <v>7.1517304827895174</v>
      </c>
      <c r="M81" s="360">
        <v>13.033348439657161</v>
      </c>
      <c r="N81" s="360">
        <v>2.7033795977742301</v>
      </c>
      <c r="O81" s="360">
        <v>-5.5445952582749669</v>
      </c>
      <c r="P81" s="360">
        <v>15.63769130857564</v>
      </c>
      <c r="Q81" s="360">
        <v>87.324880173190621</v>
      </c>
      <c r="R81" s="360">
        <v>3.8581990653687228</v>
      </c>
      <c r="S81" s="360">
        <v>2.9385059033896397</v>
      </c>
      <c r="T81" s="360">
        <v>3.0675019052475392</v>
      </c>
      <c r="U81" s="360">
        <v>18.670457863338896</v>
      </c>
      <c r="V81" s="357"/>
      <c r="W81" s="359"/>
      <c r="X81" s="359"/>
      <c r="Y81" s="359"/>
      <c r="Z81" s="359"/>
      <c r="AA81" s="359"/>
      <c r="AB81" s="359"/>
      <c r="AC81" s="359"/>
      <c r="AK81" s="359"/>
      <c r="AL81" s="359"/>
      <c r="AM81" s="359"/>
      <c r="AN81" s="359"/>
      <c r="AO81" s="359"/>
      <c r="AP81" s="357"/>
      <c r="AQ81" s="357"/>
      <c r="AR81" s="357"/>
      <c r="AS81" s="357"/>
      <c r="AT81" s="357"/>
      <c r="AU81" s="357"/>
      <c r="AV81" s="357"/>
      <c r="AW81" s="357"/>
    </row>
    <row r="82" spans="1:49" s="369" customFormat="1">
      <c r="A82" s="357">
        <v>2022</v>
      </c>
      <c r="B82" s="357" t="s">
        <v>9</v>
      </c>
      <c r="C82" s="360">
        <v>-3.4327144766862716E-2</v>
      </c>
      <c r="D82" s="360">
        <v>5.9143102706521233</v>
      </c>
      <c r="E82" s="360">
        <v>6.5171089042264043</v>
      </c>
      <c r="F82" s="360">
        <v>6.5362475635152464</v>
      </c>
      <c r="G82" s="360">
        <v>20.247940023293552</v>
      </c>
      <c r="H82" s="360">
        <v>16.651125130584759</v>
      </c>
      <c r="I82" s="360">
        <v>17.23489041997874</v>
      </c>
      <c r="J82" s="360">
        <v>59.455617426914529</v>
      </c>
      <c r="K82" s="360">
        <v>1.5004409803524652</v>
      </c>
      <c r="L82" s="360">
        <v>2.717514896879635</v>
      </c>
      <c r="M82" s="360">
        <v>13.84309045220445</v>
      </c>
      <c r="N82" s="360">
        <v>8.5307726566614406</v>
      </c>
      <c r="O82" s="360">
        <v>2.6214243976968561</v>
      </c>
      <c r="P82" s="360">
        <v>56.270754734462571</v>
      </c>
      <c r="Q82" s="360">
        <v>25.585812444023318</v>
      </c>
      <c r="R82" s="360">
        <v>2.4510537319034142</v>
      </c>
      <c r="S82" s="360">
        <v>10.595870869833604</v>
      </c>
      <c r="T82" s="360">
        <v>1.349198326187917</v>
      </c>
      <c r="U82" s="360">
        <v>13.116238999206374</v>
      </c>
      <c r="V82" s="357"/>
      <c r="W82" s="359"/>
      <c r="X82" s="359"/>
      <c r="Y82" s="359"/>
      <c r="Z82" s="359"/>
      <c r="AA82" s="359"/>
      <c r="AB82" s="359"/>
      <c r="AC82" s="359"/>
      <c r="AK82" s="359"/>
      <c r="AL82" s="359"/>
      <c r="AM82" s="359"/>
      <c r="AN82" s="359"/>
      <c r="AO82" s="359"/>
      <c r="AP82" s="357"/>
      <c r="AQ82" s="357"/>
      <c r="AR82" s="357"/>
      <c r="AS82" s="357"/>
      <c r="AT82" s="357"/>
      <c r="AU82" s="357"/>
      <c r="AV82" s="357"/>
      <c r="AW82" s="357"/>
    </row>
    <row r="83" spans="1:49" s="369" customFormat="1">
      <c r="A83" s="357">
        <v>2022</v>
      </c>
      <c r="B83" s="357" t="s">
        <v>92</v>
      </c>
      <c r="C83" s="360">
        <v>3.1973216284481936</v>
      </c>
      <c r="D83" s="360">
        <v>4.0049786963319605</v>
      </c>
      <c r="E83" s="360">
        <v>5.4340784644108453</v>
      </c>
      <c r="F83" s="360">
        <v>6.4008983925956073</v>
      </c>
      <c r="G83" s="360">
        <v>12.910865998870833</v>
      </c>
      <c r="H83" s="360">
        <v>17.259344769576217</v>
      </c>
      <c r="I83" s="360">
        <v>19.285676906065888</v>
      </c>
      <c r="J83" s="360">
        <v>28.86376288622526</v>
      </c>
      <c r="K83" s="360">
        <v>0.23236299666511684</v>
      </c>
      <c r="L83" s="360">
        <v>3.7079295635542167</v>
      </c>
      <c r="M83" s="360">
        <v>13.500988544372333</v>
      </c>
      <c r="N83" s="360">
        <v>18.300428157927612</v>
      </c>
      <c r="O83" s="360">
        <v>4.8727327421950832</v>
      </c>
      <c r="P83" s="360">
        <v>17.273002267752119</v>
      </c>
      <c r="Q83" s="360">
        <v>14.769469482144174</v>
      </c>
      <c r="R83" s="360">
        <v>2.9827637768631519</v>
      </c>
      <c r="S83" s="360">
        <v>13.161520318540482</v>
      </c>
      <c r="T83" s="360">
        <v>-0.26440234037895038</v>
      </c>
      <c r="U83" s="360">
        <v>9.8840810109200703</v>
      </c>
      <c r="V83" s="357"/>
      <c r="W83" s="359"/>
      <c r="X83" s="359"/>
      <c r="Y83" s="359"/>
      <c r="Z83" s="359"/>
      <c r="AA83" s="359"/>
      <c r="AB83" s="359"/>
      <c r="AC83" s="359"/>
      <c r="AD83" s="359"/>
      <c r="AE83" s="359"/>
      <c r="AF83" s="359"/>
      <c r="AG83" s="359"/>
      <c r="AH83" s="359"/>
      <c r="AI83" s="359"/>
      <c r="AJ83" s="359"/>
      <c r="AK83" s="359"/>
      <c r="AL83" s="359"/>
      <c r="AM83" s="359"/>
      <c r="AN83" s="359"/>
      <c r="AO83" s="359"/>
      <c r="AP83" s="357"/>
      <c r="AQ83" s="357"/>
      <c r="AR83" s="357"/>
      <c r="AS83" s="357"/>
      <c r="AT83" s="357"/>
      <c r="AU83" s="357"/>
      <c r="AV83" s="357"/>
      <c r="AW83" s="357"/>
    </row>
    <row r="84" spans="1:49" s="369" customFormat="1">
      <c r="A84" s="357">
        <v>2022</v>
      </c>
      <c r="B84" s="357" t="s">
        <v>93</v>
      </c>
      <c r="C84" s="360">
        <v>3.7839637547995011</v>
      </c>
      <c r="D84" s="360">
        <v>6.4901525174496868</v>
      </c>
      <c r="E84" s="360">
        <v>9.435341730697175</v>
      </c>
      <c r="F84" s="360">
        <v>7.9465462747032092</v>
      </c>
      <c r="G84" s="360">
        <v>13.131264832271029</v>
      </c>
      <c r="H84" s="360">
        <v>17.618034936066991</v>
      </c>
      <c r="I84" s="360">
        <v>12.720909991093208</v>
      </c>
      <c r="J84" s="360">
        <v>17.390855632092368</v>
      </c>
      <c r="K84" s="360">
        <v>0.77125222391099157</v>
      </c>
      <c r="L84" s="360">
        <v>4.5061682140116233</v>
      </c>
      <c r="M84" s="360">
        <v>13.268261325887806</v>
      </c>
      <c r="N84" s="360">
        <v>11.854672713081669</v>
      </c>
      <c r="O84" s="360">
        <v>3.5147355020512521</v>
      </c>
      <c r="P84" s="360">
        <v>16.403760647849538</v>
      </c>
      <c r="Q84" s="360">
        <v>11.172956594040301</v>
      </c>
      <c r="R84" s="360">
        <v>2.9730148272228689</v>
      </c>
      <c r="S84" s="360">
        <v>12.74649191468275</v>
      </c>
      <c r="T84" s="360">
        <v>3.5895850397886306</v>
      </c>
      <c r="U84" s="360">
        <v>10.37043549783472</v>
      </c>
      <c r="V84" s="357"/>
      <c r="W84" s="359"/>
      <c r="X84" s="359"/>
      <c r="Y84" s="359"/>
      <c r="Z84" s="359"/>
      <c r="AA84" s="359"/>
      <c r="AB84" s="359"/>
      <c r="AC84" s="359"/>
      <c r="AD84" s="359"/>
      <c r="AE84" s="359"/>
      <c r="AF84" s="359"/>
      <c r="AG84" s="359"/>
      <c r="AH84" s="359"/>
      <c r="AI84" s="359"/>
      <c r="AJ84" s="359"/>
      <c r="AK84" s="359"/>
      <c r="AL84" s="359"/>
      <c r="AM84" s="359"/>
      <c r="AN84" s="359"/>
      <c r="AO84" s="359"/>
      <c r="AP84" s="357"/>
      <c r="AQ84" s="357"/>
      <c r="AR84" s="357"/>
      <c r="AS84" s="357"/>
      <c r="AT84" s="357"/>
      <c r="AU84" s="357"/>
      <c r="AV84" s="357"/>
      <c r="AW84" s="357"/>
    </row>
    <row r="85" spans="1:49" s="369" customFormat="1">
      <c r="A85" s="357">
        <v>2022</v>
      </c>
      <c r="B85" s="357" t="s">
        <v>94</v>
      </c>
      <c r="C85" s="360">
        <v>4.7319011794291868</v>
      </c>
      <c r="D85" s="360">
        <v>5.0219321427816368</v>
      </c>
      <c r="E85" s="360">
        <v>6.9413675305996207</v>
      </c>
      <c r="F85" s="360">
        <v>-2.0196423305792734</v>
      </c>
      <c r="G85" s="360">
        <v>22.296726529057679</v>
      </c>
      <c r="H85" s="360">
        <v>17.245628742389201</v>
      </c>
      <c r="I85" s="360">
        <v>16.838921450353169</v>
      </c>
      <c r="J85" s="360">
        <v>18.752974963934307</v>
      </c>
      <c r="K85" s="360">
        <v>-5.8715234751432774</v>
      </c>
      <c r="L85" s="360">
        <v>0.46164118354865025</v>
      </c>
      <c r="M85" s="360">
        <v>5.6882706200802886</v>
      </c>
      <c r="N85" s="360">
        <v>18.529452198184984</v>
      </c>
      <c r="O85" s="360">
        <v>4.3877711463272533</v>
      </c>
      <c r="P85" s="360">
        <v>17.4570743561179</v>
      </c>
      <c r="Q85" s="360">
        <v>18.977245602743679</v>
      </c>
      <c r="R85" s="360">
        <v>3.2678929089946962</v>
      </c>
      <c r="S85" s="360">
        <v>12.487068438447665</v>
      </c>
      <c r="T85" s="360">
        <v>1.7515034851842444</v>
      </c>
      <c r="U85" s="360">
        <v>10.758146914585183</v>
      </c>
      <c r="V85" s="357"/>
      <c r="W85" s="357"/>
      <c r="X85" s="357"/>
      <c r="Y85" s="357"/>
      <c r="Z85" s="357"/>
      <c r="AA85" s="357"/>
      <c r="AB85" s="357"/>
      <c r="AC85" s="357"/>
      <c r="AD85" s="357"/>
      <c r="AE85" s="357"/>
      <c r="AF85" s="357"/>
      <c r="AG85" s="357"/>
      <c r="AH85" s="357"/>
      <c r="AI85" s="357"/>
      <c r="AJ85" s="357"/>
      <c r="AK85" s="357"/>
      <c r="AL85" s="357"/>
      <c r="AM85" s="357"/>
      <c r="AN85" s="357"/>
      <c r="AO85" s="357"/>
      <c r="AP85" s="357"/>
      <c r="AQ85" s="357"/>
      <c r="AR85" s="357"/>
      <c r="AS85" s="357"/>
      <c r="AT85" s="357"/>
      <c r="AU85" s="357"/>
      <c r="AV85" s="357"/>
      <c r="AW85" s="357"/>
    </row>
    <row r="86" spans="1:49" s="369" customFormat="1">
      <c r="A86" s="357">
        <v>2023</v>
      </c>
      <c r="B86" s="357" t="s">
        <v>9</v>
      </c>
      <c r="C86" s="360">
        <v>1.6311739199437341</v>
      </c>
      <c r="D86" s="360">
        <v>-9.8773100046316245</v>
      </c>
      <c r="E86" s="360">
        <v>4.7268844592922079</v>
      </c>
      <c r="F86" s="360">
        <v>4.0946949487523483</v>
      </c>
      <c r="G86" s="360">
        <v>30.84598737693517</v>
      </c>
      <c r="H86" s="360">
        <v>11.806569457744047</v>
      </c>
      <c r="I86" s="360">
        <v>13.921186493275854</v>
      </c>
      <c r="J86" s="360">
        <v>14.914121815708498</v>
      </c>
      <c r="K86" s="360">
        <v>4.2095210487728849</v>
      </c>
      <c r="L86" s="360">
        <v>-3.0288951944036455</v>
      </c>
      <c r="M86" s="360">
        <v>4.2955385607027949</v>
      </c>
      <c r="N86" s="360">
        <v>12.242731694125112</v>
      </c>
      <c r="O86" s="360">
        <v>-0.79721666695975557</v>
      </c>
      <c r="P86" s="360">
        <v>9.8905103671061312</v>
      </c>
      <c r="Q86" s="360">
        <v>16.741891985559135</v>
      </c>
      <c r="R86" s="360">
        <v>2.6842706001824581</v>
      </c>
      <c r="S86" s="360">
        <v>5.4254134291768139</v>
      </c>
      <c r="T86" s="360">
        <v>2.989490618260831</v>
      </c>
      <c r="U86" s="360">
        <v>9.8122556590931538</v>
      </c>
      <c r="V86" s="357"/>
      <c r="W86" s="357"/>
      <c r="X86" s="359"/>
      <c r="Y86" s="359"/>
      <c r="Z86" s="359"/>
      <c r="AA86" s="359"/>
      <c r="AB86" s="359"/>
      <c r="AC86" s="359"/>
      <c r="AD86" s="359"/>
      <c r="AE86" s="359"/>
      <c r="AF86" s="359"/>
      <c r="AG86" s="359"/>
      <c r="AH86" s="359"/>
      <c r="AI86" s="359"/>
      <c r="AJ86" s="359"/>
      <c r="AK86" s="359"/>
      <c r="AL86" s="359"/>
      <c r="AM86" s="359"/>
      <c r="AN86" s="359"/>
      <c r="AO86" s="359"/>
      <c r="AP86" s="357"/>
      <c r="AQ86" s="357"/>
      <c r="AR86" s="357"/>
      <c r="AS86" s="357"/>
      <c r="AT86" s="357"/>
      <c r="AU86" s="357"/>
      <c r="AV86" s="357"/>
      <c r="AW86" s="357"/>
    </row>
    <row r="87" spans="1:49" s="369" customFormat="1">
      <c r="A87" s="357">
        <v>2023</v>
      </c>
      <c r="B87" s="357" t="s">
        <v>92</v>
      </c>
      <c r="C87" s="360">
        <v>4.9017434817413061</v>
      </c>
      <c r="D87" s="360">
        <v>-3.1232553829300969</v>
      </c>
      <c r="E87" s="360">
        <v>3.9282704128401633</v>
      </c>
      <c r="F87" s="360">
        <v>11.702999655866194</v>
      </c>
      <c r="G87" s="360">
        <v>19.661478884903332</v>
      </c>
      <c r="H87" s="360">
        <v>10.744703496970061</v>
      </c>
      <c r="I87" s="360">
        <v>11.069447283307184</v>
      </c>
      <c r="J87" s="360">
        <v>10.164258667401356</v>
      </c>
      <c r="K87" s="360">
        <v>7.9056553367001783</v>
      </c>
      <c r="L87" s="360">
        <v>1.881738641608294</v>
      </c>
      <c r="M87" s="360">
        <v>6.4375420499031861</v>
      </c>
      <c r="N87" s="360">
        <v>7.8227276788756654</v>
      </c>
      <c r="O87" s="360">
        <v>-0.82581097354167809</v>
      </c>
      <c r="P87" s="360">
        <v>12.395187457458135</v>
      </c>
      <c r="Q87" s="360">
        <v>12.513456692477916</v>
      </c>
      <c r="R87" s="360">
        <v>2.7538259646162402</v>
      </c>
      <c r="S87" s="360">
        <v>5.178882100241978</v>
      </c>
      <c r="T87" s="360">
        <v>4.2030872489505811</v>
      </c>
      <c r="U87" s="360">
        <v>8.158997318567927</v>
      </c>
      <c r="V87" s="357"/>
      <c r="W87" s="357"/>
      <c r="X87" s="357"/>
      <c r="Y87" s="357"/>
      <c r="Z87" s="357"/>
      <c r="AA87" s="357"/>
      <c r="AB87" s="357"/>
      <c r="AC87" s="357"/>
      <c r="AD87" s="357"/>
      <c r="AE87" s="357"/>
      <c r="AF87" s="357"/>
      <c r="AG87" s="357"/>
      <c r="AH87" s="357"/>
      <c r="AI87" s="357"/>
      <c r="AJ87" s="357"/>
      <c r="AK87" s="357"/>
      <c r="AL87" s="357"/>
      <c r="AM87" s="357"/>
      <c r="AN87" s="357"/>
      <c r="AO87" s="357"/>
      <c r="AP87" s="357"/>
      <c r="AQ87" s="357"/>
      <c r="AR87" s="357"/>
      <c r="AS87" s="357"/>
      <c r="AT87" s="357"/>
      <c r="AU87" s="357"/>
      <c r="AV87" s="357"/>
      <c r="AW87" s="357"/>
    </row>
    <row r="88" spans="1:49" s="369" customFormat="1">
      <c r="A88" s="357">
        <v>2023</v>
      </c>
      <c r="B88" s="357" t="s">
        <v>93</v>
      </c>
      <c r="C88" s="360">
        <v>8.7292889556562727</v>
      </c>
      <c r="D88" s="360">
        <v>-7.664072224928816</v>
      </c>
      <c r="E88" s="360">
        <v>4.5286909361519321</v>
      </c>
      <c r="F88" s="360">
        <v>6.9256264597582486</v>
      </c>
      <c r="G88" s="360">
        <v>20.537659199955144</v>
      </c>
      <c r="H88" s="360">
        <v>7.4544545793350636</v>
      </c>
      <c r="I88" s="360">
        <v>10.21396245673165</v>
      </c>
      <c r="J88" s="360">
        <v>11.955523945311626</v>
      </c>
      <c r="K88" s="360">
        <v>9.6005158614799626</v>
      </c>
      <c r="L88" s="360">
        <v>0.24458474171620992</v>
      </c>
      <c r="M88" s="360">
        <v>2.3761408122210668</v>
      </c>
      <c r="N88" s="360">
        <v>12.402915485180884</v>
      </c>
      <c r="O88" s="360">
        <v>-0.62039265416417777</v>
      </c>
      <c r="P88" s="360">
        <v>10.54125676448399</v>
      </c>
      <c r="Q88" s="360">
        <v>11.378766055912564</v>
      </c>
      <c r="R88" s="360">
        <v>2.7401467317529153</v>
      </c>
      <c r="S88" s="360">
        <v>3.3836343729900591</v>
      </c>
      <c r="T88" s="360">
        <v>2.155573637845464</v>
      </c>
      <c r="U88" s="360">
        <v>7.9363338679737012</v>
      </c>
      <c r="V88" s="357"/>
      <c r="W88" s="357"/>
      <c r="X88" s="357"/>
      <c r="Y88" s="357"/>
      <c r="Z88" s="357"/>
      <c r="AA88" s="357"/>
      <c r="AB88" s="357"/>
      <c r="AC88" s="357"/>
      <c r="AD88" s="357"/>
      <c r="AE88" s="357"/>
      <c r="AF88" s="357"/>
      <c r="AG88" s="357"/>
      <c r="AH88" s="357"/>
      <c r="AI88" s="357"/>
      <c r="AJ88" s="357"/>
      <c r="AK88" s="357"/>
      <c r="AL88" s="357"/>
      <c r="AM88" s="357"/>
      <c r="AN88" s="357"/>
      <c r="AO88" s="357"/>
      <c r="AP88" s="357"/>
      <c r="AQ88" s="357"/>
      <c r="AR88" s="357"/>
      <c r="AS88" s="357"/>
      <c r="AT88" s="357"/>
      <c r="AU88" s="357"/>
      <c r="AV88" s="357"/>
      <c r="AW88" s="357"/>
    </row>
    <row r="89" spans="1:49" s="369" customFormat="1">
      <c r="A89" s="357">
        <v>2023</v>
      </c>
      <c r="B89" s="357" t="s">
        <v>94</v>
      </c>
      <c r="C89" s="360">
        <v>-2.218222954200499</v>
      </c>
      <c r="D89" s="360">
        <v>-26.133081171486367</v>
      </c>
      <c r="E89" s="360">
        <v>-2.1548115166809367</v>
      </c>
      <c r="F89" s="360">
        <v>4.6547092103984369</v>
      </c>
      <c r="G89" s="360">
        <v>7.2736346096130262</v>
      </c>
      <c r="H89" s="360">
        <v>5.0580055402975006</v>
      </c>
      <c r="I89" s="360">
        <v>-1.1845319050115108</v>
      </c>
      <c r="J89" s="360">
        <v>0.70538977469144015</v>
      </c>
      <c r="K89" s="360">
        <v>7.7158407056862046</v>
      </c>
      <c r="L89" s="360">
        <v>5.76140208555735</v>
      </c>
      <c r="M89" s="360">
        <v>9.3534933789655099</v>
      </c>
      <c r="N89" s="360">
        <v>7.3788391663034218</v>
      </c>
      <c r="O89" s="360">
        <v>1.1374665944179867</v>
      </c>
      <c r="P89" s="360">
        <v>6.5888221045236293</v>
      </c>
      <c r="Q89" s="360">
        <v>0.86689318323476527</v>
      </c>
      <c r="R89" s="360">
        <v>2.7021458200829045</v>
      </c>
      <c r="S89" s="360">
        <v>4.6702386892134768</v>
      </c>
      <c r="T89" s="360">
        <v>2.6863126572281573</v>
      </c>
      <c r="U89" s="360">
        <v>3.3728406240686155</v>
      </c>
      <c r="V89" s="357"/>
      <c r="W89" s="357"/>
      <c r="X89" s="357"/>
      <c r="Y89" s="357"/>
      <c r="Z89" s="357"/>
      <c r="AA89" s="359"/>
      <c r="AB89" s="359"/>
      <c r="AC89" s="359"/>
      <c r="AD89" s="359"/>
      <c r="AE89" s="359"/>
      <c r="AF89" s="359"/>
      <c r="AG89" s="359"/>
      <c r="AH89" s="359"/>
      <c r="AI89" s="359"/>
      <c r="AJ89" s="359"/>
      <c r="AK89" s="359"/>
      <c r="AL89" s="359"/>
      <c r="AM89" s="359"/>
      <c r="AN89" s="359"/>
      <c r="AO89" s="359"/>
      <c r="AP89" s="359"/>
      <c r="AQ89" s="359"/>
      <c r="AR89" s="359"/>
      <c r="AS89" s="357"/>
      <c r="AT89" s="357"/>
      <c r="AU89" s="357"/>
      <c r="AV89" s="357"/>
      <c r="AW89" s="357"/>
    </row>
    <row r="90" spans="1:49" s="369" customFormat="1">
      <c r="A90" s="357">
        <v>2024</v>
      </c>
      <c r="B90" s="357" t="s">
        <v>9</v>
      </c>
      <c r="C90" s="360">
        <v>4.8396712448026022</v>
      </c>
      <c r="D90" s="360">
        <v>-61.765462413259364</v>
      </c>
      <c r="E90" s="360">
        <v>1.4282168577043848</v>
      </c>
      <c r="F90" s="360">
        <v>4.5283525800511057</v>
      </c>
      <c r="G90" s="360">
        <v>6.353639740414323</v>
      </c>
      <c r="H90" s="360">
        <v>2.302057666634866</v>
      </c>
      <c r="I90" s="360">
        <v>0.52246768909304819</v>
      </c>
      <c r="J90" s="360">
        <v>13.506413176398269</v>
      </c>
      <c r="K90" s="360">
        <v>6.0717309491258931</v>
      </c>
      <c r="L90" s="360">
        <v>5.7519782740948813</v>
      </c>
      <c r="M90" s="360">
        <v>7.0335734211455474</v>
      </c>
      <c r="N90" s="360">
        <v>5.1780148168480764</v>
      </c>
      <c r="O90" s="360">
        <v>-2.1622743373538071</v>
      </c>
      <c r="P90" s="360">
        <v>7.7429018360958537</v>
      </c>
      <c r="Q90" s="360">
        <v>4.8578840682441609</v>
      </c>
      <c r="R90" s="360">
        <v>2.97223411935434</v>
      </c>
      <c r="S90" s="360">
        <v>5.5439363687265626</v>
      </c>
      <c r="T90" s="360">
        <v>2.3875943250915697</v>
      </c>
      <c r="U90" s="360">
        <v>1.8078920954719138</v>
      </c>
      <c r="V90" s="357"/>
      <c r="W90" s="357"/>
      <c r="X90" s="357"/>
      <c r="Y90" s="357"/>
      <c r="Z90" s="357"/>
      <c r="AA90" s="357"/>
      <c r="AB90" s="357"/>
      <c r="AC90" s="357"/>
      <c r="AD90" s="357"/>
      <c r="AE90" s="359"/>
      <c r="AF90" s="357"/>
      <c r="AG90" s="357"/>
      <c r="AH90" s="359"/>
      <c r="AI90" s="357"/>
      <c r="AJ90" s="357"/>
      <c r="AK90" s="357"/>
      <c r="AL90" s="357"/>
      <c r="AM90" s="357"/>
      <c r="AN90" s="357"/>
      <c r="AO90" s="357"/>
      <c r="AP90" s="357"/>
      <c r="AQ90" s="357"/>
      <c r="AR90" s="360"/>
      <c r="AS90" s="359"/>
      <c r="AT90" s="360"/>
      <c r="AU90" s="359"/>
      <c r="AV90" s="357"/>
      <c r="AW90" s="357"/>
    </row>
    <row r="91" spans="1:49" s="369" customFormat="1">
      <c r="A91" s="357">
        <v>2024</v>
      </c>
      <c r="B91" s="357" t="s">
        <v>92</v>
      </c>
      <c r="C91" s="360">
        <v>5.775779009701921</v>
      </c>
      <c r="D91" s="360">
        <v>-71.685811618871924</v>
      </c>
      <c r="E91" s="360">
        <v>1.5975820746666471</v>
      </c>
      <c r="F91" s="360">
        <v>0.70485678654763717</v>
      </c>
      <c r="G91" s="360">
        <v>6.4782324890713596</v>
      </c>
      <c r="H91" s="360">
        <v>4.2364732611922733</v>
      </c>
      <c r="I91" s="360">
        <v>2.7559617619644854</v>
      </c>
      <c r="J91" s="360">
        <v>7.9992540137333634</v>
      </c>
      <c r="K91" s="360">
        <v>3.548535957943713</v>
      </c>
      <c r="L91" s="360">
        <v>7.9642334299649065</v>
      </c>
      <c r="M91" s="360">
        <v>7.2664314278084987</v>
      </c>
      <c r="N91" s="360">
        <v>4.7102765717667268</v>
      </c>
      <c r="O91" s="360">
        <v>5.3932394880725809</v>
      </c>
      <c r="P91" s="360">
        <v>9.6819037549499996</v>
      </c>
      <c r="Q91" s="360">
        <v>4.4210737413523873</v>
      </c>
      <c r="R91" s="360">
        <v>3.1230908451545361</v>
      </c>
      <c r="S91" s="360">
        <v>3.1857241558445111</v>
      </c>
      <c r="T91" s="360">
        <v>3.5750992281904388</v>
      </c>
      <c r="U91" s="360">
        <v>2.1965780527537788</v>
      </c>
      <c r="V91" s="357"/>
      <c r="W91" s="357"/>
      <c r="X91" s="357"/>
      <c r="Y91" s="357"/>
      <c r="Z91" s="357"/>
      <c r="AA91" s="357"/>
      <c r="AB91" s="357"/>
      <c r="AC91" s="357"/>
      <c r="AD91" s="357"/>
      <c r="AE91" s="359"/>
      <c r="AF91" s="357"/>
      <c r="AG91" s="357"/>
      <c r="AH91" s="359"/>
      <c r="AI91" s="357"/>
      <c r="AJ91" s="357"/>
      <c r="AK91" s="357"/>
      <c r="AL91" s="357"/>
      <c r="AM91" s="357"/>
      <c r="AN91" s="357"/>
      <c r="AO91" s="357"/>
      <c r="AP91" s="357"/>
      <c r="AQ91" s="357"/>
      <c r="AR91" s="360"/>
      <c r="AS91" s="359"/>
      <c r="AT91" s="360"/>
      <c r="AU91" s="359"/>
      <c r="AV91" s="357"/>
      <c r="AW91" s="357"/>
    </row>
    <row r="92" spans="1:49" s="369" customFormat="1">
      <c r="A92" s="357">
        <v>2024</v>
      </c>
      <c r="B92" s="357" t="s">
        <v>93</v>
      </c>
      <c r="C92" s="360">
        <v>8.5137976116886875</v>
      </c>
      <c r="D92" s="360">
        <v>-84.195212629212961</v>
      </c>
      <c r="E92" s="360">
        <v>1.7264621312923794</v>
      </c>
      <c r="F92" s="360">
        <v>8.4905609471129964</v>
      </c>
      <c r="G92" s="360">
        <v>2.9310917545247435</v>
      </c>
      <c r="H92" s="360">
        <v>6.8577034449551491</v>
      </c>
      <c r="I92" s="360">
        <v>6.7412428332354892</v>
      </c>
      <c r="J92" s="360">
        <v>2.7138869282374145</v>
      </c>
      <c r="K92" s="360">
        <v>4.99849623832948</v>
      </c>
      <c r="L92" s="360">
        <v>3.6092955100835269</v>
      </c>
      <c r="M92" s="360">
        <v>5.1709676949717363</v>
      </c>
      <c r="N92" s="360">
        <v>4.4446949624183532</v>
      </c>
      <c r="O92" s="360">
        <v>10.327663556370226</v>
      </c>
      <c r="P92" s="360">
        <v>10.256302505753467</v>
      </c>
      <c r="Q92" s="360">
        <v>4.1217894082801365</v>
      </c>
      <c r="R92" s="360">
        <v>3.026604945522493</v>
      </c>
      <c r="S92" s="360">
        <v>3.4640262082537276</v>
      </c>
      <c r="T92" s="360">
        <v>2.063414261574664</v>
      </c>
      <c r="U92" s="360">
        <v>2.0144186967672226</v>
      </c>
      <c r="V92" s="357"/>
      <c r="W92" s="357"/>
      <c r="X92" s="357"/>
      <c r="Y92" s="357"/>
      <c r="Z92" s="357"/>
      <c r="AA92" s="357"/>
      <c r="AB92" s="357"/>
      <c r="AC92" s="357"/>
      <c r="AD92" s="357"/>
      <c r="AE92" s="359"/>
      <c r="AF92" s="357"/>
      <c r="AG92" s="357"/>
      <c r="AH92" s="359"/>
      <c r="AI92" s="357"/>
      <c r="AJ92" s="357"/>
      <c r="AK92" s="357"/>
      <c r="AL92" s="357"/>
      <c r="AM92" s="357"/>
      <c r="AN92" s="357"/>
      <c r="AO92" s="357"/>
      <c r="AP92" s="357"/>
      <c r="AQ92" s="357"/>
      <c r="AR92" s="360"/>
      <c r="AS92" s="359"/>
      <c r="AT92" s="360"/>
      <c r="AU92" s="359"/>
      <c r="AV92" s="357"/>
      <c r="AW92" s="357"/>
    </row>
    <row r="93" spans="1:49" s="369" customFormat="1">
      <c r="A93" s="357">
        <v>2024</v>
      </c>
      <c r="B93" s="357" t="s">
        <v>94</v>
      </c>
      <c r="C93" s="360">
        <v>11.888261411170248</v>
      </c>
      <c r="D93" s="360">
        <v>-13.906016023492867</v>
      </c>
      <c r="E93" s="360">
        <v>3.5055657931163182</v>
      </c>
      <c r="F93" s="360">
        <v>6.0927082017361016</v>
      </c>
      <c r="G93" s="360">
        <v>2.252776944121095</v>
      </c>
      <c r="H93" s="360">
        <v>8.0988664658723621</v>
      </c>
      <c r="I93" s="360">
        <v>8.1990425578004249</v>
      </c>
      <c r="J93" s="360">
        <v>9.1713994406763106</v>
      </c>
      <c r="K93" s="360">
        <v>10.376255948377093</v>
      </c>
      <c r="L93" s="360">
        <v>1.7200587542205881</v>
      </c>
      <c r="M93" s="360">
        <v>4.0701106635296185</v>
      </c>
      <c r="N93" s="360">
        <v>4.2220569726619317</v>
      </c>
      <c r="O93" s="360">
        <v>1.0547567926220296</v>
      </c>
      <c r="P93" s="360">
        <v>6.1041856170245268</v>
      </c>
      <c r="Q93" s="360">
        <v>3.6018202083242699</v>
      </c>
      <c r="R93" s="360">
        <v>2.9340448323899295</v>
      </c>
      <c r="S93" s="360">
        <v>6.4738242851774004</v>
      </c>
      <c r="T93" s="360">
        <v>3.0884343043139779</v>
      </c>
      <c r="U93" s="360">
        <v>4.7564352300428965</v>
      </c>
      <c r="V93" s="357"/>
      <c r="W93" s="359"/>
      <c r="X93" s="359"/>
      <c r="Y93" s="359"/>
      <c r="Z93" s="359"/>
      <c r="AA93" s="359"/>
      <c r="AB93" s="359"/>
      <c r="AC93" s="359"/>
      <c r="AD93" s="357"/>
      <c r="AE93" s="357"/>
      <c r="AF93" s="357"/>
      <c r="AG93" s="357"/>
      <c r="AH93" s="357"/>
      <c r="AI93" s="357"/>
      <c r="AJ93" s="357"/>
      <c r="AK93" s="357"/>
      <c r="AL93" s="357"/>
      <c r="AM93" s="357"/>
      <c r="AN93" s="357"/>
      <c r="AO93" s="357"/>
      <c r="AP93" s="357"/>
      <c r="AQ93" s="357"/>
      <c r="AR93" s="357"/>
      <c r="AS93" s="357"/>
      <c r="AT93" s="357"/>
      <c r="AU93" s="357"/>
      <c r="AV93" s="357"/>
      <c r="AW93" s="357"/>
    </row>
    <row r="94" spans="1:49" s="369" customFormat="1">
      <c r="A94" s="357">
        <v>2025</v>
      </c>
      <c r="B94" s="357" t="s">
        <v>9</v>
      </c>
      <c r="C94" s="360">
        <v>6.0592141929860759</v>
      </c>
      <c r="D94" s="360">
        <v>2.7864211165774719</v>
      </c>
      <c r="E94" s="360">
        <v>2.2963491777803142</v>
      </c>
      <c r="F94" s="360">
        <v>4.6527656657218586</v>
      </c>
      <c r="G94" s="360">
        <v>1.8185255808948426</v>
      </c>
      <c r="H94" s="360">
        <v>2.6588390723339472</v>
      </c>
      <c r="I94" s="360">
        <v>25.831779917354197</v>
      </c>
      <c r="J94" s="360">
        <v>4.5230283603593762</v>
      </c>
      <c r="K94" s="360">
        <v>0.29999999999998295</v>
      </c>
      <c r="L94" s="360">
        <v>6.99839300228345</v>
      </c>
      <c r="M94" s="360">
        <v>6.2925342914207647</v>
      </c>
      <c r="N94" s="360">
        <v>2.9084879560199255</v>
      </c>
      <c r="O94" s="360">
        <v>0.38876826432645828</v>
      </c>
      <c r="P94" s="360">
        <v>2.11034629611828</v>
      </c>
      <c r="Q94" s="360">
        <v>2.4034413330344933</v>
      </c>
      <c r="R94" s="360">
        <v>2.7100473938790515</v>
      </c>
      <c r="S94" s="360">
        <v>3.2693385125832606</v>
      </c>
      <c r="T94" s="360">
        <v>0.94782160951329786</v>
      </c>
      <c r="U94" s="360">
        <v>5.2011856187492498</v>
      </c>
      <c r="V94" s="357"/>
      <c r="W94" s="359"/>
      <c r="X94" s="359"/>
      <c r="Y94" s="359"/>
      <c r="Z94" s="359"/>
      <c r="AA94" s="359"/>
      <c r="AB94" s="359"/>
      <c r="AC94" s="359"/>
      <c r="AD94" s="357"/>
      <c r="AE94" s="359"/>
      <c r="AF94" s="359"/>
      <c r="AG94" s="359"/>
      <c r="AH94" s="359"/>
      <c r="AI94" s="359"/>
      <c r="AJ94" s="359"/>
      <c r="AK94" s="359"/>
      <c r="AL94" s="359"/>
      <c r="AM94" s="359"/>
      <c r="AN94" s="359"/>
      <c r="AO94" s="359"/>
      <c r="AP94" s="359"/>
      <c r="AQ94" s="359"/>
      <c r="AR94" s="359"/>
      <c r="AS94" s="359"/>
      <c r="AT94" s="359"/>
      <c r="AU94" s="359"/>
      <c r="AV94" s="359"/>
      <c r="AW94" s="357"/>
    </row>
    <row r="95" spans="1:49" s="369" customFormat="1">
      <c r="A95" s="357">
        <v>2025</v>
      </c>
      <c r="B95" s="357" t="s">
        <v>92</v>
      </c>
      <c r="C95" s="360">
        <v>-2.6981115210509614</v>
      </c>
      <c r="D95" s="360">
        <v>2.8514414290997649</v>
      </c>
      <c r="E95" s="360">
        <v>1.5000052443117511</v>
      </c>
      <c r="F95" s="360">
        <v>3.7595693640976009</v>
      </c>
      <c r="G95" s="360">
        <v>2.3042074580912981</v>
      </c>
      <c r="H95" s="360">
        <v>2.1268082941975592</v>
      </c>
      <c r="I95" s="360">
        <v>12.335123159058114</v>
      </c>
      <c r="J95" s="360">
        <v>3.2533845009908617</v>
      </c>
      <c r="K95" s="360">
        <v>0.82413857832793269</v>
      </c>
      <c r="L95" s="360">
        <v>5.0703675738499072</v>
      </c>
      <c r="M95" s="360">
        <v>3.3749318851875216</v>
      </c>
      <c r="N95" s="360">
        <v>3.0925555373632534</v>
      </c>
      <c r="O95" s="360">
        <v>0.64607471277990669</v>
      </c>
      <c r="P95" s="360">
        <v>-2.7901773116500266</v>
      </c>
      <c r="Q95" s="360">
        <v>2.3432944499392789</v>
      </c>
      <c r="R95" s="360">
        <v>2.7616856816374877</v>
      </c>
      <c r="S95" s="360">
        <v>3.2340444378030213</v>
      </c>
      <c r="T95" s="360">
        <v>-0.34725975551323529</v>
      </c>
      <c r="U95" s="360">
        <v>3.4322891411105729</v>
      </c>
      <c r="V95" s="357"/>
      <c r="W95" s="359"/>
      <c r="X95" s="359"/>
      <c r="Y95" s="359"/>
      <c r="Z95" s="359"/>
      <c r="AA95" s="359"/>
      <c r="AB95" s="359"/>
      <c r="AC95" s="359"/>
      <c r="AD95" s="357"/>
      <c r="AE95" s="359"/>
      <c r="AF95" s="359"/>
      <c r="AG95" s="359"/>
      <c r="AH95" s="359"/>
      <c r="AI95" s="359"/>
      <c r="AJ95" s="359"/>
      <c r="AK95" s="359"/>
      <c r="AL95" s="359"/>
      <c r="AM95" s="359"/>
      <c r="AN95" s="359"/>
      <c r="AO95" s="359"/>
      <c r="AP95" s="359"/>
      <c r="AQ95" s="359"/>
      <c r="AR95" s="359"/>
      <c r="AS95" s="359"/>
      <c r="AT95" s="359"/>
      <c r="AU95" s="359"/>
      <c r="AV95" s="359"/>
      <c r="AW95" s="357"/>
    </row>
    <row r="96" spans="1:49" s="369" customFormat="1">
      <c r="A96" s="357">
        <v>2025</v>
      </c>
      <c r="B96" s="357" t="s">
        <v>93</v>
      </c>
      <c r="C96" s="360">
        <v>-4.9327065181639824</v>
      </c>
      <c r="D96" s="360">
        <v>2.0692376438129685</v>
      </c>
      <c r="E96" s="360">
        <v>-1.2843048679681033</v>
      </c>
      <c r="F96" s="360">
        <v>0.62858888873461183</v>
      </c>
      <c r="G96" s="360">
        <v>2.4684217692641823</v>
      </c>
      <c r="H96" s="360">
        <v>4.2251273741538569</v>
      </c>
      <c r="I96" s="360">
        <v>8.5413017987150681</v>
      </c>
      <c r="J96" s="360">
        <v>9.8907206147136293</v>
      </c>
      <c r="K96" s="360">
        <v>1.9400467921038285</v>
      </c>
      <c r="L96" s="360">
        <v>4.6110838237428027</v>
      </c>
      <c r="M96" s="360">
        <v>4.4536184101724245</v>
      </c>
      <c r="N96" s="360">
        <v>3.3106028973743094</v>
      </c>
      <c r="O96" s="360">
        <v>0.47574185212828013</v>
      </c>
      <c r="P96" s="360">
        <v>4.7567250500557776</v>
      </c>
      <c r="Q96" s="360">
        <v>2.5416576551052543</v>
      </c>
      <c r="R96" s="360">
        <v>2.8976653439073203</v>
      </c>
      <c r="S96" s="360">
        <v>3.103092923250216</v>
      </c>
      <c r="T96" s="360">
        <v>4.2467614388506831</v>
      </c>
      <c r="U96" s="360">
        <v>3.8634264275153782</v>
      </c>
      <c r="V96" s="357"/>
      <c r="W96" s="359"/>
      <c r="X96" s="359"/>
      <c r="Y96" s="359"/>
      <c r="Z96" s="359"/>
      <c r="AA96" s="359"/>
      <c r="AB96" s="359"/>
      <c r="AC96" s="359"/>
      <c r="AK96" s="359"/>
      <c r="AL96" s="359"/>
      <c r="AM96" s="359"/>
      <c r="AN96" s="359"/>
      <c r="AO96" s="359"/>
      <c r="AP96" s="359"/>
      <c r="AQ96" s="359"/>
      <c r="AR96" s="359"/>
      <c r="AS96" s="359"/>
      <c r="AT96" s="359"/>
      <c r="AU96" s="359"/>
      <c r="AV96" s="359"/>
      <c r="AW96" s="357"/>
    </row>
    <row r="97" spans="1:49" s="369" customFormat="1">
      <c r="A97" s="357">
        <v>2025</v>
      </c>
      <c r="B97" s="357" t="s">
        <v>94</v>
      </c>
      <c r="C97" s="360">
        <v>-3.6145443999822504</v>
      </c>
      <c r="D97" s="360">
        <v>4.1455327198923158</v>
      </c>
      <c r="E97" s="360">
        <v>1.9489880138107196</v>
      </c>
      <c r="F97" s="360">
        <v>6.8266070584225673</v>
      </c>
      <c r="G97" s="360">
        <v>4.447547864607742</v>
      </c>
      <c r="H97" s="360">
        <v>4.7154169167088753</v>
      </c>
      <c r="I97" s="360">
        <v>12.079906017929744</v>
      </c>
      <c r="J97" s="360">
        <v>6.1114199174052857</v>
      </c>
      <c r="K97" s="360">
        <v>2.2243263142001979</v>
      </c>
      <c r="L97" s="360">
        <v>4.1845500119403169</v>
      </c>
      <c r="M97" s="360">
        <v>3.3847247651358288</v>
      </c>
      <c r="N97" s="360">
        <v>3.2918346100954636</v>
      </c>
      <c r="O97" s="360">
        <v>2.8897810700254922</v>
      </c>
      <c r="P97" s="360">
        <v>4.8957871384940859</v>
      </c>
      <c r="Q97" s="360">
        <v>3.2905014195673914</v>
      </c>
      <c r="R97" s="360">
        <v>2.9817054603800415</v>
      </c>
      <c r="S97" s="360">
        <v>3.1734038239965372</v>
      </c>
      <c r="T97" s="360">
        <v>1.7640978330312151</v>
      </c>
      <c r="U97" s="360">
        <v>4.7542615408715534</v>
      </c>
      <c r="V97" s="357"/>
      <c r="AK97" s="359"/>
      <c r="AL97" s="359"/>
      <c r="AM97" s="359"/>
      <c r="AN97" s="359"/>
      <c r="AO97" s="359"/>
      <c r="AP97" s="359"/>
      <c r="AQ97" s="359"/>
      <c r="AR97" s="359"/>
      <c r="AS97" s="359"/>
      <c r="AT97" s="359"/>
      <c r="AU97" s="359"/>
      <c r="AV97" s="359"/>
      <c r="AW97" s="357"/>
    </row>
    <row r="98" spans="1:49" s="369" customFormat="1">
      <c r="A98" s="357"/>
      <c r="B98" s="357"/>
      <c r="C98" s="357"/>
      <c r="D98" s="357"/>
      <c r="E98" s="357"/>
      <c r="F98" s="357"/>
      <c r="G98" s="357"/>
      <c r="H98" s="357"/>
      <c r="I98" s="357"/>
      <c r="J98" s="357"/>
      <c r="K98" s="357"/>
      <c r="L98" s="357"/>
      <c r="M98" s="357"/>
      <c r="N98" s="357"/>
      <c r="O98" s="357"/>
      <c r="P98" s="357"/>
      <c r="Q98" s="357"/>
      <c r="R98" s="357"/>
      <c r="S98" s="357"/>
      <c r="T98" s="357"/>
      <c r="U98" s="357"/>
      <c r="V98" s="357"/>
      <c r="AK98" s="359"/>
      <c r="AL98" s="359"/>
      <c r="AM98" s="359"/>
      <c r="AN98" s="359"/>
      <c r="AO98" s="359"/>
      <c r="AP98" s="359"/>
      <c r="AQ98" s="359"/>
      <c r="AR98" s="359"/>
      <c r="AS98" s="359"/>
      <c r="AT98" s="359"/>
      <c r="AU98" s="359"/>
      <c r="AV98" s="359"/>
      <c r="AW98" s="357"/>
    </row>
    <row r="99" spans="1:49" s="369" customFormat="1">
      <c r="A99" s="357"/>
      <c r="B99" s="357"/>
      <c r="C99" s="357"/>
      <c r="D99" s="357"/>
      <c r="E99" s="357"/>
      <c r="F99" s="357"/>
      <c r="G99" s="357"/>
      <c r="H99" s="357"/>
      <c r="I99" s="357"/>
      <c r="J99" s="357"/>
      <c r="K99" s="357"/>
      <c r="L99" s="357"/>
      <c r="M99" s="357"/>
      <c r="N99" s="357"/>
      <c r="O99" s="357"/>
      <c r="P99" s="357"/>
      <c r="Q99" s="357"/>
      <c r="R99" s="357"/>
      <c r="S99" s="357"/>
      <c r="T99" s="357"/>
      <c r="U99" s="357"/>
      <c r="V99" s="357"/>
      <c r="AK99" s="359"/>
      <c r="AL99" s="359"/>
      <c r="AM99" s="359"/>
      <c r="AN99" s="359"/>
      <c r="AO99" s="359"/>
      <c r="AP99" s="359"/>
      <c r="AQ99" s="359"/>
      <c r="AR99" s="359"/>
      <c r="AS99" s="359"/>
      <c r="AT99" s="359"/>
      <c r="AU99" s="359"/>
      <c r="AV99" s="359"/>
      <c r="AW99" s="357"/>
    </row>
    <row r="100" spans="1:49" s="369" customFormat="1">
      <c r="A100" s="357"/>
      <c r="B100" s="357" t="s">
        <v>90</v>
      </c>
      <c r="C100" s="357" t="s">
        <v>91</v>
      </c>
      <c r="D100" s="357" t="str">
        <f t="array" ref="D100:D128" ca="1">+INDIRECT(C4)</f>
        <v>VARIACIÓN PORCENTUAL DEL VAB DE LA  AGRICULTURA, GANADERÍA, SILVICULTURA Y PESCA: AÑOS 2018-25, POR TRIMESTRE</v>
      </c>
      <c r="E100" s="357"/>
      <c r="F100" s="357" t="s">
        <v>90</v>
      </c>
      <c r="G100" s="357" t="s">
        <v>91</v>
      </c>
      <c r="H100" s="357" t="s">
        <v>95</v>
      </c>
      <c r="I100" s="357"/>
      <c r="J100" s="357"/>
      <c r="K100" s="357"/>
      <c r="L100" s="359"/>
      <c r="M100" s="357"/>
      <c r="N100" s="357"/>
      <c r="O100" s="357"/>
      <c r="P100" s="357"/>
      <c r="Q100" s="357"/>
      <c r="R100" s="357"/>
      <c r="S100" s="357"/>
      <c r="T100" s="357"/>
      <c r="U100" s="357"/>
      <c r="V100" s="357"/>
      <c r="AK100" s="357"/>
      <c r="AL100" s="357"/>
      <c r="AM100" s="357"/>
      <c r="AN100" s="357"/>
      <c r="AO100" s="357"/>
      <c r="AP100" s="357"/>
      <c r="AQ100" s="357"/>
      <c r="AR100" s="357"/>
      <c r="AS100" s="357"/>
      <c r="AT100" s="357"/>
      <c r="AU100" s="357"/>
      <c r="AV100" s="357"/>
      <c r="AW100" s="357"/>
    </row>
    <row r="101" spans="1:49" s="369" customFormat="1">
      <c r="A101" s="357"/>
      <c r="B101" s="493">
        <v>2019</v>
      </c>
      <c r="C101" s="357" t="s">
        <v>9</v>
      </c>
      <c r="D101" s="360">
        <f ca="1"/>
        <v>-1.2309786621478054</v>
      </c>
      <c r="E101" s="357"/>
      <c r="F101" s="357">
        <v>2019</v>
      </c>
      <c r="G101" s="357" t="s">
        <v>9</v>
      </c>
      <c r="H101" s="357"/>
      <c r="I101" s="357"/>
      <c r="J101" s="357"/>
      <c r="K101" s="360"/>
      <c r="L101" s="359"/>
      <c r="M101" s="357"/>
      <c r="N101" s="357"/>
      <c r="O101" s="357"/>
      <c r="P101" s="357"/>
      <c r="Q101" s="357"/>
      <c r="R101" s="357"/>
      <c r="S101" s="357"/>
      <c r="T101" s="357"/>
      <c r="U101" s="357"/>
      <c r="V101" s="357"/>
      <c r="AK101" s="357"/>
      <c r="AL101" s="357"/>
      <c r="AM101" s="357"/>
      <c r="AN101" s="357"/>
      <c r="AO101" s="357"/>
      <c r="AP101" s="357"/>
      <c r="AQ101" s="357"/>
      <c r="AR101" s="357"/>
      <c r="AS101" s="357"/>
      <c r="AT101" s="357"/>
      <c r="AU101" s="357"/>
      <c r="AV101" s="357"/>
      <c r="AW101" s="357"/>
    </row>
    <row r="102" spans="1:49" s="369" customFormat="1">
      <c r="A102" s="357"/>
      <c r="B102" s="493"/>
      <c r="C102" s="357" t="s">
        <v>92</v>
      </c>
      <c r="D102" s="360">
        <f ca="1"/>
        <v>-2.103735059243391</v>
      </c>
      <c r="E102" s="357"/>
      <c r="F102" s="357">
        <v>2019</v>
      </c>
      <c r="G102" s="357" t="s">
        <v>92</v>
      </c>
      <c r="H102" s="363"/>
      <c r="I102" s="357"/>
      <c r="J102" s="357"/>
      <c r="K102" s="360"/>
      <c r="L102" s="359"/>
      <c r="M102" s="357"/>
      <c r="N102" s="359"/>
      <c r="O102" s="360"/>
      <c r="P102" s="360"/>
      <c r="Q102" s="360"/>
      <c r="R102" s="360"/>
      <c r="S102" s="360"/>
      <c r="T102" s="360"/>
      <c r="U102" s="360"/>
      <c r="V102" s="360"/>
      <c r="AK102" s="357"/>
      <c r="AL102" s="357"/>
      <c r="AM102" s="357"/>
      <c r="AN102" s="357"/>
      <c r="AO102" s="357"/>
      <c r="AP102" s="357"/>
      <c r="AQ102" s="357"/>
      <c r="AR102" s="357"/>
      <c r="AS102" s="357"/>
      <c r="AT102" s="357"/>
      <c r="AU102" s="357"/>
      <c r="AV102" s="357"/>
      <c r="AW102" s="357"/>
    </row>
    <row r="103" spans="1:49" s="369" customFormat="1">
      <c r="A103" s="357"/>
      <c r="B103" s="493"/>
      <c r="C103" s="357" t="s">
        <v>93</v>
      </c>
      <c r="D103" s="360">
        <f ca="1"/>
        <v>12.259548713521767</v>
      </c>
      <c r="E103" s="357"/>
      <c r="F103" s="357">
        <v>2019</v>
      </c>
      <c r="G103" s="357" t="s">
        <v>93</v>
      </c>
      <c r="H103" s="357"/>
      <c r="I103" s="357"/>
      <c r="J103" s="357"/>
      <c r="K103" s="360"/>
      <c r="L103" s="359"/>
      <c r="M103" s="357"/>
      <c r="N103" s="357"/>
      <c r="O103" s="359"/>
      <c r="P103" s="359"/>
      <c r="Q103" s="359"/>
      <c r="R103" s="359"/>
      <c r="S103" s="359"/>
      <c r="T103" s="359"/>
      <c r="U103" s="359"/>
      <c r="V103" s="359"/>
      <c r="W103" s="359"/>
      <c r="X103" s="359"/>
      <c r="Y103" s="359"/>
      <c r="Z103" s="359"/>
      <c r="AA103" s="359"/>
      <c r="AB103" s="359"/>
      <c r="AC103" s="359"/>
      <c r="AD103" s="359"/>
      <c r="AE103" s="359"/>
      <c r="AF103" s="357"/>
      <c r="AG103" s="357"/>
      <c r="AH103" s="357"/>
      <c r="AI103" s="357"/>
      <c r="AJ103" s="357"/>
      <c r="AK103" s="357"/>
      <c r="AL103" s="357"/>
      <c r="AM103" s="357"/>
      <c r="AN103" s="357"/>
      <c r="AO103" s="357"/>
      <c r="AP103" s="357"/>
      <c r="AQ103" s="357"/>
      <c r="AR103" s="357"/>
      <c r="AS103" s="357"/>
      <c r="AT103" s="357"/>
      <c r="AU103" s="357"/>
      <c r="AV103" s="357"/>
      <c r="AW103" s="357"/>
    </row>
    <row r="104" spans="1:49" s="369" customFormat="1">
      <c r="A104" s="357"/>
      <c r="B104" s="493"/>
      <c r="C104" s="357" t="s">
        <v>94</v>
      </c>
      <c r="D104" s="360">
        <f ca="1"/>
        <v>14.661048274445449</v>
      </c>
      <c r="E104" s="357"/>
      <c r="F104" s="357">
        <v>2019</v>
      </c>
      <c r="G104" s="357" t="s">
        <v>94</v>
      </c>
      <c r="H104" s="363">
        <f ca="1">+INDEX($V$69:$AO$76,MATCH($F102,$V$69:$V$76,0),MATCH($D$100,$V$69:$AO$69,0))</f>
        <v>5.8609924913698421</v>
      </c>
      <c r="I104" s="357"/>
      <c r="J104" s="357"/>
      <c r="K104" s="360"/>
      <c r="L104" s="359"/>
      <c r="M104" s="357"/>
      <c r="N104" s="357"/>
      <c r="O104" s="357"/>
      <c r="P104" s="360"/>
      <c r="Q104" s="360"/>
      <c r="R104" s="360"/>
      <c r="S104" s="360"/>
      <c r="T104" s="360"/>
      <c r="U104" s="357"/>
      <c r="V104" s="360"/>
      <c r="W104" s="360"/>
      <c r="X104" s="360"/>
      <c r="Y104" s="360"/>
      <c r="Z104" s="360"/>
      <c r="AA104" s="360"/>
      <c r="AB104" s="360"/>
      <c r="AC104" s="360"/>
      <c r="AD104" s="360"/>
      <c r="AE104" s="360"/>
      <c r="AF104" s="360"/>
      <c r="AG104" s="360"/>
      <c r="AH104" s="360"/>
      <c r="AI104" s="360"/>
      <c r="AJ104" s="360"/>
      <c r="AK104" s="357"/>
      <c r="AL104" s="357"/>
      <c r="AM104" s="357"/>
      <c r="AN104" s="357"/>
      <c r="AO104" s="357"/>
      <c r="AP104" s="357"/>
      <c r="AQ104" s="357"/>
      <c r="AR104" s="357"/>
      <c r="AS104" s="357"/>
      <c r="AT104" s="357"/>
      <c r="AU104" s="357"/>
      <c r="AV104" s="357"/>
      <c r="AW104" s="357"/>
    </row>
    <row r="105" spans="1:49" s="369" customFormat="1">
      <c r="A105" s="357"/>
      <c r="B105" s="493">
        <v>2020</v>
      </c>
      <c r="C105" s="357" t="s">
        <v>9</v>
      </c>
      <c r="D105" s="360">
        <f ca="1"/>
        <v>1.3712016805191922</v>
      </c>
      <c r="E105" s="357"/>
      <c r="F105" s="357">
        <v>2020</v>
      </c>
      <c r="G105" s="357" t="s">
        <v>9</v>
      </c>
      <c r="H105" s="360"/>
      <c r="I105" s="357"/>
      <c r="J105" s="357"/>
      <c r="K105" s="360"/>
      <c r="L105" s="359"/>
      <c r="M105" s="357"/>
      <c r="N105" s="357"/>
      <c r="O105" s="357"/>
      <c r="P105" s="359"/>
      <c r="Q105" s="359"/>
      <c r="R105" s="359"/>
      <c r="S105" s="359"/>
      <c r="T105" s="359"/>
      <c r="U105" s="359"/>
      <c r="V105" s="359"/>
      <c r="W105" s="359"/>
      <c r="X105" s="359"/>
      <c r="Y105" s="359"/>
      <c r="Z105" s="359"/>
      <c r="AA105" s="359"/>
      <c r="AB105" s="359"/>
      <c r="AC105" s="359"/>
      <c r="AD105" s="359"/>
      <c r="AE105" s="359"/>
      <c r="AF105" s="357"/>
      <c r="AG105" s="357"/>
      <c r="AH105" s="357"/>
      <c r="AI105" s="357"/>
      <c r="AJ105" s="357"/>
      <c r="AK105" s="357"/>
      <c r="AL105" s="357"/>
      <c r="AM105" s="357"/>
      <c r="AN105" s="357"/>
      <c r="AO105" s="357"/>
      <c r="AP105" s="357"/>
      <c r="AQ105" s="357"/>
      <c r="AR105" s="357"/>
      <c r="AS105" s="357"/>
      <c r="AT105" s="357"/>
      <c r="AU105" s="357"/>
      <c r="AV105" s="357"/>
      <c r="AW105" s="357"/>
    </row>
    <row r="106" spans="1:49" s="369" customFormat="1">
      <c r="A106" s="357"/>
      <c r="B106" s="493"/>
      <c r="C106" s="357" t="s">
        <v>92</v>
      </c>
      <c r="D106" s="360">
        <f ca="1"/>
        <v>1.3867538113775169</v>
      </c>
      <c r="E106" s="357"/>
      <c r="F106" s="357">
        <v>2020</v>
      </c>
      <c r="G106" s="357" t="s">
        <v>92</v>
      </c>
      <c r="H106" s="360"/>
      <c r="I106" s="357"/>
      <c r="J106" s="357"/>
      <c r="K106" s="360"/>
      <c r="L106" s="359"/>
      <c r="M106" s="357"/>
      <c r="N106" s="357"/>
      <c r="O106" s="357"/>
      <c r="P106" s="357"/>
      <c r="Q106" s="357"/>
      <c r="R106" s="357"/>
      <c r="S106" s="357"/>
      <c r="T106" s="357"/>
      <c r="U106" s="357"/>
      <c r="V106" s="357"/>
      <c r="W106" s="357"/>
      <c r="X106" s="357"/>
      <c r="Y106" s="357"/>
      <c r="Z106" s="357"/>
      <c r="AA106" s="357"/>
      <c r="AB106" s="357"/>
      <c r="AC106" s="357"/>
      <c r="AD106" s="357"/>
      <c r="AE106" s="357"/>
      <c r="AF106" s="357"/>
      <c r="AG106" s="357"/>
      <c r="AH106" s="357"/>
      <c r="AI106" s="357"/>
      <c r="AJ106" s="357"/>
      <c r="AK106" s="357"/>
      <c r="AL106" s="357"/>
      <c r="AM106" s="357"/>
      <c r="AN106" s="357"/>
      <c r="AO106" s="357"/>
      <c r="AP106" s="357"/>
      <c r="AQ106" s="357"/>
      <c r="AR106" s="357"/>
      <c r="AS106" s="357"/>
      <c r="AT106" s="357"/>
      <c r="AU106" s="357"/>
      <c r="AV106" s="357"/>
      <c r="AW106" s="357"/>
    </row>
    <row r="107" spans="1:49" s="369" customFormat="1">
      <c r="A107" s="357"/>
      <c r="B107" s="493"/>
      <c r="C107" s="357" t="s">
        <v>93</v>
      </c>
      <c r="D107" s="360">
        <f ca="1"/>
        <v>0.99354033014671472</v>
      </c>
      <c r="E107" s="357"/>
      <c r="F107" s="357">
        <v>2020</v>
      </c>
      <c r="G107" s="357" t="s">
        <v>93</v>
      </c>
      <c r="H107" s="363"/>
      <c r="I107" s="357"/>
      <c r="J107" s="357"/>
      <c r="K107" s="360"/>
      <c r="L107" s="359"/>
      <c r="M107" s="357"/>
      <c r="N107" s="357"/>
      <c r="O107" s="357"/>
      <c r="P107" s="359"/>
      <c r="Q107" s="357"/>
      <c r="R107" s="357"/>
      <c r="S107" s="357"/>
      <c r="T107" s="357"/>
      <c r="U107" s="357"/>
      <c r="V107" s="357"/>
      <c r="W107" s="357"/>
      <c r="X107" s="357"/>
      <c r="Y107" s="357"/>
      <c r="Z107" s="357"/>
      <c r="AA107" s="357"/>
      <c r="AB107" s="357"/>
      <c r="AC107" s="357"/>
      <c r="AD107" s="357"/>
      <c r="AE107" s="357"/>
      <c r="AF107" s="357"/>
      <c r="AG107" s="357"/>
      <c r="AH107" s="357"/>
      <c r="AI107" s="357"/>
      <c r="AJ107" s="357"/>
      <c r="AK107" s="357"/>
      <c r="AL107" s="357"/>
      <c r="AM107" s="357"/>
      <c r="AN107" s="357"/>
      <c r="AO107" s="357"/>
      <c r="AP107" s="357"/>
      <c r="AQ107" s="357"/>
      <c r="AR107" s="357"/>
      <c r="AS107" s="357"/>
      <c r="AT107" s="357"/>
      <c r="AU107" s="357"/>
      <c r="AV107" s="357"/>
      <c r="AW107" s="357"/>
    </row>
    <row r="108" spans="1:49" s="369" customFormat="1">
      <c r="A108" s="357"/>
      <c r="B108" s="493"/>
      <c r="C108" s="357" t="s">
        <v>94</v>
      </c>
      <c r="D108" s="360">
        <f ca="1"/>
        <v>4.564208839679452</v>
      </c>
      <c r="E108" s="357"/>
      <c r="F108" s="357">
        <v>2020</v>
      </c>
      <c r="G108" s="357" t="s">
        <v>94</v>
      </c>
      <c r="H108" s="363">
        <f ca="1">+INDEX($V$69:$AO$76,MATCH($F106,$V$69:$V$76,0),MATCH($D$100,$V$69:$AO$69,0))</f>
        <v>2.1476611543778148</v>
      </c>
      <c r="I108" s="357"/>
      <c r="J108" s="357"/>
      <c r="K108" s="360"/>
      <c r="L108" s="359"/>
      <c r="M108" s="357"/>
      <c r="N108" s="357"/>
      <c r="O108" s="359"/>
      <c r="P108" s="359"/>
      <c r="Q108" s="359"/>
      <c r="R108" s="359"/>
      <c r="S108" s="359"/>
      <c r="T108" s="359"/>
      <c r="U108" s="359"/>
      <c r="V108" s="359"/>
      <c r="W108" s="359"/>
      <c r="X108" s="359"/>
      <c r="Y108" s="359"/>
      <c r="Z108" s="359"/>
      <c r="AA108" s="359"/>
      <c r="AB108" s="359"/>
      <c r="AC108" s="359"/>
      <c r="AD108" s="359"/>
      <c r="AE108" s="359"/>
      <c r="AF108" s="359"/>
      <c r="AG108" s="359"/>
      <c r="AH108" s="357"/>
      <c r="AI108" s="357"/>
      <c r="AJ108" s="357"/>
      <c r="AK108" s="357"/>
      <c r="AL108" s="357"/>
      <c r="AM108" s="357"/>
      <c r="AN108" s="357"/>
      <c r="AO108" s="357"/>
      <c r="AP108" s="357"/>
      <c r="AQ108" s="357"/>
      <c r="AR108" s="357"/>
      <c r="AS108" s="357"/>
      <c r="AT108" s="357"/>
      <c r="AU108" s="357"/>
      <c r="AV108" s="357"/>
      <c r="AW108" s="357"/>
    </row>
    <row r="109" spans="1:49" s="369" customFormat="1">
      <c r="A109" s="357"/>
      <c r="B109" s="493">
        <v>2021</v>
      </c>
      <c r="C109" s="357" t="s">
        <v>9</v>
      </c>
      <c r="D109" s="360">
        <f ca="1"/>
        <v>9.9916883789964288</v>
      </c>
      <c r="E109" s="357"/>
      <c r="F109" s="357">
        <v>2021</v>
      </c>
      <c r="G109" s="357" t="s">
        <v>9</v>
      </c>
      <c r="H109" s="360"/>
      <c r="I109" s="357"/>
      <c r="J109" s="357"/>
      <c r="K109" s="360"/>
      <c r="L109" s="359"/>
      <c r="M109" s="357"/>
      <c r="N109" s="357"/>
      <c r="O109" s="359"/>
      <c r="P109" s="359"/>
      <c r="Q109" s="359"/>
      <c r="R109" s="359"/>
      <c r="S109" s="359"/>
      <c r="T109" s="359"/>
      <c r="U109" s="359"/>
      <c r="V109" s="359"/>
      <c r="W109" s="359"/>
      <c r="X109" s="359"/>
      <c r="Y109" s="359"/>
      <c r="Z109" s="359"/>
      <c r="AA109" s="359"/>
      <c r="AB109" s="359"/>
      <c r="AC109" s="359"/>
      <c r="AD109" s="359"/>
      <c r="AE109" s="359"/>
      <c r="AF109" s="359"/>
      <c r="AG109" s="359"/>
      <c r="AH109" s="357"/>
      <c r="AI109" s="357"/>
      <c r="AJ109" s="357"/>
      <c r="AK109" s="357"/>
      <c r="AL109" s="357"/>
      <c r="AM109" s="357"/>
      <c r="AN109" s="357"/>
      <c r="AO109" s="357"/>
      <c r="AP109" s="357"/>
      <c r="AQ109" s="357"/>
      <c r="AR109" s="357"/>
      <c r="AS109" s="357"/>
      <c r="AT109" s="357"/>
      <c r="AU109" s="357"/>
      <c r="AV109" s="357"/>
      <c r="AW109" s="357"/>
    </row>
    <row r="110" spans="1:49" s="369" customFormat="1">
      <c r="A110" s="357"/>
      <c r="B110" s="493"/>
      <c r="C110" s="357" t="s">
        <v>92</v>
      </c>
      <c r="D110" s="360">
        <f ca="1"/>
        <v>4.0354974343856327</v>
      </c>
      <c r="E110" s="357"/>
      <c r="F110" s="357">
        <v>2021</v>
      </c>
      <c r="G110" s="357" t="s">
        <v>92</v>
      </c>
      <c r="H110" s="360"/>
      <c r="I110" s="357"/>
      <c r="J110" s="357"/>
      <c r="K110" s="360"/>
      <c r="L110" s="359"/>
      <c r="M110" s="357"/>
      <c r="N110" s="357"/>
      <c r="O110" s="359"/>
      <c r="P110" s="359"/>
      <c r="Q110" s="359"/>
      <c r="R110" s="359"/>
      <c r="S110" s="359"/>
      <c r="T110" s="359"/>
      <c r="U110" s="359"/>
      <c r="V110" s="359"/>
      <c r="W110" s="359"/>
      <c r="X110" s="359"/>
      <c r="Y110" s="359"/>
      <c r="Z110" s="359"/>
      <c r="AA110" s="359"/>
      <c r="AB110" s="359"/>
      <c r="AC110" s="359"/>
      <c r="AD110" s="359"/>
      <c r="AE110" s="359"/>
      <c r="AF110" s="359"/>
      <c r="AG110" s="359"/>
      <c r="AH110" s="359"/>
      <c r="AI110" s="357"/>
      <c r="AJ110" s="357"/>
      <c r="AK110" s="357"/>
      <c r="AL110" s="357"/>
      <c r="AM110" s="357"/>
      <c r="AN110" s="357"/>
      <c r="AO110" s="357"/>
      <c r="AP110" s="357"/>
      <c r="AQ110" s="357"/>
      <c r="AR110" s="357"/>
      <c r="AS110" s="357"/>
      <c r="AT110" s="357"/>
      <c r="AU110" s="357"/>
      <c r="AV110" s="357"/>
      <c r="AW110" s="357"/>
    </row>
    <row r="111" spans="1:49" s="369" customFormat="1">
      <c r="A111" s="357"/>
      <c r="B111" s="493"/>
      <c r="C111" s="357" t="s">
        <v>93</v>
      </c>
      <c r="D111" s="360">
        <f ca="1"/>
        <v>-1.724872414756021</v>
      </c>
      <c r="E111" s="357"/>
      <c r="F111" s="357">
        <v>2021</v>
      </c>
      <c r="G111" s="357" t="s">
        <v>93</v>
      </c>
      <c r="H111" s="360"/>
      <c r="I111" s="357"/>
      <c r="J111" s="357"/>
      <c r="K111" s="360"/>
      <c r="L111" s="359"/>
      <c r="M111" s="357"/>
      <c r="N111" s="357"/>
      <c r="O111" s="359"/>
      <c r="P111" s="359"/>
      <c r="Q111" s="359"/>
      <c r="R111" s="359"/>
      <c r="S111" s="359"/>
      <c r="T111" s="359"/>
      <c r="U111" s="359"/>
      <c r="V111" s="359"/>
      <c r="AP111" s="357"/>
      <c r="AQ111" s="357"/>
      <c r="AR111" s="357"/>
      <c r="AS111" s="357"/>
      <c r="AT111" s="357"/>
      <c r="AU111" s="357"/>
      <c r="AV111" s="357"/>
      <c r="AW111" s="357"/>
    </row>
    <row r="112" spans="1:49" s="369" customFormat="1">
      <c r="A112" s="357"/>
      <c r="B112" s="493"/>
      <c r="C112" s="357" t="s">
        <v>94</v>
      </c>
      <c r="D112" s="360">
        <f ca="1"/>
        <v>7.0172062278466996</v>
      </c>
      <c r="E112" s="357"/>
      <c r="F112" s="357">
        <v>2021</v>
      </c>
      <c r="G112" s="357" t="s">
        <v>94</v>
      </c>
      <c r="H112" s="363">
        <f ca="1">+INDEX($V$69:$AO$76,MATCH($F110,$V$69:$V$76,0),MATCH($D$100,$V$69:$AO$69,0))</f>
        <v>4.6678616593891888</v>
      </c>
      <c r="I112" s="357"/>
      <c r="J112" s="357"/>
      <c r="K112" s="360"/>
      <c r="L112" s="359"/>
      <c r="M112" s="357"/>
      <c r="N112" s="357"/>
      <c r="O112" s="357"/>
      <c r="P112" s="359"/>
      <c r="Q112" s="359"/>
      <c r="R112" s="359"/>
      <c r="S112" s="359"/>
      <c r="T112" s="359"/>
      <c r="U112" s="359"/>
      <c r="V112" s="359"/>
      <c r="AP112" s="357"/>
      <c r="AQ112" s="357"/>
      <c r="AR112" s="357"/>
      <c r="AS112" s="357"/>
      <c r="AT112" s="357"/>
      <c r="AU112" s="357"/>
      <c r="AV112" s="357"/>
      <c r="AW112" s="357"/>
    </row>
    <row r="113" spans="1:49" s="369" customFormat="1">
      <c r="A113" s="357"/>
      <c r="B113" s="493">
        <v>2022</v>
      </c>
      <c r="C113" s="357" t="s">
        <v>9</v>
      </c>
      <c r="D113" s="360">
        <f ca="1"/>
        <v>-3.4327144766862716E-2</v>
      </c>
      <c r="E113" s="357"/>
      <c r="F113" s="357">
        <v>2022</v>
      </c>
      <c r="G113" s="357" t="s">
        <v>9</v>
      </c>
      <c r="H113" s="360"/>
      <c r="I113" s="357"/>
      <c r="J113" s="357"/>
      <c r="K113" s="360"/>
      <c r="L113" s="359"/>
      <c r="M113" s="357"/>
      <c r="N113" s="357"/>
      <c r="O113" s="357"/>
      <c r="P113" s="359"/>
      <c r="Q113" s="359"/>
      <c r="R113" s="359"/>
      <c r="S113" s="359"/>
      <c r="T113" s="359"/>
      <c r="U113" s="359"/>
      <c r="V113" s="359"/>
      <c r="AP113" s="357"/>
      <c r="AQ113" s="357"/>
      <c r="AR113" s="357"/>
      <c r="AS113" s="357"/>
      <c r="AT113" s="357"/>
      <c r="AU113" s="357"/>
      <c r="AV113" s="357"/>
      <c r="AW113" s="357"/>
    </row>
    <row r="114" spans="1:49" s="369" customFormat="1">
      <c r="A114" s="357"/>
      <c r="B114" s="493"/>
      <c r="C114" s="357" t="s">
        <v>92</v>
      </c>
      <c r="D114" s="360">
        <f ca="1"/>
        <v>3.1973216284481936</v>
      </c>
      <c r="E114" s="357"/>
      <c r="F114" s="357">
        <v>2022</v>
      </c>
      <c r="G114" s="357" t="s">
        <v>92</v>
      </c>
      <c r="H114" s="360"/>
      <c r="I114" s="357"/>
      <c r="J114" s="357"/>
      <c r="K114" s="360"/>
      <c r="L114" s="359"/>
      <c r="M114" s="357"/>
      <c r="N114" s="357"/>
      <c r="O114" s="357"/>
      <c r="P114" s="359"/>
      <c r="Q114" s="359"/>
      <c r="R114" s="359"/>
      <c r="S114" s="359"/>
      <c r="T114" s="359"/>
      <c r="U114" s="359"/>
      <c r="V114" s="359"/>
      <c r="AP114" s="357"/>
      <c r="AQ114" s="357"/>
      <c r="AR114" s="357"/>
      <c r="AS114" s="357"/>
      <c r="AT114" s="357"/>
      <c r="AU114" s="357"/>
      <c r="AV114" s="357"/>
      <c r="AW114" s="357"/>
    </row>
    <row r="115" spans="1:49" s="369" customFormat="1">
      <c r="A115" s="357"/>
      <c r="B115" s="493"/>
      <c r="C115" s="357" t="s">
        <v>93</v>
      </c>
      <c r="D115" s="360">
        <f ca="1"/>
        <v>3.7839637547995011</v>
      </c>
      <c r="E115" s="357"/>
      <c r="F115" s="357">
        <v>2022</v>
      </c>
      <c r="G115" s="357" t="s">
        <v>93</v>
      </c>
      <c r="H115" s="360"/>
      <c r="I115" s="357"/>
      <c r="J115" s="357"/>
      <c r="K115" s="360"/>
      <c r="L115" s="359"/>
      <c r="M115" s="357"/>
      <c r="N115" s="357"/>
      <c r="O115" s="357"/>
      <c r="P115" s="357"/>
      <c r="Q115" s="357"/>
      <c r="R115" s="357"/>
      <c r="S115" s="357"/>
      <c r="T115" s="357"/>
      <c r="U115" s="357"/>
      <c r="V115" s="357"/>
      <c r="AP115" s="357"/>
      <c r="AQ115" s="357"/>
      <c r="AR115" s="357"/>
      <c r="AS115" s="357"/>
      <c r="AT115" s="357"/>
      <c r="AU115" s="357"/>
      <c r="AV115" s="357"/>
      <c r="AW115" s="357"/>
    </row>
    <row r="116" spans="1:49" s="369" customFormat="1">
      <c r="A116" s="357"/>
      <c r="B116" s="493"/>
      <c r="C116" s="357" t="s">
        <v>94</v>
      </c>
      <c r="D116" s="360">
        <f ca="1"/>
        <v>4.7319011794291868</v>
      </c>
      <c r="E116" s="357"/>
      <c r="F116" s="357">
        <v>2022</v>
      </c>
      <c r="G116" s="357" t="s">
        <v>94</v>
      </c>
      <c r="H116" s="363">
        <f ca="1">+INDEX($V$69:$AO$76,MATCH($F114,$V$69:$V$76,0),MATCH($D$100,$V$69:$AO$69,0))</f>
        <v>3.0439636746368564</v>
      </c>
      <c r="I116" s="357"/>
      <c r="J116" s="357"/>
      <c r="K116" s="360"/>
      <c r="L116" s="359"/>
      <c r="M116" s="357"/>
      <c r="N116" s="357"/>
      <c r="O116" s="357"/>
      <c r="P116" s="357"/>
      <c r="Q116" s="357"/>
      <c r="R116" s="357"/>
      <c r="S116" s="357"/>
      <c r="T116" s="357"/>
      <c r="U116" s="357"/>
      <c r="V116" s="357"/>
      <c r="AP116" s="357"/>
      <c r="AQ116" s="357"/>
      <c r="AR116" s="357"/>
      <c r="AS116" s="357"/>
      <c r="AT116" s="357"/>
      <c r="AU116" s="357"/>
      <c r="AV116" s="357"/>
      <c r="AW116" s="357"/>
    </row>
    <row r="117" spans="1:49" s="369" customFormat="1">
      <c r="A117" s="357"/>
      <c r="B117" s="493" t="s">
        <v>136</v>
      </c>
      <c r="C117" s="357" t="s">
        <v>9</v>
      </c>
      <c r="D117" s="360">
        <f ca="1"/>
        <v>1.6311739199437341</v>
      </c>
      <c r="E117" s="357"/>
      <c r="F117" s="357">
        <v>2023</v>
      </c>
      <c r="G117" s="357" t="s">
        <v>9</v>
      </c>
      <c r="H117" s="360"/>
      <c r="I117" s="357"/>
      <c r="J117" s="357"/>
      <c r="K117" s="360"/>
      <c r="L117" s="359"/>
      <c r="M117" s="357"/>
      <c r="N117" s="357"/>
      <c r="O117" s="357"/>
      <c r="P117" s="357"/>
      <c r="Q117" s="357"/>
      <c r="R117" s="357"/>
      <c r="S117" s="357"/>
      <c r="T117" s="357"/>
      <c r="U117" s="357"/>
      <c r="V117" s="357"/>
      <c r="AP117" s="357"/>
      <c r="AQ117" s="357"/>
      <c r="AR117" s="357"/>
      <c r="AS117" s="357"/>
      <c r="AT117" s="357"/>
      <c r="AU117" s="357"/>
      <c r="AV117" s="357"/>
      <c r="AW117" s="357"/>
    </row>
    <row r="118" spans="1:49" s="369" customFormat="1">
      <c r="A118" s="357"/>
      <c r="B118" s="493"/>
      <c r="C118" s="357" t="s">
        <v>92</v>
      </c>
      <c r="D118" s="360">
        <f ca="1"/>
        <v>4.9017434817413061</v>
      </c>
      <c r="E118" s="357"/>
      <c r="F118" s="357">
        <v>2023</v>
      </c>
      <c r="G118" s="357" t="s">
        <v>92</v>
      </c>
      <c r="H118" s="360"/>
      <c r="I118" s="357"/>
      <c r="J118" s="357"/>
      <c r="K118" s="360"/>
      <c r="L118" s="357"/>
      <c r="M118" s="357"/>
      <c r="N118" s="357"/>
      <c r="O118" s="357"/>
      <c r="P118" s="357"/>
      <c r="Q118" s="357"/>
      <c r="R118" s="357"/>
      <c r="S118" s="357"/>
      <c r="T118" s="357"/>
      <c r="U118" s="357"/>
      <c r="V118" s="357"/>
      <c r="W118" s="357"/>
      <c r="X118" s="357"/>
      <c r="Y118" s="357"/>
      <c r="Z118" s="357"/>
      <c r="AA118" s="357"/>
      <c r="AB118" s="357"/>
      <c r="AC118" s="357"/>
      <c r="AD118" s="357"/>
      <c r="AE118" s="357"/>
      <c r="AF118" s="357"/>
      <c r="AG118" s="357"/>
      <c r="AH118" s="357"/>
      <c r="AI118" s="357"/>
      <c r="AJ118" s="357"/>
      <c r="AK118" s="357"/>
      <c r="AL118" s="357"/>
      <c r="AM118" s="357"/>
      <c r="AN118" s="357"/>
      <c r="AO118" s="357"/>
      <c r="AP118" s="357"/>
      <c r="AQ118" s="357"/>
      <c r="AR118" s="357"/>
      <c r="AS118" s="357"/>
      <c r="AT118" s="357"/>
      <c r="AU118" s="357"/>
      <c r="AV118" s="357"/>
      <c r="AW118" s="357"/>
    </row>
    <row r="119" spans="1:49" s="369" customFormat="1">
      <c r="A119" s="357"/>
      <c r="B119" s="493"/>
      <c r="C119" s="357" t="s">
        <v>93</v>
      </c>
      <c r="D119" s="360">
        <f ca="1"/>
        <v>8.7292889556562727</v>
      </c>
      <c r="E119" s="357"/>
      <c r="F119" s="357">
        <v>2023</v>
      </c>
      <c r="G119" s="357" t="s">
        <v>93</v>
      </c>
      <c r="H119" s="360"/>
      <c r="I119" s="357"/>
      <c r="J119" s="357"/>
      <c r="K119" s="360"/>
      <c r="L119" s="357"/>
      <c r="M119" s="357"/>
      <c r="N119" s="357"/>
      <c r="O119" s="357"/>
      <c r="P119" s="357"/>
      <c r="Q119" s="357"/>
      <c r="R119" s="357"/>
      <c r="S119" s="357"/>
      <c r="T119" s="357"/>
      <c r="U119" s="357"/>
      <c r="V119" s="357"/>
      <c r="W119" s="371"/>
      <c r="X119" s="371"/>
      <c r="Y119" s="371"/>
      <c r="Z119" s="371"/>
      <c r="AA119" s="371"/>
      <c r="AB119" s="371"/>
      <c r="AC119" s="371"/>
      <c r="AD119" s="371"/>
      <c r="AE119" s="371"/>
      <c r="AF119" s="371"/>
      <c r="AG119" s="371"/>
      <c r="AH119" s="371"/>
      <c r="AI119" s="371"/>
      <c r="AJ119" s="371"/>
      <c r="AK119" s="371"/>
      <c r="AL119" s="371"/>
      <c r="AM119" s="371"/>
      <c r="AN119" s="371"/>
      <c r="AO119" s="371"/>
      <c r="AP119" s="357"/>
      <c r="AQ119" s="357"/>
      <c r="AR119" s="357"/>
      <c r="AS119" s="357"/>
      <c r="AT119" s="357"/>
      <c r="AU119" s="357"/>
      <c r="AV119" s="357"/>
      <c r="AW119" s="357"/>
    </row>
    <row r="120" spans="1:49" s="369" customFormat="1">
      <c r="A120" s="357"/>
      <c r="B120" s="493"/>
      <c r="C120" s="357" t="s">
        <v>94</v>
      </c>
      <c r="D120" s="360">
        <f ca="1"/>
        <v>-2.218222954200499</v>
      </c>
      <c r="E120" s="357"/>
      <c r="F120" s="357">
        <v>2023</v>
      </c>
      <c r="G120" s="357" t="s">
        <v>94</v>
      </c>
      <c r="H120" s="363">
        <f ca="1">+INDEX($V$69:$AO$76,MATCH($F118,$V$69:$V$76,0),MATCH($D$100,$V$69:$AO$69,0))</f>
        <v>3.0493042798833017</v>
      </c>
      <c r="I120" s="357"/>
      <c r="J120" s="357"/>
      <c r="K120" s="360"/>
      <c r="L120" s="357"/>
      <c r="M120" s="357"/>
      <c r="N120" s="357"/>
      <c r="O120" s="357"/>
      <c r="P120" s="357"/>
      <c r="Q120" s="357"/>
      <c r="R120" s="357"/>
      <c r="S120" s="357"/>
      <c r="T120" s="357"/>
      <c r="U120" s="357"/>
      <c r="V120" s="357"/>
      <c r="W120" s="371"/>
      <c r="X120" s="371"/>
      <c r="Y120" s="371"/>
      <c r="Z120" s="371"/>
      <c r="AA120" s="371"/>
      <c r="AB120" s="371"/>
      <c r="AC120" s="371"/>
      <c r="AD120" s="371"/>
      <c r="AE120" s="371"/>
      <c r="AF120" s="371"/>
      <c r="AG120" s="371"/>
      <c r="AH120" s="371"/>
      <c r="AI120" s="371"/>
      <c r="AJ120" s="371"/>
      <c r="AK120" s="371"/>
      <c r="AL120" s="371"/>
      <c r="AM120" s="371"/>
      <c r="AN120" s="371"/>
      <c r="AO120" s="371"/>
      <c r="AP120" s="357"/>
      <c r="AQ120" s="357"/>
      <c r="AR120" s="357"/>
      <c r="AS120" s="357"/>
      <c r="AT120" s="357"/>
      <c r="AU120" s="357"/>
      <c r="AV120" s="357"/>
      <c r="AW120" s="357"/>
    </row>
    <row r="121" spans="1:49" s="369" customFormat="1">
      <c r="A121" s="357"/>
      <c r="B121" s="493" t="s">
        <v>88</v>
      </c>
      <c r="C121" s="357" t="s">
        <v>9</v>
      </c>
      <c r="D121" s="360">
        <f ca="1"/>
        <v>4.8396712448026022</v>
      </c>
      <c r="E121" s="357"/>
      <c r="F121" s="357">
        <v>2024</v>
      </c>
      <c r="G121" s="357" t="s">
        <v>9</v>
      </c>
      <c r="H121" s="360"/>
      <c r="I121" s="357"/>
      <c r="J121" s="357"/>
      <c r="K121" s="360"/>
      <c r="L121" s="357"/>
      <c r="M121" s="357"/>
      <c r="N121" s="357"/>
      <c r="O121" s="357"/>
      <c r="P121" s="357"/>
      <c r="Q121" s="357"/>
      <c r="R121" s="357"/>
      <c r="S121" s="357"/>
      <c r="T121" s="357"/>
      <c r="U121" s="357"/>
      <c r="V121" s="357"/>
      <c r="W121" s="371"/>
      <c r="X121" s="371"/>
      <c r="Y121" s="371"/>
      <c r="Z121" s="371"/>
      <c r="AA121" s="371"/>
      <c r="AB121" s="371"/>
      <c r="AC121" s="371"/>
      <c r="AD121" s="371"/>
      <c r="AE121" s="371"/>
      <c r="AF121" s="371"/>
      <c r="AG121" s="371"/>
      <c r="AH121" s="371"/>
      <c r="AI121" s="371"/>
      <c r="AJ121" s="371"/>
      <c r="AK121" s="371"/>
      <c r="AL121" s="371"/>
      <c r="AM121" s="371"/>
      <c r="AN121" s="371"/>
      <c r="AO121" s="371"/>
      <c r="AP121" s="357"/>
      <c r="AQ121" s="357"/>
      <c r="AR121" s="357"/>
      <c r="AS121" s="357"/>
      <c r="AT121" s="357"/>
      <c r="AU121" s="357"/>
      <c r="AV121" s="357"/>
      <c r="AW121" s="357"/>
    </row>
    <row r="122" spans="1:49" s="369" customFormat="1">
      <c r="A122" s="357"/>
      <c r="B122" s="493"/>
      <c r="C122" s="357" t="s">
        <v>92</v>
      </c>
      <c r="D122" s="360">
        <f ca="1"/>
        <v>5.775779009701921</v>
      </c>
      <c r="E122" s="357"/>
      <c r="F122" s="357">
        <v>2024</v>
      </c>
      <c r="G122" s="357" t="s">
        <v>92</v>
      </c>
      <c r="H122" s="360"/>
      <c r="I122" s="357"/>
      <c r="J122" s="357"/>
      <c r="K122" s="360"/>
      <c r="L122" s="357"/>
      <c r="M122" s="357"/>
      <c r="N122" s="357"/>
      <c r="O122" s="357"/>
      <c r="P122" s="357"/>
      <c r="Q122" s="357"/>
      <c r="R122" s="357"/>
      <c r="S122" s="357"/>
      <c r="T122" s="357"/>
      <c r="U122" s="357"/>
      <c r="V122" s="357"/>
      <c r="W122" s="371"/>
      <c r="X122" s="371"/>
      <c r="Y122" s="371"/>
      <c r="Z122" s="371"/>
      <c r="AA122" s="371"/>
      <c r="AB122" s="371"/>
      <c r="AC122" s="371"/>
      <c r="AD122" s="371"/>
      <c r="AE122" s="371"/>
      <c r="AF122" s="371"/>
      <c r="AG122" s="371"/>
      <c r="AH122" s="371"/>
      <c r="AI122" s="371"/>
      <c r="AJ122" s="371"/>
      <c r="AK122" s="371"/>
      <c r="AL122" s="371"/>
      <c r="AM122" s="371"/>
      <c r="AN122" s="371"/>
      <c r="AO122" s="371"/>
      <c r="AP122" s="357"/>
      <c r="AQ122" s="357"/>
      <c r="AR122" s="357"/>
      <c r="AS122" s="357"/>
      <c r="AT122" s="357"/>
      <c r="AU122" s="357"/>
      <c r="AV122" s="357"/>
      <c r="AW122" s="357"/>
    </row>
    <row r="123" spans="1:49" s="369" customFormat="1">
      <c r="A123" s="357"/>
      <c r="B123" s="493"/>
      <c r="C123" s="357" t="s">
        <v>93</v>
      </c>
      <c r="D123" s="360">
        <f ca="1"/>
        <v>8.5137976116886875</v>
      </c>
      <c r="E123" s="357"/>
      <c r="F123" s="357">
        <v>2024</v>
      </c>
      <c r="G123" s="357" t="s">
        <v>93</v>
      </c>
      <c r="H123" s="360"/>
      <c r="I123" s="357"/>
      <c r="J123" s="357"/>
      <c r="K123" s="360"/>
      <c r="L123" s="357"/>
      <c r="M123" s="357"/>
      <c r="N123" s="357"/>
      <c r="O123" s="357"/>
      <c r="P123" s="357"/>
      <c r="Q123" s="357"/>
      <c r="R123" s="357"/>
      <c r="S123" s="357"/>
      <c r="T123" s="357"/>
      <c r="U123" s="357"/>
      <c r="V123" s="357"/>
      <c r="W123" s="371"/>
      <c r="X123" s="371"/>
      <c r="Y123" s="371"/>
      <c r="Z123" s="371"/>
      <c r="AA123" s="371"/>
      <c r="AB123" s="371"/>
      <c r="AC123" s="371"/>
      <c r="AD123" s="371"/>
      <c r="AE123" s="371"/>
      <c r="AF123" s="371"/>
      <c r="AG123" s="371"/>
      <c r="AH123" s="371"/>
      <c r="AI123" s="371"/>
      <c r="AJ123" s="371"/>
      <c r="AK123" s="371"/>
      <c r="AL123" s="371"/>
      <c r="AM123" s="371"/>
      <c r="AN123" s="371"/>
      <c r="AO123" s="371"/>
      <c r="AP123" s="357"/>
      <c r="AQ123" s="357"/>
      <c r="AR123" s="357"/>
      <c r="AS123" s="357"/>
      <c r="AT123" s="357"/>
      <c r="AU123" s="357"/>
      <c r="AV123" s="357"/>
      <c r="AW123" s="357"/>
    </row>
    <row r="124" spans="1:49" s="369" customFormat="1">
      <c r="A124" s="357"/>
      <c r="B124" s="493"/>
      <c r="C124" s="357" t="s">
        <v>94</v>
      </c>
      <c r="D124" s="360">
        <f ca="1"/>
        <v>11.888261411170248</v>
      </c>
      <c r="E124" s="357"/>
      <c r="F124" s="357">
        <v>2024</v>
      </c>
      <c r="G124" s="357" t="s">
        <v>94</v>
      </c>
      <c r="H124" s="363">
        <f ca="1">+INDEX($V$69:$AO$76,MATCH($F122,$V$69:$V$76,0),MATCH($D$100,$V$69:$AO$69,0))</f>
        <v>7.9614185857372632</v>
      </c>
      <c r="I124" s="357"/>
      <c r="J124" s="357"/>
      <c r="K124" s="360"/>
      <c r="L124" s="357"/>
      <c r="M124" s="357"/>
      <c r="N124" s="357"/>
      <c r="O124" s="357"/>
      <c r="P124" s="357"/>
      <c r="Q124" s="357"/>
      <c r="R124" s="357"/>
      <c r="S124" s="357"/>
      <c r="T124" s="357"/>
      <c r="U124" s="357"/>
      <c r="V124" s="357"/>
      <c r="W124" s="371"/>
      <c r="X124" s="371"/>
      <c r="Y124" s="371"/>
      <c r="Z124" s="371"/>
      <c r="AA124" s="371"/>
      <c r="AB124" s="371"/>
      <c r="AC124" s="371"/>
      <c r="AD124" s="371"/>
      <c r="AE124" s="371"/>
      <c r="AF124" s="371"/>
      <c r="AG124" s="371"/>
      <c r="AH124" s="371"/>
      <c r="AI124" s="371"/>
      <c r="AJ124" s="371"/>
      <c r="AK124" s="371"/>
      <c r="AL124" s="371"/>
      <c r="AM124" s="371"/>
      <c r="AN124" s="371"/>
      <c r="AO124" s="371"/>
      <c r="AP124" s="357"/>
      <c r="AQ124" s="357"/>
      <c r="AR124" s="357"/>
      <c r="AS124" s="357"/>
      <c r="AT124" s="357"/>
      <c r="AU124" s="357"/>
      <c r="AV124" s="357"/>
      <c r="AW124" s="357"/>
    </row>
    <row r="125" spans="1:49" s="369" customFormat="1">
      <c r="A125" s="357"/>
      <c r="B125" s="493" t="s">
        <v>457</v>
      </c>
      <c r="C125" s="357" t="s">
        <v>9</v>
      </c>
      <c r="D125" s="360">
        <f ca="1"/>
        <v>6.0592141929860759</v>
      </c>
      <c r="E125" s="357"/>
      <c r="F125" s="357">
        <v>2025</v>
      </c>
      <c r="G125" s="357" t="s">
        <v>9</v>
      </c>
      <c r="H125" s="357"/>
      <c r="I125" s="357"/>
      <c r="J125" s="357"/>
      <c r="K125" s="357"/>
      <c r="L125" s="357"/>
      <c r="M125" s="357"/>
      <c r="N125" s="357"/>
      <c r="O125" s="357"/>
      <c r="P125" s="357"/>
      <c r="Q125" s="357"/>
      <c r="R125" s="357"/>
      <c r="S125" s="357"/>
      <c r="T125" s="357"/>
      <c r="U125" s="357"/>
      <c r="V125" s="357"/>
      <c r="W125" s="371"/>
      <c r="X125" s="371"/>
      <c r="Y125" s="371"/>
      <c r="Z125" s="371"/>
      <c r="AA125" s="371"/>
      <c r="AB125" s="371"/>
      <c r="AC125" s="371"/>
      <c r="AD125" s="371"/>
      <c r="AE125" s="371"/>
      <c r="AF125" s="371"/>
      <c r="AG125" s="371"/>
      <c r="AH125" s="371"/>
      <c r="AI125" s="371"/>
      <c r="AJ125" s="371"/>
      <c r="AK125" s="371"/>
      <c r="AL125" s="371"/>
      <c r="AM125" s="371"/>
      <c r="AN125" s="371"/>
      <c r="AO125" s="371"/>
      <c r="AP125" s="357"/>
      <c r="AQ125" s="357"/>
      <c r="AR125" s="357"/>
      <c r="AS125" s="357"/>
      <c r="AT125" s="357"/>
      <c r="AU125" s="357"/>
      <c r="AV125" s="357"/>
      <c r="AW125" s="357"/>
    </row>
    <row r="126" spans="1:49" s="369" customFormat="1">
      <c r="A126" s="357"/>
      <c r="B126" s="493"/>
      <c r="C126" s="357" t="s">
        <v>92</v>
      </c>
      <c r="D126" s="360">
        <f ca="1"/>
        <v>-2.6981115210509614</v>
      </c>
      <c r="E126" s="357"/>
      <c r="F126" s="357">
        <v>2025</v>
      </c>
      <c r="G126" s="357" t="s">
        <v>92</v>
      </c>
      <c r="H126" s="357"/>
      <c r="I126" s="357"/>
      <c r="J126" s="357"/>
      <c r="K126" s="357"/>
      <c r="L126" s="357"/>
      <c r="M126" s="357"/>
      <c r="N126" s="357"/>
      <c r="O126" s="357"/>
      <c r="P126" s="357"/>
      <c r="Q126" s="357"/>
      <c r="R126" s="357"/>
      <c r="S126" s="357"/>
      <c r="T126" s="357"/>
      <c r="U126" s="357"/>
      <c r="V126" s="357"/>
      <c r="W126" s="357"/>
      <c r="X126" s="357"/>
      <c r="Y126" s="357"/>
      <c r="Z126" s="357"/>
      <c r="AA126" s="357"/>
      <c r="AB126" s="357"/>
      <c r="AC126" s="357"/>
      <c r="AD126" s="357"/>
      <c r="AE126" s="357"/>
      <c r="AF126" s="357"/>
      <c r="AG126" s="357"/>
      <c r="AH126" s="357"/>
      <c r="AI126" s="357"/>
      <c r="AJ126" s="357"/>
      <c r="AK126" s="357"/>
      <c r="AL126" s="357"/>
      <c r="AM126" s="357"/>
      <c r="AN126" s="357"/>
      <c r="AO126" s="357"/>
      <c r="AP126" s="357"/>
      <c r="AQ126" s="357"/>
      <c r="AR126" s="357"/>
      <c r="AS126" s="357"/>
      <c r="AT126" s="357"/>
      <c r="AU126" s="357"/>
      <c r="AV126" s="357"/>
      <c r="AW126" s="357"/>
    </row>
    <row r="127" spans="1:49" s="369" customFormat="1">
      <c r="A127" s="357"/>
      <c r="B127" s="493"/>
      <c r="C127" s="357" t="s">
        <v>93</v>
      </c>
      <c r="D127" s="360">
        <f ca="1"/>
        <v>-4.9327065181639824</v>
      </c>
      <c r="E127" s="357"/>
      <c r="F127" s="357">
        <v>2025</v>
      </c>
      <c r="G127" s="357" t="s">
        <v>93</v>
      </c>
      <c r="H127" s="357"/>
      <c r="I127" s="357"/>
      <c r="J127" s="357"/>
      <c r="K127" s="357"/>
      <c r="L127" s="357"/>
      <c r="M127" s="357"/>
      <c r="N127" s="357"/>
      <c r="O127" s="357"/>
      <c r="P127" s="357"/>
      <c r="Q127" s="357"/>
      <c r="R127" s="357"/>
      <c r="S127" s="357"/>
      <c r="T127" s="357"/>
      <c r="U127" s="357"/>
      <c r="V127" s="357"/>
      <c r="W127" s="357"/>
      <c r="X127" s="357"/>
      <c r="Y127" s="357"/>
      <c r="Z127" s="357"/>
      <c r="AA127" s="357"/>
      <c r="AB127" s="357"/>
      <c r="AC127" s="357"/>
      <c r="AD127" s="357"/>
      <c r="AE127" s="357"/>
      <c r="AF127" s="357"/>
      <c r="AG127" s="357"/>
      <c r="AH127" s="357"/>
      <c r="AI127" s="357"/>
      <c r="AJ127" s="357"/>
      <c r="AK127" s="357"/>
      <c r="AL127" s="357"/>
      <c r="AM127" s="357"/>
      <c r="AN127" s="357"/>
      <c r="AO127" s="357"/>
      <c r="AP127" s="357"/>
      <c r="AQ127" s="357"/>
      <c r="AR127" s="357"/>
      <c r="AS127" s="357"/>
      <c r="AT127" s="357"/>
      <c r="AU127" s="357"/>
      <c r="AV127" s="357"/>
      <c r="AW127" s="357"/>
    </row>
    <row r="128" spans="1:49" s="369" customFormat="1">
      <c r="A128" s="357"/>
      <c r="B128" s="493"/>
      <c r="C128" s="357" t="s">
        <v>94</v>
      </c>
      <c r="D128" s="360">
        <f ca="1"/>
        <v>-3.6145443999822504</v>
      </c>
      <c r="E128" s="357"/>
      <c r="F128" s="357">
        <v>2025</v>
      </c>
      <c r="G128" s="357" t="s">
        <v>94</v>
      </c>
      <c r="H128" s="363">
        <f ca="1">+INDEX($V$69:$AO$76,MATCH($F126,$V$69:$V$76,0),MATCH($D$100,$V$69:$AO$69,0))</f>
        <v>-1.6907714886102809</v>
      </c>
      <c r="I128" s="357"/>
      <c r="J128" s="357"/>
      <c r="K128" s="357"/>
      <c r="L128" s="357"/>
      <c r="M128" s="357"/>
      <c r="N128" s="357"/>
      <c r="O128" s="357"/>
      <c r="P128" s="357"/>
      <c r="Q128" s="357"/>
      <c r="R128" s="357"/>
      <c r="S128" s="357"/>
      <c r="T128" s="357"/>
      <c r="U128" s="357"/>
      <c r="V128" s="357"/>
      <c r="W128" s="357"/>
      <c r="X128" s="357"/>
      <c r="Y128" s="357"/>
      <c r="Z128" s="357"/>
      <c r="AA128" s="357"/>
      <c r="AB128" s="357"/>
      <c r="AC128" s="357"/>
      <c r="AD128" s="357"/>
      <c r="AE128" s="357"/>
      <c r="AF128" s="357"/>
      <c r="AG128" s="357"/>
      <c r="AH128" s="357"/>
      <c r="AI128" s="357"/>
      <c r="AJ128" s="357"/>
      <c r="AK128" s="357"/>
      <c r="AL128" s="357"/>
      <c r="AM128" s="357"/>
      <c r="AN128" s="357"/>
      <c r="AO128" s="357"/>
      <c r="AP128" s="357"/>
      <c r="AQ128" s="357"/>
      <c r="AR128" s="357"/>
      <c r="AS128" s="357"/>
      <c r="AT128" s="357"/>
      <c r="AU128" s="357"/>
      <c r="AV128" s="357"/>
      <c r="AW128" s="357"/>
    </row>
    <row r="129" spans="1:49" s="369" customFormat="1">
      <c r="A129" s="357"/>
      <c r="B129" s="357"/>
      <c r="C129" s="357"/>
      <c r="D129" s="360"/>
      <c r="E129" s="360"/>
      <c r="F129" s="357"/>
      <c r="G129" s="357"/>
      <c r="H129" s="357"/>
      <c r="I129" s="357"/>
      <c r="J129" s="357"/>
      <c r="K129" s="357"/>
      <c r="L129" s="357"/>
      <c r="M129" s="357"/>
      <c r="N129" s="357"/>
      <c r="O129" s="357"/>
      <c r="P129" s="357"/>
      <c r="Q129" s="357"/>
      <c r="R129" s="357"/>
      <c r="S129" s="357"/>
      <c r="T129" s="357"/>
      <c r="U129" s="357"/>
      <c r="V129" s="357"/>
      <c r="W129" s="357"/>
      <c r="X129" s="357"/>
      <c r="Y129" s="357"/>
      <c r="Z129" s="357"/>
      <c r="AA129" s="357"/>
      <c r="AB129" s="357"/>
      <c r="AC129" s="357"/>
      <c r="AD129" s="357"/>
      <c r="AE129" s="357"/>
      <c r="AF129" s="357"/>
      <c r="AG129" s="357"/>
      <c r="AH129" s="357"/>
      <c r="AI129" s="357"/>
      <c r="AJ129" s="357"/>
      <c r="AK129" s="357"/>
      <c r="AL129" s="357"/>
      <c r="AM129" s="357"/>
      <c r="AN129" s="357"/>
      <c r="AO129" s="357"/>
      <c r="AP129" s="357"/>
      <c r="AQ129" s="357"/>
      <c r="AR129" s="357"/>
      <c r="AS129" s="357"/>
      <c r="AT129" s="357"/>
      <c r="AU129" s="357"/>
      <c r="AV129" s="357"/>
      <c r="AW129" s="357"/>
    </row>
    <row r="130" spans="1:49" s="369" customFormat="1">
      <c r="A130" s="357"/>
      <c r="B130" s="357"/>
      <c r="C130" s="357"/>
      <c r="D130" s="360"/>
      <c r="E130" s="360"/>
      <c r="F130" s="357"/>
      <c r="G130" s="357"/>
      <c r="H130" s="357"/>
      <c r="I130" s="357"/>
      <c r="J130" s="357"/>
      <c r="K130" s="357"/>
      <c r="L130" s="357"/>
      <c r="M130" s="357"/>
      <c r="N130" s="357"/>
      <c r="O130" s="357"/>
      <c r="P130" s="357"/>
      <c r="Q130" s="357"/>
      <c r="R130" s="357"/>
      <c r="S130" s="357"/>
      <c r="T130" s="357"/>
      <c r="U130" s="357"/>
      <c r="V130" s="357"/>
      <c r="W130" s="357"/>
      <c r="X130" s="357"/>
      <c r="Y130" s="357"/>
      <c r="Z130" s="357"/>
      <c r="AA130" s="357"/>
      <c r="AB130" s="357"/>
      <c r="AC130" s="357"/>
      <c r="AD130" s="357"/>
      <c r="AE130" s="357"/>
      <c r="AF130" s="357"/>
      <c r="AG130" s="357"/>
      <c r="AH130" s="357"/>
      <c r="AI130" s="357"/>
      <c r="AJ130" s="357"/>
      <c r="AK130" s="357"/>
      <c r="AL130" s="357"/>
      <c r="AM130" s="357"/>
      <c r="AN130" s="357"/>
      <c r="AO130" s="357"/>
      <c r="AP130" s="357"/>
      <c r="AQ130" s="357"/>
      <c r="AR130" s="357"/>
      <c r="AS130" s="357"/>
      <c r="AT130" s="357"/>
      <c r="AU130" s="357"/>
      <c r="AV130" s="357"/>
      <c r="AW130" s="357"/>
    </row>
    <row r="131" spans="1:49" s="369" customFormat="1">
      <c r="A131" s="357"/>
      <c r="B131" s="357"/>
      <c r="C131" s="357"/>
      <c r="D131" s="360"/>
      <c r="E131" s="360"/>
      <c r="F131" s="357"/>
      <c r="G131" s="357"/>
      <c r="H131" s="357"/>
      <c r="I131" s="357"/>
      <c r="J131" s="357"/>
      <c r="K131" s="357"/>
      <c r="L131" s="357"/>
      <c r="M131" s="357"/>
      <c r="N131" s="357"/>
      <c r="O131" s="357"/>
      <c r="P131" s="357"/>
      <c r="Q131" s="357"/>
      <c r="R131" s="357"/>
      <c r="S131" s="357"/>
      <c r="T131" s="357"/>
      <c r="U131" s="357"/>
      <c r="V131" s="357"/>
      <c r="W131" s="357"/>
      <c r="X131" s="357"/>
      <c r="Y131" s="357"/>
      <c r="Z131" s="357"/>
      <c r="AA131" s="357"/>
      <c r="AB131" s="357"/>
      <c r="AC131" s="357"/>
      <c r="AD131" s="357"/>
      <c r="AE131" s="357"/>
      <c r="AF131" s="357"/>
      <c r="AG131" s="357"/>
      <c r="AH131" s="357"/>
      <c r="AI131" s="357"/>
      <c r="AJ131" s="357"/>
      <c r="AK131" s="357"/>
      <c r="AL131" s="357"/>
      <c r="AM131" s="357"/>
      <c r="AN131" s="357"/>
      <c r="AO131" s="357"/>
      <c r="AP131" s="357"/>
      <c r="AQ131" s="357"/>
      <c r="AR131" s="357"/>
      <c r="AS131" s="357"/>
      <c r="AT131" s="357"/>
      <c r="AU131" s="357"/>
      <c r="AV131" s="357"/>
      <c r="AW131" s="357"/>
    </row>
    <row r="132" spans="1:49" s="369" customFormat="1">
      <c r="A132" s="357"/>
      <c r="B132" s="357"/>
      <c r="C132" s="357"/>
      <c r="D132" s="357"/>
      <c r="E132" s="357"/>
      <c r="F132" s="357"/>
      <c r="G132" s="357"/>
      <c r="H132" s="357"/>
      <c r="I132" s="357"/>
      <c r="J132" s="357"/>
      <c r="K132" s="357"/>
      <c r="L132" s="357"/>
      <c r="M132" s="357"/>
      <c r="N132" s="357"/>
      <c r="O132" s="372"/>
      <c r="P132" s="372"/>
      <c r="Q132" s="372"/>
      <c r="R132" s="372"/>
      <c r="S132" s="372"/>
      <c r="T132" s="357"/>
      <c r="U132" s="357"/>
      <c r="V132" s="357"/>
      <c r="W132" s="357"/>
      <c r="X132" s="357"/>
      <c r="Y132" s="357"/>
      <c r="Z132" s="357"/>
      <c r="AA132" s="357"/>
      <c r="AB132" s="357"/>
      <c r="AC132" s="357"/>
      <c r="AD132" s="357"/>
      <c r="AE132" s="357"/>
      <c r="AF132" s="357"/>
      <c r="AG132" s="357"/>
      <c r="AH132" s="357"/>
      <c r="AI132" s="357"/>
      <c r="AJ132" s="357"/>
      <c r="AK132" s="357"/>
      <c r="AL132" s="357"/>
      <c r="AM132" s="357"/>
      <c r="AN132" s="357"/>
      <c r="AO132" s="357"/>
      <c r="AP132" s="357"/>
      <c r="AQ132" s="357"/>
      <c r="AR132" s="357"/>
      <c r="AS132" s="357"/>
      <c r="AT132" s="357"/>
      <c r="AU132" s="357"/>
      <c r="AV132" s="357"/>
      <c r="AW132" s="357"/>
    </row>
    <row r="133" spans="1:49" s="369" customFormat="1">
      <c r="A133" s="357"/>
      <c r="B133" s="357"/>
      <c r="C133" s="357"/>
      <c r="D133" s="357"/>
      <c r="E133" s="357"/>
      <c r="F133" s="357"/>
      <c r="G133" s="357"/>
      <c r="H133" s="357"/>
      <c r="I133" s="357"/>
      <c r="J133" s="357"/>
      <c r="K133" s="357"/>
      <c r="L133" s="357"/>
      <c r="M133" s="357"/>
      <c r="N133" s="357"/>
      <c r="O133" s="372"/>
      <c r="P133" s="372"/>
      <c r="Q133" s="372"/>
      <c r="R133" s="372"/>
      <c r="S133" s="357"/>
      <c r="T133" s="357"/>
      <c r="U133" s="357"/>
      <c r="V133" s="357"/>
      <c r="W133" s="357"/>
      <c r="X133" s="357"/>
      <c r="Y133" s="357"/>
      <c r="Z133" s="357"/>
      <c r="AA133" s="357"/>
      <c r="AB133" s="357"/>
      <c r="AC133" s="357"/>
      <c r="AD133" s="357"/>
      <c r="AE133" s="357"/>
      <c r="AF133" s="357"/>
      <c r="AG133" s="357"/>
      <c r="AH133" s="357"/>
      <c r="AI133" s="357"/>
      <c r="AJ133" s="357"/>
      <c r="AK133" s="357"/>
      <c r="AL133" s="357"/>
      <c r="AM133" s="357"/>
      <c r="AN133" s="357"/>
      <c r="AO133" s="357"/>
      <c r="AP133" s="357"/>
      <c r="AQ133" s="357"/>
      <c r="AR133" s="357"/>
      <c r="AS133" s="357"/>
      <c r="AT133" s="357"/>
      <c r="AU133" s="357"/>
      <c r="AV133" s="357"/>
      <c r="AW133" s="357"/>
    </row>
    <row r="134" spans="1:49" s="369" customFormat="1">
      <c r="A134" s="357"/>
      <c r="B134" s="357"/>
      <c r="C134" s="357"/>
      <c r="D134" s="357"/>
      <c r="E134" s="357"/>
      <c r="F134" s="357"/>
      <c r="G134" s="357"/>
      <c r="H134" s="357"/>
      <c r="I134" s="357"/>
      <c r="J134" s="357"/>
      <c r="K134" s="357"/>
      <c r="L134" s="357"/>
      <c r="M134" s="357"/>
      <c r="N134" s="357"/>
      <c r="O134" s="372"/>
      <c r="P134" s="372"/>
      <c r="Q134" s="372"/>
      <c r="R134" s="372"/>
      <c r="S134" s="357"/>
      <c r="T134" s="357"/>
      <c r="U134" s="357"/>
      <c r="V134" s="357"/>
      <c r="W134" s="357"/>
      <c r="X134" s="357"/>
      <c r="Y134" s="357"/>
      <c r="Z134" s="357"/>
      <c r="AA134" s="357"/>
      <c r="AB134" s="357"/>
      <c r="AC134" s="357"/>
      <c r="AD134" s="357"/>
      <c r="AE134" s="357"/>
      <c r="AF134" s="357"/>
      <c r="AG134" s="357"/>
      <c r="AH134" s="357"/>
      <c r="AI134" s="357"/>
      <c r="AJ134" s="357"/>
      <c r="AK134" s="357"/>
      <c r="AL134" s="357"/>
      <c r="AM134" s="357"/>
      <c r="AN134" s="357"/>
      <c r="AO134" s="357"/>
      <c r="AP134" s="357"/>
      <c r="AQ134" s="357"/>
      <c r="AR134" s="357"/>
      <c r="AS134" s="357"/>
      <c r="AT134" s="357"/>
      <c r="AU134" s="357"/>
      <c r="AV134" s="357"/>
      <c r="AW134" s="357"/>
    </row>
    <row r="135" spans="1:49" s="369" customFormat="1">
      <c r="A135" s="357"/>
      <c r="B135" s="357"/>
      <c r="C135" s="357"/>
      <c r="D135" s="357"/>
      <c r="E135" s="357"/>
      <c r="F135" s="357"/>
      <c r="G135" s="357"/>
      <c r="H135" s="357"/>
      <c r="I135" s="357"/>
      <c r="J135" s="357"/>
      <c r="K135" s="357"/>
      <c r="L135" s="357"/>
      <c r="M135" s="357"/>
      <c r="N135" s="357"/>
      <c r="O135" s="372"/>
      <c r="P135" s="372"/>
      <c r="Q135" s="372"/>
      <c r="R135" s="372"/>
      <c r="S135" s="357"/>
      <c r="T135" s="357"/>
      <c r="U135" s="357"/>
      <c r="V135" s="357"/>
      <c r="W135" s="357"/>
      <c r="X135" s="357"/>
      <c r="Y135" s="357"/>
      <c r="Z135" s="357"/>
      <c r="AA135" s="357"/>
      <c r="AB135" s="357"/>
      <c r="AC135" s="357"/>
      <c r="AD135" s="357"/>
      <c r="AE135" s="357"/>
      <c r="AF135" s="357"/>
      <c r="AG135" s="357"/>
      <c r="AH135" s="357"/>
      <c r="AI135" s="357"/>
      <c r="AJ135" s="357"/>
      <c r="AK135" s="357"/>
      <c r="AL135" s="357"/>
      <c r="AM135" s="357"/>
      <c r="AN135" s="357"/>
      <c r="AO135" s="357"/>
      <c r="AP135" s="357"/>
      <c r="AQ135" s="357"/>
      <c r="AR135" s="357"/>
      <c r="AS135" s="357"/>
      <c r="AT135" s="357"/>
      <c r="AU135" s="357"/>
      <c r="AV135" s="357"/>
      <c r="AW135" s="357"/>
    </row>
    <row r="136" spans="1:49" s="369" customFormat="1">
      <c r="A136" s="357"/>
      <c r="B136" s="357"/>
      <c r="C136" s="357"/>
      <c r="D136" s="357"/>
      <c r="E136" s="357"/>
      <c r="F136" s="357"/>
      <c r="G136" s="357"/>
      <c r="H136" s="357"/>
      <c r="I136" s="357"/>
      <c r="J136" s="357"/>
      <c r="K136" s="357"/>
      <c r="L136" s="357"/>
      <c r="M136" s="357"/>
      <c r="N136" s="357"/>
      <c r="O136" s="372"/>
      <c r="P136" s="372"/>
      <c r="Q136" s="372"/>
      <c r="R136" s="372"/>
      <c r="S136" s="357"/>
      <c r="T136" s="357"/>
      <c r="U136" s="357"/>
      <c r="V136" s="357"/>
      <c r="W136" s="357"/>
      <c r="X136" s="357"/>
      <c r="Y136" s="357"/>
      <c r="Z136" s="357"/>
      <c r="AA136" s="357"/>
      <c r="AB136" s="357"/>
      <c r="AC136" s="357"/>
      <c r="AD136" s="357"/>
      <c r="AE136" s="357"/>
      <c r="AF136" s="357"/>
      <c r="AG136" s="357"/>
      <c r="AH136" s="357"/>
      <c r="AI136" s="357"/>
      <c r="AJ136" s="357"/>
      <c r="AK136" s="357"/>
      <c r="AL136" s="357"/>
      <c r="AM136" s="357"/>
      <c r="AN136" s="357"/>
      <c r="AO136" s="357"/>
      <c r="AP136" s="357"/>
      <c r="AQ136" s="357"/>
      <c r="AR136" s="357"/>
      <c r="AS136" s="357"/>
      <c r="AT136" s="357"/>
      <c r="AU136" s="357"/>
      <c r="AV136" s="357"/>
      <c r="AW136" s="357"/>
    </row>
    <row r="137" spans="1:49" s="369" customFormat="1">
      <c r="A137" s="357"/>
      <c r="B137" s="357"/>
      <c r="C137" s="357"/>
      <c r="D137" s="357"/>
      <c r="E137" s="357"/>
      <c r="F137" s="357"/>
      <c r="G137" s="357"/>
      <c r="H137" s="357"/>
      <c r="I137" s="357"/>
      <c r="J137" s="357"/>
      <c r="K137" s="357"/>
      <c r="L137" s="357"/>
      <c r="M137" s="357"/>
      <c r="N137" s="357"/>
      <c r="O137" s="372"/>
      <c r="P137" s="372"/>
      <c r="Q137" s="372"/>
      <c r="R137" s="372"/>
      <c r="S137" s="357"/>
      <c r="T137" s="357"/>
      <c r="U137" s="357"/>
      <c r="V137" s="357"/>
      <c r="W137" s="357"/>
      <c r="X137" s="357"/>
      <c r="Y137" s="357"/>
      <c r="Z137" s="357"/>
      <c r="AA137" s="357"/>
      <c r="AB137" s="357"/>
      <c r="AC137" s="357"/>
      <c r="AD137" s="357"/>
      <c r="AE137" s="357"/>
      <c r="AF137" s="357"/>
      <c r="AG137" s="357"/>
      <c r="AH137" s="357"/>
      <c r="AI137" s="357"/>
      <c r="AJ137" s="357"/>
      <c r="AK137" s="357"/>
      <c r="AL137" s="357"/>
      <c r="AM137" s="357"/>
      <c r="AN137" s="357"/>
      <c r="AO137" s="357"/>
      <c r="AP137" s="357"/>
      <c r="AQ137" s="357"/>
      <c r="AR137" s="357"/>
      <c r="AS137" s="357"/>
      <c r="AT137" s="357"/>
      <c r="AU137" s="357"/>
      <c r="AV137" s="357"/>
      <c r="AW137" s="357"/>
    </row>
    <row r="138" spans="1:49" s="369" customFormat="1">
      <c r="A138" s="357"/>
      <c r="B138" s="357"/>
      <c r="C138" s="357"/>
      <c r="D138" s="357"/>
      <c r="E138" s="357"/>
      <c r="F138" s="357"/>
      <c r="G138" s="357"/>
      <c r="H138" s="357"/>
      <c r="I138" s="357"/>
      <c r="J138" s="357"/>
      <c r="K138" s="357"/>
      <c r="L138" s="357"/>
      <c r="M138" s="357"/>
      <c r="N138" s="357"/>
      <c r="O138" s="372"/>
      <c r="P138" s="372"/>
      <c r="Q138" s="372"/>
      <c r="R138" s="372"/>
      <c r="S138" s="357"/>
      <c r="T138" s="357"/>
      <c r="U138" s="357"/>
      <c r="V138" s="357"/>
      <c r="W138" s="357"/>
      <c r="X138" s="357"/>
      <c r="Y138" s="357"/>
      <c r="Z138" s="357"/>
      <c r="AA138" s="357"/>
      <c r="AB138" s="357"/>
      <c r="AC138" s="357"/>
      <c r="AD138" s="357"/>
      <c r="AE138" s="357"/>
      <c r="AF138" s="357"/>
      <c r="AG138" s="357"/>
      <c r="AH138" s="357"/>
      <c r="AI138" s="357"/>
      <c r="AJ138" s="357"/>
      <c r="AK138" s="357"/>
      <c r="AL138" s="357"/>
      <c r="AM138" s="357"/>
      <c r="AN138" s="357"/>
      <c r="AO138" s="357"/>
      <c r="AP138" s="357"/>
      <c r="AQ138" s="357"/>
      <c r="AR138" s="357"/>
      <c r="AS138" s="357"/>
      <c r="AT138" s="357"/>
      <c r="AU138" s="357"/>
      <c r="AV138" s="357"/>
      <c r="AW138" s="357"/>
    </row>
    <row r="139" spans="1:49" s="369" customFormat="1">
      <c r="A139" s="357"/>
      <c r="B139" s="357"/>
      <c r="C139" s="357"/>
      <c r="D139" s="357"/>
      <c r="E139" s="357"/>
      <c r="F139" s="357"/>
      <c r="G139" s="357"/>
      <c r="H139" s="357"/>
      <c r="I139" s="357"/>
      <c r="J139" s="357"/>
      <c r="K139" s="357"/>
      <c r="L139" s="357"/>
      <c r="M139" s="357"/>
      <c r="N139" s="357"/>
      <c r="O139" s="372"/>
      <c r="P139" s="372"/>
      <c r="Q139" s="372"/>
      <c r="R139" s="372"/>
      <c r="S139" s="357"/>
      <c r="T139" s="357"/>
      <c r="U139" s="357"/>
      <c r="V139" s="357"/>
      <c r="W139" s="357"/>
      <c r="X139" s="357"/>
      <c r="Y139" s="357"/>
      <c r="Z139" s="357"/>
      <c r="AA139" s="357"/>
      <c r="AB139" s="357"/>
      <c r="AC139" s="357"/>
      <c r="AD139" s="357"/>
      <c r="AE139" s="357"/>
      <c r="AF139" s="357"/>
      <c r="AG139" s="357"/>
      <c r="AH139" s="357"/>
      <c r="AI139" s="357"/>
      <c r="AJ139" s="357"/>
      <c r="AK139" s="357"/>
      <c r="AL139" s="357"/>
      <c r="AM139" s="357"/>
      <c r="AN139" s="357"/>
      <c r="AO139" s="357"/>
      <c r="AP139" s="357"/>
      <c r="AQ139" s="357"/>
      <c r="AR139" s="357"/>
      <c r="AS139" s="357"/>
      <c r="AT139" s="357"/>
      <c r="AU139" s="357"/>
      <c r="AV139" s="357"/>
      <c r="AW139" s="357"/>
    </row>
    <row r="140" spans="1:49" s="369" customFormat="1">
      <c r="A140" s="357"/>
      <c r="B140" s="357"/>
      <c r="C140" s="357"/>
      <c r="D140" s="357"/>
      <c r="E140" s="357"/>
      <c r="F140" s="357"/>
      <c r="G140" s="357"/>
      <c r="H140" s="357"/>
      <c r="I140" s="357"/>
      <c r="J140" s="357"/>
      <c r="K140" s="357"/>
      <c r="L140" s="357"/>
      <c r="M140" s="357"/>
      <c r="N140" s="357"/>
      <c r="O140" s="372"/>
      <c r="P140" s="372"/>
      <c r="Q140" s="372"/>
      <c r="R140" s="372"/>
      <c r="S140" s="357"/>
      <c r="T140" s="357"/>
      <c r="U140" s="357"/>
      <c r="V140" s="357"/>
      <c r="W140" s="357"/>
      <c r="X140" s="357"/>
      <c r="Y140" s="357"/>
      <c r="Z140" s="357"/>
      <c r="AA140" s="357"/>
      <c r="AB140" s="357"/>
      <c r="AC140" s="357"/>
      <c r="AD140" s="357"/>
      <c r="AE140" s="357"/>
      <c r="AF140" s="357"/>
      <c r="AG140" s="357"/>
      <c r="AH140" s="357"/>
      <c r="AI140" s="357"/>
      <c r="AJ140" s="357"/>
      <c r="AK140" s="357"/>
      <c r="AL140" s="357"/>
      <c r="AM140" s="357"/>
      <c r="AN140" s="357"/>
      <c r="AO140" s="357"/>
      <c r="AP140" s="357"/>
      <c r="AQ140" s="357"/>
      <c r="AR140" s="357"/>
      <c r="AS140" s="357"/>
      <c r="AT140" s="357"/>
      <c r="AU140" s="357"/>
      <c r="AV140" s="357"/>
      <c r="AW140" s="357"/>
    </row>
    <row r="141" spans="1:49" s="369" customFormat="1">
      <c r="A141" s="357"/>
      <c r="B141" s="357"/>
      <c r="C141" s="357"/>
      <c r="D141" s="357"/>
      <c r="E141" s="357"/>
      <c r="F141" s="357"/>
      <c r="G141" s="357"/>
      <c r="H141" s="357"/>
      <c r="I141" s="357"/>
      <c r="J141" s="357"/>
      <c r="K141" s="357"/>
      <c r="L141" s="357"/>
      <c r="M141" s="357"/>
      <c r="N141" s="357"/>
      <c r="O141" s="372"/>
      <c r="P141" s="372"/>
      <c r="Q141" s="372"/>
      <c r="R141" s="372"/>
      <c r="S141" s="357"/>
      <c r="T141" s="357"/>
      <c r="U141" s="357"/>
      <c r="V141" s="357"/>
      <c r="W141" s="357"/>
      <c r="X141" s="357"/>
      <c r="Y141" s="357"/>
      <c r="Z141" s="357"/>
      <c r="AA141" s="357"/>
      <c r="AB141" s="357"/>
      <c r="AC141" s="357"/>
      <c r="AD141" s="357"/>
      <c r="AE141" s="357"/>
      <c r="AF141" s="357"/>
      <c r="AG141" s="357"/>
      <c r="AH141" s="357"/>
      <c r="AI141" s="357"/>
      <c r="AJ141" s="357"/>
      <c r="AK141" s="357"/>
      <c r="AL141" s="357"/>
      <c r="AM141" s="357"/>
      <c r="AN141" s="357"/>
      <c r="AO141" s="357"/>
      <c r="AP141" s="357"/>
      <c r="AQ141" s="357"/>
      <c r="AR141" s="357"/>
      <c r="AS141" s="357"/>
      <c r="AT141" s="357"/>
      <c r="AU141" s="357"/>
      <c r="AV141" s="357"/>
      <c r="AW141" s="357"/>
    </row>
    <row r="142" spans="1:49" s="369" customFormat="1">
      <c r="A142" s="357"/>
      <c r="B142" s="357"/>
      <c r="C142" s="357"/>
      <c r="D142" s="357"/>
      <c r="E142" s="357"/>
      <c r="F142" s="357"/>
      <c r="G142" s="357"/>
      <c r="H142" s="357"/>
      <c r="I142" s="357"/>
      <c r="J142" s="357"/>
      <c r="K142" s="357"/>
      <c r="L142" s="357"/>
      <c r="M142" s="357"/>
      <c r="N142" s="357"/>
      <c r="O142" s="372"/>
      <c r="P142" s="372"/>
      <c r="Q142" s="372"/>
      <c r="R142" s="372"/>
      <c r="S142" s="357"/>
      <c r="T142" s="357"/>
      <c r="U142" s="357"/>
      <c r="V142" s="357"/>
      <c r="W142" s="357"/>
      <c r="X142" s="357"/>
      <c r="Y142" s="357"/>
      <c r="Z142" s="357"/>
      <c r="AA142" s="357"/>
      <c r="AB142" s="357"/>
      <c r="AC142" s="357"/>
      <c r="AD142" s="357"/>
      <c r="AE142" s="357"/>
      <c r="AF142" s="357"/>
      <c r="AG142" s="357"/>
      <c r="AH142" s="357"/>
      <c r="AI142" s="357"/>
      <c r="AJ142" s="357"/>
      <c r="AK142" s="357"/>
      <c r="AL142" s="357"/>
      <c r="AM142" s="357"/>
      <c r="AN142" s="357"/>
      <c r="AO142" s="357"/>
      <c r="AP142" s="357"/>
      <c r="AQ142" s="357"/>
      <c r="AR142" s="357"/>
      <c r="AS142" s="357"/>
      <c r="AT142" s="357"/>
      <c r="AU142" s="357"/>
      <c r="AV142" s="357"/>
      <c r="AW142" s="357"/>
    </row>
    <row r="143" spans="1:49" s="369" customFormat="1">
      <c r="A143" s="357"/>
      <c r="B143" s="357"/>
      <c r="C143" s="357"/>
      <c r="D143" s="357"/>
      <c r="E143" s="357"/>
      <c r="F143" s="357"/>
      <c r="G143" s="357"/>
      <c r="H143" s="357"/>
      <c r="I143" s="357"/>
      <c r="J143" s="357"/>
      <c r="K143" s="357"/>
      <c r="L143" s="357"/>
      <c r="M143" s="357"/>
      <c r="N143" s="357"/>
      <c r="O143" s="372"/>
      <c r="P143" s="372"/>
      <c r="Q143" s="372"/>
      <c r="R143" s="372"/>
      <c r="S143" s="357"/>
      <c r="T143" s="357"/>
      <c r="U143" s="357"/>
      <c r="V143" s="357"/>
      <c r="W143" s="357"/>
      <c r="X143" s="357"/>
      <c r="Y143" s="357"/>
      <c r="Z143" s="357"/>
      <c r="AA143" s="357"/>
      <c r="AB143" s="357"/>
      <c r="AC143" s="357"/>
      <c r="AD143" s="357"/>
      <c r="AE143" s="357"/>
      <c r="AF143" s="357"/>
      <c r="AG143" s="357"/>
      <c r="AH143" s="357"/>
      <c r="AI143" s="357"/>
      <c r="AJ143" s="357"/>
      <c r="AK143" s="357"/>
      <c r="AL143" s="357"/>
      <c r="AM143" s="357"/>
      <c r="AN143" s="357"/>
      <c r="AO143" s="357"/>
      <c r="AP143" s="357"/>
      <c r="AQ143" s="357"/>
      <c r="AR143" s="357"/>
      <c r="AS143" s="357"/>
      <c r="AT143" s="357"/>
      <c r="AU143" s="357"/>
      <c r="AV143" s="357"/>
      <c r="AW143" s="357"/>
    </row>
    <row r="144" spans="1:49" s="369" customFormat="1">
      <c r="A144" s="357"/>
      <c r="B144" s="357"/>
      <c r="C144" s="357"/>
      <c r="D144" s="357"/>
      <c r="E144" s="357"/>
      <c r="F144" s="357"/>
      <c r="G144" s="357"/>
      <c r="H144" s="357"/>
      <c r="I144" s="357"/>
      <c r="J144" s="357"/>
      <c r="K144" s="357"/>
      <c r="L144" s="357"/>
      <c r="M144" s="357"/>
      <c r="N144" s="357"/>
      <c r="O144" s="372"/>
      <c r="P144" s="372"/>
      <c r="Q144" s="372"/>
      <c r="R144" s="372"/>
      <c r="S144" s="357"/>
      <c r="T144" s="357"/>
      <c r="U144" s="357"/>
      <c r="V144" s="357"/>
      <c r="W144" s="357"/>
      <c r="X144" s="357"/>
      <c r="Y144" s="357"/>
      <c r="Z144" s="357"/>
      <c r="AA144" s="357"/>
      <c r="AB144" s="357"/>
      <c r="AC144" s="357"/>
      <c r="AD144" s="357"/>
      <c r="AE144" s="357"/>
      <c r="AF144" s="357"/>
      <c r="AG144" s="357"/>
      <c r="AH144" s="357"/>
      <c r="AI144" s="357"/>
      <c r="AJ144" s="357"/>
      <c r="AK144" s="357"/>
      <c r="AL144" s="357"/>
      <c r="AM144" s="357"/>
      <c r="AN144" s="357"/>
      <c r="AO144" s="357"/>
      <c r="AP144" s="357"/>
      <c r="AQ144" s="357"/>
      <c r="AR144" s="357"/>
      <c r="AS144" s="357"/>
      <c r="AT144" s="357"/>
      <c r="AU144" s="357"/>
      <c r="AV144" s="357"/>
      <c r="AW144" s="357"/>
    </row>
    <row r="145" spans="1:49" s="369" customFormat="1">
      <c r="A145" s="357"/>
      <c r="B145" s="357"/>
      <c r="C145" s="357"/>
      <c r="D145" s="357"/>
      <c r="E145" s="357"/>
      <c r="F145" s="357"/>
      <c r="G145" s="357"/>
      <c r="H145" s="357"/>
      <c r="I145" s="357"/>
      <c r="J145" s="357"/>
      <c r="K145" s="357"/>
      <c r="L145" s="357"/>
      <c r="M145" s="357"/>
      <c r="N145" s="357"/>
      <c r="O145" s="372"/>
      <c r="P145" s="372"/>
      <c r="Q145" s="372"/>
      <c r="R145" s="372"/>
      <c r="S145" s="357"/>
      <c r="T145" s="357"/>
      <c r="U145" s="357"/>
      <c r="V145" s="357"/>
      <c r="W145" s="357"/>
      <c r="X145" s="357"/>
      <c r="Y145" s="357"/>
      <c r="Z145" s="357"/>
      <c r="AA145" s="357"/>
      <c r="AB145" s="357"/>
      <c r="AC145" s="357"/>
      <c r="AD145" s="357"/>
      <c r="AE145" s="357"/>
      <c r="AF145" s="357"/>
      <c r="AG145" s="357"/>
      <c r="AH145" s="357"/>
      <c r="AI145" s="357"/>
      <c r="AJ145" s="357"/>
      <c r="AK145" s="357"/>
      <c r="AL145" s="357"/>
      <c r="AM145" s="357"/>
      <c r="AN145" s="357"/>
      <c r="AO145" s="357"/>
      <c r="AP145" s="357"/>
      <c r="AQ145" s="357"/>
      <c r="AR145" s="357"/>
      <c r="AS145" s="357"/>
      <c r="AT145" s="357"/>
      <c r="AU145" s="357"/>
      <c r="AV145" s="357"/>
      <c r="AW145" s="357"/>
    </row>
    <row r="146" spans="1:49" s="369" customFormat="1">
      <c r="A146" s="357"/>
      <c r="B146" s="357"/>
      <c r="C146" s="357"/>
      <c r="D146" s="357"/>
      <c r="E146" s="357"/>
      <c r="F146" s="357"/>
      <c r="G146" s="357"/>
      <c r="H146" s="357"/>
      <c r="I146" s="357"/>
      <c r="J146" s="357"/>
      <c r="K146" s="357"/>
      <c r="L146" s="357"/>
      <c r="M146" s="357"/>
      <c r="N146" s="357"/>
      <c r="O146" s="357"/>
      <c r="P146" s="357"/>
      <c r="Q146" s="357"/>
      <c r="R146" s="357"/>
      <c r="S146" s="357"/>
      <c r="T146" s="357"/>
      <c r="U146" s="357"/>
      <c r="V146" s="357"/>
      <c r="W146" s="357"/>
      <c r="X146" s="357"/>
      <c r="Y146" s="357"/>
      <c r="Z146" s="357"/>
      <c r="AA146" s="357"/>
      <c r="AB146" s="357"/>
      <c r="AC146" s="357"/>
      <c r="AD146" s="357"/>
      <c r="AE146" s="357"/>
      <c r="AF146" s="357"/>
      <c r="AG146" s="357"/>
      <c r="AH146" s="357"/>
      <c r="AI146" s="357"/>
      <c r="AJ146" s="357"/>
      <c r="AK146" s="357"/>
      <c r="AL146" s="357"/>
      <c r="AM146" s="357"/>
      <c r="AN146" s="357"/>
      <c r="AO146" s="357"/>
      <c r="AP146" s="357"/>
      <c r="AQ146" s="357"/>
      <c r="AR146" s="357"/>
      <c r="AS146" s="357"/>
      <c r="AT146" s="357"/>
      <c r="AU146" s="357"/>
      <c r="AV146" s="357"/>
      <c r="AW146" s="357"/>
    </row>
    <row r="147" spans="1:49" s="369" customFormat="1">
      <c r="A147" s="357"/>
      <c r="B147" s="357"/>
      <c r="C147" s="357"/>
      <c r="D147" s="357"/>
      <c r="E147" s="357"/>
      <c r="F147" s="357"/>
      <c r="G147" s="357"/>
      <c r="H147" s="357"/>
      <c r="I147" s="357"/>
      <c r="J147" s="357"/>
      <c r="K147" s="357"/>
      <c r="L147" s="357"/>
      <c r="M147" s="357"/>
      <c r="N147" s="357"/>
      <c r="O147" s="357"/>
      <c r="P147" s="357"/>
      <c r="Q147" s="357"/>
      <c r="R147" s="357"/>
      <c r="S147" s="357"/>
      <c r="T147" s="357"/>
      <c r="U147" s="357"/>
      <c r="V147" s="357"/>
      <c r="W147" s="357"/>
      <c r="X147" s="357"/>
      <c r="Y147" s="357"/>
      <c r="Z147" s="357"/>
      <c r="AA147" s="357"/>
      <c r="AB147" s="357"/>
      <c r="AC147" s="357"/>
      <c r="AD147" s="357"/>
      <c r="AE147" s="357"/>
      <c r="AF147" s="357"/>
      <c r="AG147" s="357"/>
      <c r="AH147" s="357"/>
      <c r="AI147" s="357"/>
      <c r="AJ147" s="357"/>
      <c r="AK147" s="357"/>
      <c r="AL147" s="357"/>
      <c r="AM147" s="357"/>
      <c r="AN147" s="357"/>
      <c r="AO147" s="357"/>
      <c r="AP147" s="357"/>
      <c r="AQ147" s="357"/>
      <c r="AR147" s="357"/>
      <c r="AS147" s="357"/>
      <c r="AT147" s="357"/>
      <c r="AU147" s="357"/>
      <c r="AV147" s="357"/>
      <c r="AW147" s="357"/>
    </row>
    <row r="148" spans="1:49" s="369" customFormat="1">
      <c r="A148" s="357"/>
      <c r="B148" s="357"/>
      <c r="C148" s="357"/>
      <c r="D148" s="357"/>
      <c r="E148" s="357"/>
      <c r="F148" s="357"/>
      <c r="G148" s="357"/>
      <c r="H148" s="357"/>
      <c r="I148" s="357"/>
      <c r="J148" s="357"/>
      <c r="K148" s="357"/>
      <c r="L148" s="357"/>
      <c r="M148" s="357"/>
      <c r="N148" s="357"/>
      <c r="O148" s="357"/>
      <c r="P148" s="357"/>
      <c r="Q148" s="357"/>
      <c r="R148" s="357"/>
      <c r="S148" s="357"/>
      <c r="T148" s="357"/>
      <c r="U148" s="357"/>
      <c r="V148" s="357"/>
      <c r="W148" s="357"/>
      <c r="X148" s="357"/>
      <c r="Y148" s="357"/>
      <c r="Z148" s="357"/>
      <c r="AA148" s="357"/>
      <c r="AB148" s="357"/>
      <c r="AC148" s="357"/>
      <c r="AD148" s="357"/>
      <c r="AE148" s="357"/>
      <c r="AF148" s="357"/>
      <c r="AG148" s="357"/>
      <c r="AH148" s="357"/>
      <c r="AI148" s="357"/>
      <c r="AJ148" s="357"/>
      <c r="AK148" s="357"/>
      <c r="AL148" s="357"/>
      <c r="AM148" s="357"/>
      <c r="AN148" s="357"/>
      <c r="AO148" s="357"/>
      <c r="AP148" s="357"/>
      <c r="AQ148" s="357"/>
      <c r="AR148" s="357"/>
      <c r="AS148" s="357"/>
      <c r="AT148" s="357"/>
      <c r="AU148" s="357"/>
      <c r="AV148" s="357"/>
      <c r="AW148" s="357"/>
    </row>
    <row r="149" spans="1:49" s="369" customFormat="1">
      <c r="A149" s="357"/>
      <c r="B149" s="357"/>
      <c r="C149" s="357"/>
      <c r="D149" s="357"/>
      <c r="E149" s="357"/>
      <c r="F149" s="357"/>
      <c r="G149" s="357"/>
      <c r="H149" s="357"/>
      <c r="I149" s="357"/>
      <c r="J149" s="357"/>
      <c r="K149" s="357"/>
      <c r="L149" s="357"/>
      <c r="M149" s="357"/>
      <c r="N149" s="357"/>
      <c r="O149" s="357"/>
      <c r="P149" s="357"/>
      <c r="Q149" s="357"/>
      <c r="R149" s="357"/>
      <c r="S149" s="357"/>
      <c r="T149" s="357"/>
      <c r="U149" s="357"/>
      <c r="V149" s="357"/>
      <c r="W149" s="357"/>
      <c r="X149" s="357"/>
      <c r="Y149" s="357"/>
      <c r="Z149" s="357"/>
      <c r="AA149" s="357"/>
      <c r="AB149" s="357"/>
      <c r="AC149" s="357"/>
      <c r="AD149" s="357"/>
      <c r="AE149" s="357"/>
      <c r="AF149" s="357"/>
      <c r="AG149" s="357"/>
      <c r="AH149" s="357"/>
      <c r="AI149" s="357"/>
      <c r="AJ149" s="357"/>
      <c r="AK149" s="357"/>
      <c r="AL149" s="357"/>
      <c r="AM149" s="357"/>
      <c r="AN149" s="357"/>
      <c r="AO149" s="357"/>
      <c r="AP149" s="357"/>
      <c r="AQ149" s="357"/>
      <c r="AR149" s="357"/>
      <c r="AS149" s="357"/>
      <c r="AT149" s="357"/>
      <c r="AU149" s="357"/>
      <c r="AV149" s="357"/>
      <c r="AW149" s="357"/>
    </row>
    <row r="150" spans="1:49" s="369" customFormat="1">
      <c r="A150" s="357"/>
      <c r="B150" s="357"/>
      <c r="C150" s="357"/>
      <c r="D150" s="357"/>
      <c r="E150" s="357"/>
      <c r="F150" s="357"/>
      <c r="G150" s="357"/>
      <c r="H150" s="357"/>
      <c r="I150" s="357"/>
      <c r="J150" s="357"/>
      <c r="K150" s="357"/>
      <c r="L150" s="357"/>
      <c r="M150" s="357"/>
      <c r="N150" s="357"/>
      <c r="O150" s="357"/>
      <c r="P150" s="357"/>
      <c r="Q150" s="357"/>
      <c r="R150" s="357"/>
      <c r="S150" s="357"/>
      <c r="T150" s="357"/>
      <c r="U150" s="357"/>
      <c r="V150" s="357"/>
      <c r="W150" s="357"/>
      <c r="X150" s="357"/>
      <c r="Y150" s="357"/>
      <c r="Z150" s="357"/>
      <c r="AA150" s="357"/>
      <c r="AB150" s="357"/>
      <c r="AC150" s="357"/>
      <c r="AD150" s="357"/>
      <c r="AE150" s="357"/>
      <c r="AF150" s="357"/>
      <c r="AG150" s="357"/>
      <c r="AH150" s="357"/>
      <c r="AI150" s="357"/>
      <c r="AJ150" s="357"/>
      <c r="AK150" s="357"/>
      <c r="AL150" s="357"/>
      <c r="AM150" s="357"/>
      <c r="AN150" s="357"/>
      <c r="AO150" s="357"/>
      <c r="AP150" s="357"/>
      <c r="AQ150" s="357"/>
      <c r="AR150" s="357"/>
      <c r="AS150" s="357"/>
      <c r="AT150" s="357"/>
      <c r="AU150" s="357"/>
      <c r="AV150" s="357"/>
      <c r="AW150" s="357"/>
    </row>
    <row r="151" spans="1:49" s="369" customFormat="1">
      <c r="A151" s="357"/>
      <c r="B151" s="357"/>
      <c r="C151" s="357"/>
      <c r="D151" s="357"/>
      <c r="E151" s="357"/>
      <c r="F151" s="357"/>
      <c r="G151" s="357"/>
      <c r="H151" s="357"/>
      <c r="I151" s="357"/>
      <c r="J151" s="357"/>
      <c r="K151" s="357"/>
      <c r="L151" s="357"/>
      <c r="M151" s="357"/>
      <c r="N151" s="357"/>
      <c r="O151" s="357"/>
      <c r="P151" s="357"/>
      <c r="Q151" s="357"/>
      <c r="R151" s="357"/>
      <c r="S151" s="357"/>
      <c r="T151" s="357"/>
      <c r="U151" s="357"/>
      <c r="V151" s="357"/>
      <c r="W151" s="357"/>
      <c r="X151" s="357"/>
      <c r="Y151" s="357"/>
      <c r="Z151" s="357"/>
      <c r="AA151" s="357"/>
      <c r="AB151" s="357"/>
      <c r="AC151" s="357"/>
      <c r="AD151" s="357"/>
      <c r="AE151" s="357"/>
      <c r="AF151" s="357"/>
      <c r="AG151" s="357"/>
      <c r="AH151" s="357"/>
      <c r="AI151" s="357"/>
      <c r="AJ151" s="357"/>
      <c r="AK151" s="357"/>
      <c r="AL151" s="357"/>
      <c r="AM151" s="357"/>
      <c r="AN151" s="357"/>
      <c r="AO151" s="357"/>
      <c r="AP151" s="357"/>
      <c r="AQ151" s="357"/>
      <c r="AR151" s="357"/>
      <c r="AS151" s="357"/>
      <c r="AT151" s="357"/>
      <c r="AU151" s="357"/>
      <c r="AV151" s="357"/>
      <c r="AW151" s="357"/>
    </row>
    <row r="152" spans="1:49" s="369" customFormat="1">
      <c r="A152" s="357"/>
      <c r="B152" s="357"/>
      <c r="C152" s="357"/>
      <c r="D152" s="357"/>
      <c r="E152" s="357"/>
      <c r="F152" s="357"/>
      <c r="G152" s="357"/>
      <c r="H152" s="357"/>
      <c r="I152" s="357"/>
      <c r="J152" s="357"/>
      <c r="K152" s="357"/>
      <c r="L152" s="357"/>
      <c r="M152" s="357"/>
      <c r="N152" s="357"/>
      <c r="O152" s="357"/>
      <c r="P152" s="357"/>
      <c r="Q152" s="357"/>
      <c r="R152" s="357"/>
      <c r="S152" s="357"/>
      <c r="T152" s="357"/>
      <c r="U152" s="357"/>
      <c r="V152" s="357"/>
      <c r="W152" s="357"/>
      <c r="X152" s="357"/>
      <c r="Y152" s="357"/>
      <c r="Z152" s="357"/>
      <c r="AA152" s="357"/>
      <c r="AB152" s="357"/>
      <c r="AC152" s="357"/>
      <c r="AD152" s="357"/>
      <c r="AE152" s="357"/>
      <c r="AF152" s="357"/>
      <c r="AG152" s="357"/>
      <c r="AH152" s="357"/>
      <c r="AI152" s="357"/>
      <c r="AJ152" s="357"/>
      <c r="AK152" s="357"/>
      <c r="AL152" s="357"/>
      <c r="AM152" s="357"/>
      <c r="AN152" s="357"/>
      <c r="AO152" s="357"/>
      <c r="AP152" s="357"/>
      <c r="AQ152" s="357"/>
      <c r="AR152" s="357"/>
      <c r="AS152" s="357"/>
      <c r="AT152" s="357"/>
      <c r="AU152" s="357"/>
      <c r="AV152" s="357"/>
      <c r="AW152" s="357"/>
    </row>
    <row r="153" spans="1:49" s="428" customFormat="1">
      <c r="A153" s="430"/>
      <c r="B153" s="430"/>
      <c r="V153" s="430"/>
      <c r="W153" s="430"/>
      <c r="X153" s="430"/>
      <c r="Y153" s="430"/>
      <c r="Z153" s="430"/>
      <c r="AA153" s="430"/>
      <c r="AB153" s="430"/>
      <c r="AC153" s="430"/>
      <c r="AD153" s="430"/>
      <c r="AE153" s="430"/>
      <c r="AF153" s="430"/>
      <c r="AG153" s="430"/>
      <c r="AH153" s="430"/>
      <c r="AI153" s="430"/>
      <c r="AJ153" s="430"/>
      <c r="AK153" s="430"/>
      <c r="AL153" s="430"/>
      <c r="AM153" s="430"/>
      <c r="AN153" s="430"/>
      <c r="AO153" s="430"/>
      <c r="AP153" s="430"/>
      <c r="AQ153" s="430"/>
      <c r="AR153" s="430"/>
      <c r="AS153" s="430"/>
      <c r="AT153" s="430"/>
      <c r="AU153" s="430"/>
      <c r="AV153" s="430"/>
      <c r="AW153" s="430"/>
    </row>
    <row r="154" spans="1:49" s="428" customFormat="1">
      <c r="A154" s="430"/>
      <c r="B154" s="430"/>
      <c r="V154" s="430"/>
      <c r="W154" s="430"/>
      <c r="X154" s="430"/>
      <c r="Y154" s="430"/>
      <c r="Z154" s="430"/>
      <c r="AA154" s="430"/>
      <c r="AB154" s="430"/>
      <c r="AC154" s="430"/>
      <c r="AD154" s="430"/>
      <c r="AE154" s="430"/>
      <c r="AF154" s="430"/>
      <c r="AG154" s="430"/>
      <c r="AH154" s="430"/>
      <c r="AI154" s="430"/>
      <c r="AJ154" s="430"/>
      <c r="AK154" s="430"/>
      <c r="AL154" s="430"/>
      <c r="AM154" s="430"/>
      <c r="AN154" s="430"/>
      <c r="AO154" s="430"/>
      <c r="AP154" s="430"/>
      <c r="AQ154" s="430"/>
      <c r="AR154" s="430"/>
      <c r="AS154" s="430"/>
      <c r="AT154" s="430"/>
      <c r="AU154" s="430"/>
      <c r="AV154" s="430"/>
      <c r="AW154" s="430"/>
    </row>
    <row r="155" spans="1:49" s="428" customFormat="1">
      <c r="A155" s="430"/>
      <c r="B155" s="430"/>
      <c r="V155" s="430"/>
      <c r="W155" s="430"/>
      <c r="X155" s="430"/>
      <c r="Y155" s="430"/>
      <c r="Z155" s="430"/>
      <c r="AA155" s="430"/>
      <c r="AB155" s="430"/>
      <c r="AC155" s="430"/>
      <c r="AD155" s="430"/>
      <c r="AE155" s="430"/>
      <c r="AF155" s="430"/>
      <c r="AG155" s="430"/>
      <c r="AH155" s="430"/>
      <c r="AI155" s="430"/>
      <c r="AJ155" s="430"/>
      <c r="AK155" s="430"/>
      <c r="AL155" s="430"/>
      <c r="AM155" s="430"/>
      <c r="AN155" s="430"/>
      <c r="AO155" s="430"/>
      <c r="AP155" s="430"/>
      <c r="AQ155" s="430"/>
      <c r="AR155" s="430"/>
      <c r="AS155" s="430"/>
      <c r="AT155" s="430"/>
      <c r="AU155" s="430"/>
      <c r="AV155" s="430"/>
      <c r="AW155" s="430"/>
    </row>
    <row r="156" spans="1:49" s="428" customFormat="1">
      <c r="A156" s="430"/>
      <c r="B156" s="430"/>
      <c r="V156" s="430"/>
      <c r="W156" s="430"/>
      <c r="X156" s="430"/>
      <c r="Y156" s="430"/>
      <c r="Z156" s="430"/>
      <c r="AA156" s="430"/>
      <c r="AB156" s="430"/>
      <c r="AC156" s="430"/>
      <c r="AD156" s="430"/>
      <c r="AE156" s="430"/>
      <c r="AF156" s="430"/>
      <c r="AG156" s="430"/>
      <c r="AH156" s="430"/>
      <c r="AI156" s="430"/>
      <c r="AJ156" s="430"/>
      <c r="AK156" s="430"/>
      <c r="AL156" s="430"/>
      <c r="AM156" s="430"/>
      <c r="AN156" s="430"/>
      <c r="AO156" s="430"/>
      <c r="AP156" s="430"/>
      <c r="AQ156" s="430"/>
      <c r="AR156" s="430"/>
      <c r="AS156" s="430"/>
      <c r="AT156" s="430"/>
      <c r="AU156" s="430"/>
      <c r="AV156" s="430"/>
      <c r="AW156" s="430"/>
    </row>
    <row r="157" spans="1:49" s="428" customFormat="1">
      <c r="A157" s="430"/>
      <c r="B157" s="430"/>
      <c r="V157" s="430"/>
      <c r="W157" s="430"/>
      <c r="X157" s="430"/>
      <c r="Y157" s="430"/>
      <c r="Z157" s="430"/>
      <c r="AA157" s="430"/>
      <c r="AB157" s="430"/>
      <c r="AC157" s="430"/>
      <c r="AD157" s="430"/>
      <c r="AE157" s="430"/>
      <c r="AF157" s="430"/>
      <c r="AG157" s="430"/>
      <c r="AH157" s="430"/>
      <c r="AI157" s="430"/>
      <c r="AJ157" s="430"/>
      <c r="AK157" s="430"/>
      <c r="AL157" s="430"/>
      <c r="AM157" s="430"/>
      <c r="AN157" s="430"/>
      <c r="AO157" s="430"/>
      <c r="AP157" s="430"/>
      <c r="AQ157" s="430"/>
      <c r="AR157" s="430"/>
      <c r="AS157" s="430"/>
      <c r="AT157" s="430"/>
      <c r="AU157" s="430"/>
      <c r="AV157" s="430"/>
      <c r="AW157" s="430"/>
    </row>
    <row r="158" spans="1:49" s="428" customFormat="1">
      <c r="A158" s="430"/>
      <c r="B158" s="430"/>
      <c r="V158" s="430"/>
      <c r="W158" s="430"/>
      <c r="X158" s="430"/>
      <c r="Y158" s="430"/>
      <c r="Z158" s="430"/>
      <c r="AA158" s="430"/>
      <c r="AB158" s="430"/>
      <c r="AC158" s="430"/>
      <c r="AD158" s="430"/>
      <c r="AE158" s="430"/>
      <c r="AF158" s="430"/>
      <c r="AG158" s="430"/>
      <c r="AH158" s="430"/>
      <c r="AI158" s="430"/>
      <c r="AJ158" s="430"/>
      <c r="AK158" s="430"/>
      <c r="AL158" s="430"/>
      <c r="AM158" s="430"/>
      <c r="AN158" s="430"/>
      <c r="AO158" s="430"/>
      <c r="AP158" s="430"/>
      <c r="AQ158" s="430"/>
      <c r="AR158" s="430"/>
      <c r="AS158" s="430"/>
      <c r="AT158" s="430"/>
      <c r="AU158" s="430"/>
      <c r="AV158" s="430"/>
      <c r="AW158" s="430"/>
    </row>
    <row r="159" spans="1:49" s="428" customFormat="1">
      <c r="A159" s="430"/>
      <c r="B159" s="430"/>
      <c r="V159" s="430"/>
      <c r="W159" s="430"/>
      <c r="X159" s="430"/>
      <c r="Y159" s="430"/>
      <c r="Z159" s="430"/>
      <c r="AA159" s="430"/>
      <c r="AB159" s="430"/>
      <c r="AC159" s="430"/>
      <c r="AD159" s="430"/>
      <c r="AE159" s="430"/>
      <c r="AF159" s="430"/>
      <c r="AG159" s="430"/>
      <c r="AH159" s="430"/>
      <c r="AI159" s="430"/>
      <c r="AJ159" s="430"/>
      <c r="AK159" s="430"/>
      <c r="AL159" s="430"/>
      <c r="AM159" s="430"/>
      <c r="AN159" s="430"/>
      <c r="AO159" s="430"/>
      <c r="AP159" s="430"/>
      <c r="AQ159" s="430"/>
      <c r="AR159" s="430"/>
      <c r="AS159" s="430"/>
      <c r="AT159" s="430"/>
      <c r="AU159" s="430"/>
      <c r="AV159" s="430"/>
      <c r="AW159" s="430"/>
    </row>
    <row r="160" spans="1:49" s="428" customFormat="1">
      <c r="A160" s="430"/>
      <c r="B160" s="430"/>
      <c r="V160" s="430"/>
      <c r="W160" s="430"/>
      <c r="X160" s="430"/>
      <c r="Y160" s="430"/>
      <c r="Z160" s="430"/>
      <c r="AA160" s="430"/>
      <c r="AB160" s="430"/>
      <c r="AC160" s="430"/>
      <c r="AD160" s="430"/>
      <c r="AE160" s="430"/>
      <c r="AF160" s="430"/>
      <c r="AG160" s="430"/>
      <c r="AH160" s="430"/>
      <c r="AI160" s="430"/>
      <c r="AJ160" s="430"/>
      <c r="AK160" s="430"/>
      <c r="AL160" s="430"/>
      <c r="AM160" s="430"/>
      <c r="AN160" s="430"/>
      <c r="AO160" s="430"/>
      <c r="AP160" s="430"/>
      <c r="AQ160" s="430"/>
      <c r="AR160" s="430"/>
      <c r="AS160" s="430"/>
      <c r="AT160" s="430"/>
      <c r="AU160" s="430"/>
      <c r="AV160" s="430"/>
      <c r="AW160" s="430"/>
    </row>
    <row r="161" spans="1:49" s="428" customFormat="1">
      <c r="A161" s="430"/>
      <c r="B161" s="430"/>
      <c r="V161" s="430"/>
      <c r="W161" s="430"/>
      <c r="X161" s="430"/>
      <c r="Y161" s="430"/>
      <c r="Z161" s="430"/>
      <c r="AA161" s="430"/>
      <c r="AB161" s="430"/>
      <c r="AC161" s="430"/>
      <c r="AD161" s="430"/>
      <c r="AE161" s="430"/>
      <c r="AF161" s="430"/>
      <c r="AG161" s="430"/>
      <c r="AH161" s="430"/>
      <c r="AI161" s="430"/>
      <c r="AJ161" s="430"/>
      <c r="AK161" s="430"/>
      <c r="AL161" s="430"/>
      <c r="AM161" s="430"/>
      <c r="AN161" s="430"/>
      <c r="AO161" s="430"/>
      <c r="AP161" s="430"/>
      <c r="AQ161" s="430"/>
      <c r="AR161" s="430"/>
      <c r="AS161" s="430"/>
      <c r="AT161" s="430"/>
      <c r="AU161" s="430"/>
      <c r="AV161" s="430"/>
      <c r="AW161" s="430"/>
    </row>
    <row r="162" spans="1:49" s="428" customFormat="1">
      <c r="A162" s="430"/>
      <c r="B162" s="430"/>
      <c r="V162" s="430"/>
      <c r="W162" s="430"/>
      <c r="X162" s="430"/>
      <c r="Y162" s="430"/>
      <c r="Z162" s="430"/>
      <c r="AA162" s="430"/>
      <c r="AB162" s="430"/>
      <c r="AC162" s="430"/>
      <c r="AD162" s="430"/>
      <c r="AE162" s="430"/>
      <c r="AF162" s="430"/>
      <c r="AG162" s="430"/>
      <c r="AH162" s="430"/>
      <c r="AI162" s="430"/>
      <c r="AJ162" s="430"/>
      <c r="AK162" s="430"/>
      <c r="AL162" s="430"/>
      <c r="AM162" s="430"/>
      <c r="AN162" s="430"/>
      <c r="AO162" s="430"/>
      <c r="AP162" s="430"/>
      <c r="AQ162" s="430"/>
      <c r="AR162" s="430"/>
      <c r="AS162" s="430"/>
      <c r="AT162" s="430"/>
      <c r="AU162" s="430"/>
      <c r="AV162" s="430"/>
      <c r="AW162" s="430"/>
    </row>
    <row r="163" spans="1:49" s="428" customFormat="1">
      <c r="A163" s="430"/>
      <c r="B163" s="430"/>
      <c r="V163" s="430"/>
      <c r="W163" s="430"/>
      <c r="X163" s="430"/>
      <c r="Y163" s="430"/>
      <c r="Z163" s="430"/>
      <c r="AA163" s="430"/>
      <c r="AB163" s="430"/>
      <c r="AC163" s="430"/>
      <c r="AD163" s="430"/>
      <c r="AE163" s="430"/>
      <c r="AF163" s="430"/>
      <c r="AG163" s="430"/>
      <c r="AH163" s="430"/>
      <c r="AI163" s="430"/>
      <c r="AJ163" s="430"/>
      <c r="AK163" s="430"/>
      <c r="AL163" s="430"/>
      <c r="AM163" s="430"/>
      <c r="AN163" s="430"/>
      <c r="AO163" s="430"/>
      <c r="AP163" s="430"/>
      <c r="AQ163" s="430"/>
      <c r="AR163" s="430"/>
      <c r="AS163" s="430"/>
      <c r="AT163" s="430"/>
      <c r="AU163" s="430"/>
      <c r="AV163" s="430"/>
      <c r="AW163" s="430"/>
    </row>
    <row r="164" spans="1:49" s="428" customFormat="1">
      <c r="A164" s="430"/>
      <c r="B164" s="430"/>
      <c r="V164" s="430"/>
      <c r="W164" s="430"/>
      <c r="X164" s="430"/>
      <c r="Y164" s="430"/>
      <c r="Z164" s="430"/>
      <c r="AA164" s="430"/>
      <c r="AB164" s="430"/>
      <c r="AC164" s="430"/>
      <c r="AD164" s="430"/>
      <c r="AE164" s="430"/>
      <c r="AF164" s="430"/>
      <c r="AG164" s="430"/>
      <c r="AH164" s="430"/>
      <c r="AI164" s="430"/>
      <c r="AJ164" s="430"/>
      <c r="AK164" s="430"/>
      <c r="AL164" s="430"/>
      <c r="AM164" s="430"/>
      <c r="AN164" s="430"/>
      <c r="AO164" s="430"/>
      <c r="AP164" s="430"/>
      <c r="AQ164" s="430"/>
      <c r="AR164" s="430"/>
      <c r="AS164" s="430"/>
      <c r="AT164" s="430"/>
      <c r="AU164" s="430"/>
      <c r="AV164" s="430"/>
      <c r="AW164" s="430"/>
    </row>
    <row r="165" spans="1:49" s="428" customFormat="1">
      <c r="A165" s="430"/>
      <c r="B165" s="430"/>
      <c r="V165" s="430"/>
      <c r="W165" s="430"/>
      <c r="X165" s="430"/>
      <c r="Y165" s="430"/>
      <c r="Z165" s="430"/>
      <c r="AA165" s="430"/>
      <c r="AB165" s="430"/>
      <c r="AC165" s="430"/>
      <c r="AD165" s="430"/>
      <c r="AE165" s="430"/>
      <c r="AF165" s="430"/>
      <c r="AG165" s="430"/>
      <c r="AH165" s="430"/>
      <c r="AI165" s="430"/>
      <c r="AJ165" s="430"/>
      <c r="AK165" s="430"/>
      <c r="AL165" s="430"/>
      <c r="AM165" s="430"/>
      <c r="AN165" s="430"/>
      <c r="AO165" s="430"/>
      <c r="AP165" s="430"/>
      <c r="AQ165" s="430"/>
      <c r="AR165" s="430"/>
      <c r="AS165" s="430"/>
      <c r="AT165" s="430"/>
      <c r="AU165" s="430"/>
      <c r="AV165" s="430"/>
      <c r="AW165" s="430"/>
    </row>
    <row r="166" spans="1:49" s="428" customFormat="1">
      <c r="A166" s="430"/>
      <c r="B166" s="430"/>
      <c r="V166" s="430"/>
      <c r="W166" s="430"/>
      <c r="X166" s="430"/>
      <c r="Y166" s="430"/>
      <c r="Z166" s="430"/>
      <c r="AA166" s="430"/>
      <c r="AB166" s="430"/>
      <c r="AC166" s="430"/>
      <c r="AD166" s="430"/>
      <c r="AE166" s="430"/>
      <c r="AF166" s="430"/>
      <c r="AG166" s="430"/>
      <c r="AH166" s="430"/>
      <c r="AI166" s="430"/>
      <c r="AJ166" s="430"/>
      <c r="AK166" s="430"/>
      <c r="AL166" s="430"/>
      <c r="AM166" s="430"/>
      <c r="AN166" s="430"/>
      <c r="AO166" s="430"/>
      <c r="AP166" s="430"/>
      <c r="AQ166" s="430"/>
      <c r="AR166" s="430"/>
      <c r="AS166" s="430"/>
      <c r="AT166" s="430"/>
      <c r="AU166" s="430"/>
      <c r="AV166" s="430"/>
      <c r="AW166" s="430"/>
    </row>
    <row r="167" spans="1:49" s="428" customFormat="1">
      <c r="A167" s="430"/>
      <c r="B167" s="430"/>
      <c r="V167" s="430"/>
      <c r="W167" s="430"/>
      <c r="X167" s="430"/>
      <c r="Y167" s="430"/>
      <c r="Z167" s="430"/>
      <c r="AA167" s="430"/>
      <c r="AB167" s="430"/>
      <c r="AC167" s="430"/>
      <c r="AD167" s="430"/>
      <c r="AE167" s="430"/>
      <c r="AF167" s="430"/>
      <c r="AG167" s="430"/>
      <c r="AH167" s="430"/>
      <c r="AI167" s="430"/>
      <c r="AJ167" s="430"/>
      <c r="AK167" s="430"/>
      <c r="AL167" s="430"/>
      <c r="AM167" s="430"/>
      <c r="AN167" s="430"/>
      <c r="AO167" s="430"/>
      <c r="AP167" s="430"/>
      <c r="AQ167" s="430"/>
      <c r="AR167" s="430"/>
      <c r="AS167" s="430"/>
      <c r="AT167" s="430"/>
      <c r="AU167" s="430"/>
      <c r="AV167" s="430"/>
      <c r="AW167" s="430"/>
    </row>
    <row r="168" spans="1:49" s="428" customFormat="1">
      <c r="A168" s="430"/>
      <c r="B168" s="430"/>
      <c r="V168" s="430"/>
      <c r="W168" s="430"/>
      <c r="X168" s="430"/>
      <c r="Y168" s="430"/>
      <c r="Z168" s="430"/>
      <c r="AA168" s="430"/>
      <c r="AB168" s="430"/>
      <c r="AC168" s="430"/>
      <c r="AD168" s="430"/>
      <c r="AE168" s="430"/>
      <c r="AF168" s="430"/>
      <c r="AG168" s="430"/>
      <c r="AH168" s="430"/>
      <c r="AI168" s="430"/>
      <c r="AJ168" s="430"/>
      <c r="AK168" s="430"/>
      <c r="AL168" s="430"/>
      <c r="AM168" s="430"/>
      <c r="AN168" s="430"/>
      <c r="AO168" s="430"/>
      <c r="AP168" s="430"/>
      <c r="AQ168" s="430"/>
      <c r="AR168" s="430"/>
      <c r="AS168" s="430"/>
      <c r="AT168" s="430"/>
      <c r="AU168" s="430"/>
      <c r="AV168" s="430"/>
      <c r="AW168" s="430"/>
    </row>
    <row r="169" spans="1:49" s="428" customFormat="1">
      <c r="A169" s="430"/>
      <c r="B169" s="430"/>
      <c r="V169" s="430"/>
      <c r="W169" s="430"/>
      <c r="X169" s="430"/>
      <c r="Y169" s="430"/>
      <c r="Z169" s="430"/>
      <c r="AA169" s="430"/>
      <c r="AB169" s="430"/>
      <c r="AC169" s="430"/>
      <c r="AD169" s="430"/>
      <c r="AE169" s="430"/>
      <c r="AF169" s="430"/>
      <c r="AG169" s="430"/>
      <c r="AH169" s="430"/>
      <c r="AI169" s="430"/>
      <c r="AJ169" s="430"/>
      <c r="AK169" s="430"/>
      <c r="AL169" s="430"/>
      <c r="AM169" s="430"/>
      <c r="AN169" s="430"/>
      <c r="AO169" s="430"/>
      <c r="AP169" s="430"/>
      <c r="AQ169" s="430"/>
      <c r="AR169" s="430"/>
      <c r="AS169" s="430"/>
      <c r="AT169" s="430"/>
      <c r="AU169" s="430"/>
      <c r="AV169" s="430"/>
      <c r="AW169" s="430"/>
    </row>
    <row r="170" spans="1:49" s="428" customFormat="1">
      <c r="A170" s="430"/>
      <c r="B170" s="430"/>
      <c r="V170" s="430"/>
      <c r="W170" s="430"/>
      <c r="X170" s="430"/>
      <c r="Y170" s="430"/>
      <c r="Z170" s="430"/>
      <c r="AA170" s="430"/>
      <c r="AB170" s="430"/>
      <c r="AC170" s="430"/>
      <c r="AD170" s="430"/>
      <c r="AE170" s="430"/>
      <c r="AF170" s="430"/>
      <c r="AG170" s="430"/>
      <c r="AH170" s="430"/>
      <c r="AI170" s="430"/>
      <c r="AJ170" s="430"/>
      <c r="AK170" s="430"/>
      <c r="AL170" s="430"/>
      <c r="AM170" s="430"/>
      <c r="AN170" s="430"/>
      <c r="AO170" s="430"/>
      <c r="AP170" s="430"/>
      <c r="AQ170" s="430"/>
      <c r="AR170" s="430"/>
      <c r="AS170" s="430"/>
      <c r="AT170" s="430"/>
      <c r="AU170" s="430"/>
      <c r="AV170" s="430"/>
      <c r="AW170" s="430"/>
    </row>
    <row r="171" spans="1:49" s="428" customFormat="1">
      <c r="A171" s="430"/>
      <c r="B171" s="430"/>
      <c r="V171" s="430"/>
      <c r="W171" s="430"/>
      <c r="X171" s="430"/>
      <c r="Y171" s="430"/>
      <c r="Z171" s="430"/>
      <c r="AA171" s="430"/>
      <c r="AB171" s="430"/>
      <c r="AC171" s="430"/>
      <c r="AD171" s="430"/>
      <c r="AE171" s="430"/>
      <c r="AF171" s="430"/>
      <c r="AG171" s="430"/>
      <c r="AH171" s="430"/>
      <c r="AI171" s="430"/>
      <c r="AJ171" s="430"/>
      <c r="AK171" s="430"/>
      <c r="AL171" s="430"/>
      <c r="AM171" s="430"/>
      <c r="AN171" s="430"/>
      <c r="AO171" s="430"/>
      <c r="AP171" s="430"/>
      <c r="AQ171" s="430"/>
      <c r="AR171" s="430"/>
      <c r="AS171" s="430"/>
      <c r="AT171" s="430"/>
      <c r="AU171" s="430"/>
      <c r="AV171" s="430"/>
      <c r="AW171" s="430"/>
    </row>
    <row r="172" spans="1:49" s="428" customFormat="1">
      <c r="A172" s="430"/>
      <c r="B172" s="430"/>
      <c r="V172" s="430"/>
      <c r="W172" s="430"/>
      <c r="X172" s="430"/>
      <c r="Y172" s="430"/>
      <c r="Z172" s="430"/>
      <c r="AA172" s="430"/>
      <c r="AB172" s="430"/>
      <c r="AC172" s="430"/>
      <c r="AD172" s="430"/>
      <c r="AE172" s="430"/>
      <c r="AF172" s="430"/>
      <c r="AG172" s="430"/>
      <c r="AH172" s="430"/>
      <c r="AI172" s="430"/>
      <c r="AJ172" s="430"/>
      <c r="AK172" s="430"/>
      <c r="AL172" s="430"/>
      <c r="AM172" s="430"/>
      <c r="AN172" s="430"/>
      <c r="AO172" s="430"/>
      <c r="AP172" s="430"/>
      <c r="AQ172" s="430"/>
      <c r="AR172" s="430"/>
      <c r="AS172" s="430"/>
      <c r="AT172" s="430"/>
      <c r="AU172" s="430"/>
      <c r="AV172" s="430"/>
      <c r="AW172" s="430"/>
    </row>
    <row r="173" spans="1:49" s="428" customFormat="1">
      <c r="A173" s="430"/>
      <c r="B173" s="430"/>
      <c r="V173" s="430"/>
      <c r="W173" s="430"/>
      <c r="X173" s="430"/>
      <c r="Y173" s="430"/>
      <c r="Z173" s="430"/>
      <c r="AA173" s="430"/>
      <c r="AB173" s="430"/>
      <c r="AC173" s="430"/>
      <c r="AD173" s="430"/>
      <c r="AE173" s="430"/>
      <c r="AF173" s="430"/>
      <c r="AG173" s="430"/>
      <c r="AH173" s="430"/>
      <c r="AI173" s="430"/>
      <c r="AJ173" s="430"/>
      <c r="AK173" s="430"/>
      <c r="AL173" s="430"/>
      <c r="AM173" s="430"/>
      <c r="AN173" s="430"/>
      <c r="AO173" s="430"/>
      <c r="AP173" s="430"/>
      <c r="AQ173" s="430"/>
      <c r="AR173" s="430"/>
      <c r="AS173" s="430"/>
      <c r="AT173" s="430"/>
      <c r="AU173" s="430"/>
      <c r="AV173" s="430"/>
      <c r="AW173" s="430"/>
    </row>
    <row r="174" spans="1:49" s="428" customFormat="1">
      <c r="A174" s="430"/>
      <c r="B174" s="430"/>
      <c r="V174" s="430"/>
      <c r="W174" s="430"/>
      <c r="X174" s="430"/>
      <c r="Y174" s="430"/>
      <c r="Z174" s="430"/>
      <c r="AA174" s="430"/>
      <c r="AB174" s="430"/>
      <c r="AC174" s="430"/>
      <c r="AD174" s="430"/>
      <c r="AE174" s="430"/>
      <c r="AF174" s="430"/>
      <c r="AG174" s="430"/>
      <c r="AH174" s="430"/>
      <c r="AI174" s="430"/>
      <c r="AJ174" s="430"/>
      <c r="AK174" s="430"/>
      <c r="AL174" s="430"/>
      <c r="AM174" s="430"/>
      <c r="AN174" s="430"/>
      <c r="AO174" s="430"/>
      <c r="AP174" s="430"/>
      <c r="AQ174" s="430"/>
      <c r="AR174" s="430"/>
      <c r="AS174" s="430"/>
      <c r="AT174" s="430"/>
      <c r="AU174" s="430"/>
      <c r="AV174" s="430"/>
      <c r="AW174" s="430"/>
    </row>
    <row r="175" spans="1:49" s="428" customFormat="1">
      <c r="A175" s="430"/>
      <c r="B175" s="430"/>
      <c r="V175" s="430"/>
      <c r="W175" s="430"/>
      <c r="X175" s="430"/>
      <c r="Y175" s="430"/>
      <c r="Z175" s="430"/>
      <c r="AA175" s="430"/>
      <c r="AB175" s="430"/>
      <c r="AC175" s="430"/>
      <c r="AD175" s="430"/>
      <c r="AE175" s="430"/>
      <c r="AF175" s="430"/>
      <c r="AG175" s="430"/>
      <c r="AH175" s="430"/>
      <c r="AI175" s="430"/>
      <c r="AJ175" s="430"/>
      <c r="AK175" s="430"/>
      <c r="AL175" s="430"/>
      <c r="AM175" s="430"/>
      <c r="AN175" s="430"/>
      <c r="AO175" s="430"/>
      <c r="AP175" s="430"/>
      <c r="AQ175" s="430"/>
      <c r="AR175" s="430"/>
      <c r="AS175" s="430"/>
      <c r="AT175" s="430"/>
      <c r="AU175" s="430"/>
      <c r="AV175" s="430"/>
      <c r="AW175" s="430"/>
    </row>
    <row r="176" spans="1:49" s="428" customFormat="1">
      <c r="A176" s="430"/>
      <c r="B176" s="430"/>
      <c r="V176" s="430"/>
      <c r="W176" s="430"/>
      <c r="X176" s="430"/>
      <c r="Y176" s="430"/>
      <c r="Z176" s="430"/>
      <c r="AA176" s="430"/>
      <c r="AB176" s="430"/>
      <c r="AC176" s="430"/>
      <c r="AD176" s="430"/>
      <c r="AE176" s="430"/>
      <c r="AF176" s="430"/>
      <c r="AG176" s="430"/>
      <c r="AH176" s="430"/>
      <c r="AI176" s="430"/>
      <c r="AJ176" s="430"/>
      <c r="AK176" s="430"/>
      <c r="AL176" s="430"/>
      <c r="AM176" s="430"/>
      <c r="AN176" s="430"/>
      <c r="AO176" s="430"/>
      <c r="AP176" s="430"/>
      <c r="AQ176" s="430"/>
      <c r="AR176" s="430"/>
      <c r="AS176" s="430"/>
      <c r="AT176" s="430"/>
      <c r="AU176" s="430"/>
      <c r="AV176" s="430"/>
      <c r="AW176" s="430"/>
    </row>
    <row r="177" spans="1:49" s="428" customFormat="1">
      <c r="A177" s="430"/>
      <c r="B177" s="430"/>
      <c r="V177" s="430"/>
      <c r="W177" s="430"/>
      <c r="X177" s="430"/>
      <c r="Y177" s="430"/>
      <c r="Z177" s="430"/>
      <c r="AA177" s="430"/>
      <c r="AB177" s="430"/>
      <c r="AC177" s="430"/>
      <c r="AD177" s="430"/>
      <c r="AE177" s="430"/>
      <c r="AF177" s="430"/>
      <c r="AG177" s="430"/>
      <c r="AH177" s="430"/>
      <c r="AI177" s="430"/>
      <c r="AJ177" s="430"/>
      <c r="AK177" s="430"/>
      <c r="AL177" s="430"/>
      <c r="AM177" s="430"/>
      <c r="AN177" s="430"/>
      <c r="AO177" s="430"/>
      <c r="AP177" s="430"/>
      <c r="AQ177" s="430"/>
      <c r="AR177" s="430"/>
      <c r="AS177" s="430"/>
      <c r="AT177" s="430"/>
      <c r="AU177" s="430"/>
      <c r="AV177" s="430"/>
      <c r="AW177" s="430"/>
    </row>
    <row r="178" spans="1:49" s="428" customFormat="1">
      <c r="A178" s="430"/>
      <c r="B178" s="430"/>
      <c r="V178" s="430"/>
      <c r="W178" s="430"/>
      <c r="X178" s="430"/>
      <c r="Y178" s="430"/>
      <c r="Z178" s="430"/>
      <c r="AA178" s="430"/>
      <c r="AB178" s="430"/>
      <c r="AC178" s="430"/>
      <c r="AD178" s="430"/>
      <c r="AE178" s="430"/>
      <c r="AF178" s="430"/>
      <c r="AG178" s="430"/>
      <c r="AH178" s="430"/>
      <c r="AI178" s="430"/>
      <c r="AJ178" s="430"/>
      <c r="AK178" s="430"/>
      <c r="AL178" s="430"/>
      <c r="AM178" s="430"/>
      <c r="AN178" s="430"/>
      <c r="AO178" s="430"/>
      <c r="AP178" s="430"/>
      <c r="AQ178" s="430"/>
      <c r="AR178" s="430"/>
      <c r="AS178" s="430"/>
      <c r="AT178" s="430"/>
      <c r="AU178" s="430"/>
      <c r="AV178" s="430"/>
      <c r="AW178" s="430"/>
    </row>
    <row r="179" spans="1:49" s="428" customFormat="1">
      <c r="A179" s="430"/>
      <c r="B179" s="430"/>
      <c r="V179" s="430"/>
      <c r="W179" s="430"/>
      <c r="X179" s="430"/>
      <c r="Y179" s="430"/>
      <c r="Z179" s="430"/>
      <c r="AA179" s="430"/>
      <c r="AB179" s="430"/>
      <c r="AC179" s="430"/>
      <c r="AD179" s="430"/>
      <c r="AE179" s="430"/>
      <c r="AF179" s="430"/>
      <c r="AG179" s="430"/>
      <c r="AH179" s="430"/>
      <c r="AI179" s="430"/>
      <c r="AJ179" s="430"/>
      <c r="AK179" s="430"/>
      <c r="AL179" s="430"/>
      <c r="AM179" s="430"/>
      <c r="AN179" s="430"/>
      <c r="AO179" s="430"/>
      <c r="AP179" s="430"/>
      <c r="AQ179" s="430"/>
      <c r="AR179" s="430"/>
      <c r="AS179" s="430"/>
      <c r="AT179" s="430"/>
      <c r="AU179" s="430"/>
      <c r="AV179" s="430"/>
      <c r="AW179" s="430"/>
    </row>
    <row r="180" spans="1:49" s="428" customFormat="1">
      <c r="A180" s="430"/>
      <c r="B180" s="430"/>
      <c r="V180" s="430"/>
      <c r="W180" s="430"/>
      <c r="X180" s="430"/>
      <c r="Y180" s="430"/>
      <c r="Z180" s="430"/>
      <c r="AA180" s="430"/>
      <c r="AB180" s="430"/>
      <c r="AC180" s="430"/>
      <c r="AD180" s="430"/>
      <c r="AE180" s="430"/>
      <c r="AF180" s="430"/>
      <c r="AG180" s="430"/>
      <c r="AH180" s="430"/>
      <c r="AI180" s="430"/>
      <c r="AJ180" s="430"/>
      <c r="AK180" s="430"/>
      <c r="AL180" s="430"/>
      <c r="AM180" s="430"/>
      <c r="AN180" s="430"/>
      <c r="AO180" s="430"/>
      <c r="AP180" s="430"/>
      <c r="AQ180" s="430"/>
      <c r="AR180" s="430"/>
      <c r="AS180" s="430"/>
      <c r="AT180" s="430"/>
      <c r="AU180" s="430"/>
      <c r="AV180" s="430"/>
      <c r="AW180" s="430"/>
    </row>
    <row r="181" spans="1:49" s="428" customFormat="1">
      <c r="A181" s="430"/>
      <c r="B181" s="430"/>
      <c r="C181" s="430"/>
      <c r="D181" s="430"/>
      <c r="E181" s="430"/>
      <c r="F181" s="430"/>
      <c r="G181" s="430"/>
      <c r="H181" s="430"/>
      <c r="I181" s="430"/>
      <c r="J181" s="430"/>
      <c r="K181" s="430"/>
      <c r="L181" s="430"/>
      <c r="M181" s="430"/>
      <c r="N181" s="430"/>
      <c r="O181" s="430"/>
      <c r="P181" s="430"/>
      <c r="Q181" s="430"/>
      <c r="R181" s="430"/>
      <c r="S181" s="430"/>
      <c r="T181" s="430"/>
      <c r="U181" s="430"/>
      <c r="V181" s="430"/>
      <c r="W181" s="430"/>
      <c r="X181" s="430"/>
      <c r="Y181" s="430"/>
      <c r="Z181" s="430"/>
      <c r="AA181" s="430"/>
      <c r="AB181" s="430"/>
      <c r="AC181" s="430"/>
      <c r="AD181" s="430"/>
      <c r="AE181" s="430"/>
      <c r="AF181" s="430"/>
      <c r="AG181" s="430"/>
      <c r="AH181" s="430"/>
      <c r="AI181" s="430"/>
      <c r="AJ181" s="430"/>
      <c r="AK181" s="430"/>
      <c r="AL181" s="430"/>
      <c r="AM181" s="430"/>
      <c r="AN181" s="430"/>
      <c r="AO181" s="430"/>
      <c r="AP181" s="430"/>
      <c r="AQ181" s="430"/>
      <c r="AR181" s="430"/>
      <c r="AS181" s="430"/>
      <c r="AT181" s="430"/>
      <c r="AU181" s="430"/>
      <c r="AV181" s="430"/>
      <c r="AW181" s="430"/>
    </row>
    <row r="182" spans="1:49" s="428" customFormat="1">
      <c r="A182" s="430"/>
      <c r="B182" s="430"/>
      <c r="C182" s="430"/>
      <c r="D182" s="430"/>
      <c r="E182" s="430"/>
      <c r="F182" s="430"/>
      <c r="G182" s="430"/>
      <c r="H182" s="430"/>
      <c r="I182" s="430"/>
      <c r="J182" s="430"/>
      <c r="K182" s="430"/>
      <c r="L182" s="430"/>
      <c r="M182" s="430"/>
      <c r="N182" s="430"/>
      <c r="O182" s="430"/>
      <c r="P182" s="430"/>
      <c r="Q182" s="430"/>
      <c r="R182" s="430"/>
      <c r="S182" s="430"/>
      <c r="T182" s="430"/>
      <c r="U182" s="430"/>
      <c r="V182" s="430"/>
      <c r="W182" s="430"/>
      <c r="X182" s="430"/>
      <c r="Y182" s="430"/>
      <c r="Z182" s="430"/>
      <c r="AA182" s="430"/>
      <c r="AB182" s="430"/>
      <c r="AC182" s="430"/>
      <c r="AD182" s="430"/>
      <c r="AE182" s="430"/>
      <c r="AF182" s="430"/>
      <c r="AG182" s="430"/>
      <c r="AH182" s="430"/>
      <c r="AI182" s="430"/>
      <c r="AJ182" s="430"/>
      <c r="AK182" s="430"/>
      <c r="AL182" s="430"/>
      <c r="AM182" s="430"/>
      <c r="AN182" s="430"/>
      <c r="AO182" s="430"/>
      <c r="AP182" s="430"/>
      <c r="AQ182" s="430"/>
      <c r="AR182" s="430"/>
      <c r="AS182" s="430"/>
      <c r="AT182" s="430"/>
      <c r="AU182" s="430"/>
      <c r="AV182" s="430"/>
      <c r="AW182" s="430"/>
    </row>
    <row r="183" spans="1:49" s="428" customFormat="1">
      <c r="A183" s="430"/>
      <c r="B183" s="430"/>
      <c r="C183" s="433"/>
      <c r="D183" s="433"/>
      <c r="E183" s="433"/>
      <c r="F183" s="433"/>
      <c r="G183" s="433"/>
      <c r="H183" s="433"/>
      <c r="I183" s="433"/>
      <c r="J183" s="433"/>
      <c r="K183" s="433"/>
      <c r="L183" s="433"/>
      <c r="M183" s="433"/>
      <c r="N183" s="433"/>
      <c r="O183" s="433"/>
      <c r="P183" s="433"/>
      <c r="Q183" s="433"/>
      <c r="R183" s="433"/>
      <c r="S183" s="433"/>
      <c r="T183" s="433"/>
      <c r="U183" s="433"/>
      <c r="V183" s="430"/>
      <c r="W183" s="430"/>
      <c r="X183" s="430"/>
      <c r="Y183" s="430"/>
      <c r="Z183" s="430"/>
      <c r="AA183" s="430"/>
      <c r="AB183" s="430"/>
      <c r="AC183" s="430"/>
      <c r="AD183" s="430"/>
      <c r="AE183" s="430"/>
      <c r="AF183" s="430"/>
      <c r="AG183" s="430"/>
      <c r="AH183" s="430"/>
      <c r="AI183" s="430"/>
      <c r="AJ183" s="430"/>
      <c r="AK183" s="430"/>
      <c r="AL183" s="430"/>
      <c r="AM183" s="430"/>
      <c r="AN183" s="430"/>
      <c r="AO183" s="430"/>
      <c r="AP183" s="430"/>
      <c r="AQ183" s="430"/>
      <c r="AR183" s="430"/>
      <c r="AS183" s="430"/>
      <c r="AT183" s="430"/>
      <c r="AU183" s="430"/>
      <c r="AV183" s="430"/>
      <c r="AW183" s="430"/>
    </row>
    <row r="184" spans="1:49" s="428" customFormat="1">
      <c r="A184" s="430"/>
      <c r="B184" s="430"/>
      <c r="C184" s="433"/>
      <c r="D184" s="433"/>
      <c r="E184" s="433"/>
      <c r="F184" s="433"/>
      <c r="G184" s="433"/>
      <c r="H184" s="433"/>
      <c r="I184" s="433"/>
      <c r="J184" s="433"/>
      <c r="K184" s="433"/>
      <c r="L184" s="433"/>
      <c r="M184" s="433"/>
      <c r="N184" s="433"/>
      <c r="O184" s="433"/>
      <c r="P184" s="433"/>
      <c r="Q184" s="433"/>
      <c r="R184" s="433"/>
      <c r="S184" s="433"/>
      <c r="T184" s="433"/>
      <c r="U184" s="433"/>
      <c r="V184" s="430"/>
      <c r="W184" s="430"/>
      <c r="X184" s="430"/>
      <c r="Y184" s="430"/>
      <c r="Z184" s="430"/>
      <c r="AA184" s="430"/>
      <c r="AB184" s="430"/>
      <c r="AC184" s="430"/>
      <c r="AD184" s="430"/>
      <c r="AE184" s="430"/>
      <c r="AF184" s="430"/>
      <c r="AG184" s="430"/>
      <c r="AH184" s="430"/>
      <c r="AI184" s="430"/>
      <c r="AJ184" s="430"/>
      <c r="AK184" s="430"/>
      <c r="AL184" s="430"/>
      <c r="AM184" s="430"/>
      <c r="AN184" s="430"/>
      <c r="AO184" s="430"/>
      <c r="AP184" s="430"/>
      <c r="AQ184" s="430"/>
      <c r="AR184" s="430"/>
      <c r="AS184" s="430"/>
      <c r="AT184" s="430"/>
      <c r="AU184" s="430"/>
      <c r="AV184" s="430"/>
      <c r="AW184" s="430"/>
    </row>
    <row r="185" spans="1:49" s="428" customFormat="1">
      <c r="A185" s="430"/>
      <c r="B185" s="430"/>
      <c r="C185" s="433"/>
      <c r="D185" s="433"/>
      <c r="E185" s="433"/>
      <c r="F185" s="433"/>
      <c r="G185" s="433"/>
      <c r="H185" s="433"/>
      <c r="I185" s="433"/>
      <c r="J185" s="433"/>
      <c r="K185" s="433"/>
      <c r="L185" s="433"/>
      <c r="M185" s="433"/>
      <c r="N185" s="433"/>
      <c r="O185" s="433"/>
      <c r="P185" s="433"/>
      <c r="Q185" s="433"/>
      <c r="R185" s="433"/>
      <c r="S185" s="433"/>
      <c r="T185" s="433"/>
      <c r="U185" s="433"/>
      <c r="V185" s="430"/>
      <c r="W185" s="430"/>
      <c r="X185" s="430"/>
      <c r="Y185" s="430"/>
      <c r="Z185" s="430"/>
      <c r="AA185" s="430"/>
      <c r="AB185" s="430"/>
      <c r="AC185" s="430"/>
      <c r="AD185" s="430"/>
      <c r="AE185" s="430"/>
      <c r="AF185" s="430"/>
      <c r="AG185" s="430"/>
      <c r="AH185" s="430"/>
      <c r="AI185" s="430"/>
      <c r="AJ185" s="430"/>
      <c r="AK185" s="430"/>
      <c r="AL185" s="430"/>
      <c r="AM185" s="430"/>
      <c r="AN185" s="430"/>
      <c r="AO185" s="430"/>
      <c r="AP185" s="430"/>
      <c r="AQ185" s="430"/>
      <c r="AR185" s="430"/>
      <c r="AS185" s="430"/>
      <c r="AT185" s="430"/>
      <c r="AU185" s="430"/>
      <c r="AV185" s="430"/>
      <c r="AW185" s="430"/>
    </row>
    <row r="186" spans="1:49" s="428" customFormat="1">
      <c r="A186" s="430"/>
      <c r="B186" s="430"/>
      <c r="C186" s="433"/>
      <c r="D186" s="433"/>
      <c r="E186" s="433"/>
      <c r="F186" s="433"/>
      <c r="G186" s="433"/>
      <c r="H186" s="433"/>
      <c r="I186" s="433"/>
      <c r="J186" s="433"/>
      <c r="K186" s="433"/>
      <c r="L186" s="433"/>
      <c r="M186" s="433"/>
      <c r="N186" s="433"/>
      <c r="O186" s="433"/>
      <c r="P186" s="433"/>
      <c r="Q186" s="433"/>
      <c r="R186" s="433"/>
      <c r="S186" s="433"/>
      <c r="T186" s="433"/>
      <c r="U186" s="433"/>
      <c r="V186" s="430"/>
      <c r="W186" s="430"/>
      <c r="X186" s="430"/>
      <c r="Y186" s="430"/>
      <c r="Z186" s="430"/>
      <c r="AA186" s="430"/>
      <c r="AB186" s="430"/>
      <c r="AC186" s="430"/>
      <c r="AD186" s="430"/>
      <c r="AE186" s="430"/>
      <c r="AF186" s="430"/>
      <c r="AG186" s="430"/>
      <c r="AH186" s="430"/>
      <c r="AI186" s="430"/>
      <c r="AJ186" s="430"/>
      <c r="AK186" s="430"/>
      <c r="AL186" s="430"/>
      <c r="AM186" s="430"/>
      <c r="AN186" s="430"/>
      <c r="AO186" s="430"/>
      <c r="AP186" s="430"/>
      <c r="AQ186" s="430"/>
      <c r="AR186" s="430"/>
      <c r="AS186" s="430"/>
      <c r="AT186" s="430"/>
      <c r="AU186" s="430"/>
      <c r="AV186" s="430"/>
      <c r="AW186" s="430"/>
    </row>
    <row r="187" spans="1:49" s="428" customFormat="1">
      <c r="A187" s="430"/>
      <c r="B187" s="430"/>
      <c r="C187" s="433"/>
      <c r="D187" s="433"/>
      <c r="E187" s="433"/>
      <c r="F187" s="433"/>
      <c r="G187" s="433"/>
      <c r="H187" s="433"/>
      <c r="I187" s="433"/>
      <c r="J187" s="433"/>
      <c r="K187" s="433"/>
      <c r="L187" s="433"/>
      <c r="M187" s="433"/>
      <c r="N187" s="433"/>
      <c r="O187" s="433"/>
      <c r="P187" s="433"/>
      <c r="Q187" s="433"/>
      <c r="R187" s="433"/>
      <c r="S187" s="433"/>
      <c r="T187" s="433"/>
      <c r="U187" s="433"/>
      <c r="V187" s="430"/>
      <c r="W187" s="430"/>
      <c r="X187" s="430"/>
      <c r="Y187" s="430"/>
      <c r="Z187" s="430"/>
      <c r="AA187" s="430"/>
      <c r="AB187" s="430"/>
      <c r="AC187" s="430"/>
      <c r="AD187" s="430"/>
      <c r="AE187" s="430"/>
      <c r="AF187" s="430"/>
      <c r="AG187" s="430"/>
      <c r="AH187" s="430"/>
      <c r="AI187" s="430"/>
      <c r="AJ187" s="430"/>
      <c r="AK187" s="430"/>
      <c r="AL187" s="430"/>
      <c r="AM187" s="430"/>
      <c r="AN187" s="430"/>
      <c r="AO187" s="430"/>
      <c r="AP187" s="430"/>
      <c r="AQ187" s="430"/>
      <c r="AR187" s="430"/>
      <c r="AS187" s="430"/>
      <c r="AT187" s="430"/>
      <c r="AU187" s="430"/>
      <c r="AV187" s="430"/>
      <c r="AW187" s="430"/>
    </row>
    <row r="188" spans="1:49" s="428" customFormat="1">
      <c r="A188" s="430"/>
      <c r="B188" s="430"/>
      <c r="C188" s="433"/>
      <c r="D188" s="433"/>
      <c r="E188" s="433"/>
      <c r="F188" s="433"/>
      <c r="G188" s="433"/>
      <c r="H188" s="433"/>
      <c r="I188" s="433"/>
      <c r="J188" s="433"/>
      <c r="K188" s="433"/>
      <c r="L188" s="433"/>
      <c r="M188" s="433"/>
      <c r="N188" s="433"/>
      <c r="O188" s="433"/>
      <c r="P188" s="433"/>
      <c r="Q188" s="433"/>
      <c r="R188" s="433"/>
      <c r="S188" s="433"/>
      <c r="T188" s="433"/>
      <c r="U188" s="433"/>
      <c r="V188" s="430"/>
      <c r="W188" s="430"/>
      <c r="X188" s="430"/>
      <c r="Y188" s="430"/>
      <c r="Z188" s="430"/>
      <c r="AA188" s="430"/>
      <c r="AB188" s="430"/>
      <c r="AC188" s="430"/>
      <c r="AD188" s="430"/>
      <c r="AE188" s="430"/>
      <c r="AF188" s="430"/>
      <c r="AG188" s="430"/>
      <c r="AH188" s="430"/>
      <c r="AI188" s="430"/>
      <c r="AJ188" s="430"/>
      <c r="AK188" s="430"/>
      <c r="AL188" s="430"/>
      <c r="AM188" s="430"/>
      <c r="AN188" s="430"/>
      <c r="AO188" s="430"/>
      <c r="AP188" s="430"/>
      <c r="AQ188" s="430"/>
      <c r="AR188" s="430"/>
      <c r="AS188" s="430"/>
      <c r="AT188" s="430"/>
      <c r="AU188" s="430"/>
      <c r="AV188" s="430"/>
      <c r="AW188" s="430"/>
    </row>
    <row r="189" spans="1:49" s="428" customFormat="1">
      <c r="A189" s="430"/>
      <c r="B189" s="430"/>
      <c r="C189" s="433"/>
      <c r="D189" s="433"/>
      <c r="E189" s="433"/>
      <c r="F189" s="433"/>
      <c r="G189" s="433"/>
      <c r="H189" s="433"/>
      <c r="I189" s="433"/>
      <c r="J189" s="433"/>
      <c r="K189" s="433"/>
      <c r="L189" s="433"/>
      <c r="M189" s="433"/>
      <c r="N189" s="433"/>
      <c r="O189" s="433"/>
      <c r="P189" s="433"/>
      <c r="Q189" s="433"/>
      <c r="R189" s="433"/>
      <c r="S189" s="433"/>
      <c r="T189" s="433"/>
      <c r="U189" s="433"/>
      <c r="V189" s="430"/>
      <c r="W189" s="430"/>
      <c r="X189" s="430"/>
      <c r="Y189" s="430"/>
      <c r="Z189" s="430"/>
      <c r="AA189" s="430"/>
      <c r="AB189" s="430"/>
      <c r="AC189" s="430"/>
      <c r="AD189" s="430"/>
      <c r="AE189" s="430"/>
      <c r="AF189" s="430"/>
      <c r="AG189" s="430"/>
      <c r="AH189" s="430"/>
      <c r="AI189" s="430"/>
      <c r="AJ189" s="430"/>
      <c r="AK189" s="430"/>
      <c r="AL189" s="430"/>
      <c r="AM189" s="430"/>
      <c r="AN189" s="430"/>
      <c r="AO189" s="430"/>
      <c r="AP189" s="430"/>
      <c r="AQ189" s="430"/>
      <c r="AR189" s="430"/>
      <c r="AS189" s="430"/>
      <c r="AT189" s="430"/>
      <c r="AU189" s="430"/>
      <c r="AV189" s="430"/>
      <c r="AW189" s="430"/>
    </row>
    <row r="190" spans="1:49" s="428" customFormat="1">
      <c r="A190" s="430"/>
      <c r="B190" s="430"/>
      <c r="C190" s="433"/>
      <c r="D190" s="433"/>
      <c r="E190" s="433"/>
      <c r="F190" s="433"/>
      <c r="G190" s="433"/>
      <c r="H190" s="433"/>
      <c r="I190" s="433"/>
      <c r="J190" s="433"/>
      <c r="K190" s="433"/>
      <c r="L190" s="433"/>
      <c r="M190" s="433"/>
      <c r="N190" s="433"/>
      <c r="O190" s="433"/>
      <c r="P190" s="433"/>
      <c r="Q190" s="433"/>
      <c r="R190" s="433"/>
      <c r="S190" s="433"/>
      <c r="T190" s="433"/>
      <c r="U190" s="433"/>
      <c r="V190" s="430"/>
      <c r="W190" s="430"/>
      <c r="X190" s="430"/>
      <c r="Y190" s="430"/>
      <c r="Z190" s="430"/>
      <c r="AA190" s="430"/>
      <c r="AB190" s="430"/>
      <c r="AC190" s="430"/>
      <c r="AD190" s="430"/>
      <c r="AE190" s="430"/>
      <c r="AF190" s="430"/>
      <c r="AG190" s="430"/>
      <c r="AH190" s="430"/>
      <c r="AI190" s="430"/>
      <c r="AJ190" s="430"/>
      <c r="AK190" s="430"/>
      <c r="AL190" s="430"/>
      <c r="AM190" s="430"/>
      <c r="AN190" s="430"/>
      <c r="AO190" s="430"/>
      <c r="AP190" s="430"/>
      <c r="AQ190" s="430"/>
      <c r="AR190" s="430"/>
      <c r="AS190" s="430"/>
      <c r="AT190" s="430"/>
      <c r="AU190" s="430"/>
      <c r="AV190" s="430"/>
      <c r="AW190" s="430"/>
    </row>
    <row r="191" spans="1:49" s="428" customFormat="1">
      <c r="A191" s="430"/>
      <c r="B191" s="430"/>
      <c r="C191" s="433"/>
      <c r="D191" s="433"/>
      <c r="E191" s="433"/>
      <c r="F191" s="433"/>
      <c r="G191" s="433"/>
      <c r="H191" s="433"/>
      <c r="I191" s="433"/>
      <c r="J191" s="433"/>
      <c r="K191" s="433"/>
      <c r="L191" s="433"/>
      <c r="M191" s="433"/>
      <c r="N191" s="433"/>
      <c r="O191" s="433"/>
      <c r="P191" s="433"/>
      <c r="Q191" s="433"/>
      <c r="R191" s="433"/>
      <c r="S191" s="433"/>
      <c r="T191" s="433"/>
      <c r="U191" s="433"/>
      <c r="V191" s="430"/>
      <c r="W191" s="430"/>
      <c r="X191" s="430"/>
      <c r="Y191" s="430"/>
      <c r="Z191" s="430"/>
      <c r="AA191" s="430"/>
      <c r="AB191" s="430"/>
      <c r="AC191" s="430"/>
      <c r="AD191" s="430"/>
      <c r="AE191" s="430"/>
      <c r="AF191" s="430"/>
      <c r="AG191" s="430"/>
      <c r="AH191" s="430"/>
      <c r="AI191" s="430"/>
      <c r="AJ191" s="430"/>
      <c r="AK191" s="430"/>
      <c r="AL191" s="430"/>
      <c r="AM191" s="430"/>
      <c r="AN191" s="430"/>
      <c r="AO191" s="430"/>
      <c r="AP191" s="430"/>
      <c r="AQ191" s="430"/>
      <c r="AR191" s="430"/>
      <c r="AS191" s="430"/>
      <c r="AT191" s="430"/>
      <c r="AU191" s="430"/>
      <c r="AV191" s="430"/>
      <c r="AW191" s="430"/>
    </row>
    <row r="192" spans="1:49" s="428" customFormat="1">
      <c r="A192" s="430"/>
      <c r="B192" s="430"/>
      <c r="C192" s="433"/>
      <c r="D192" s="433"/>
      <c r="E192" s="433"/>
      <c r="F192" s="433"/>
      <c r="G192" s="433"/>
      <c r="H192" s="433"/>
      <c r="I192" s="433"/>
      <c r="J192" s="433"/>
      <c r="K192" s="433"/>
      <c r="L192" s="433"/>
      <c r="M192" s="433"/>
      <c r="N192" s="433"/>
      <c r="O192" s="433"/>
      <c r="P192" s="433"/>
      <c r="Q192" s="433"/>
      <c r="R192" s="433"/>
      <c r="S192" s="433"/>
      <c r="T192" s="433"/>
      <c r="U192" s="433"/>
      <c r="V192" s="430"/>
      <c r="W192" s="430"/>
      <c r="X192" s="430"/>
      <c r="Y192" s="430"/>
      <c r="Z192" s="430"/>
      <c r="AA192" s="430"/>
      <c r="AB192" s="430"/>
      <c r="AC192" s="430"/>
      <c r="AD192" s="430"/>
      <c r="AE192" s="430"/>
      <c r="AF192" s="430"/>
      <c r="AG192" s="430"/>
      <c r="AH192" s="430"/>
      <c r="AI192" s="430"/>
      <c r="AJ192" s="430"/>
      <c r="AK192" s="430"/>
      <c r="AL192" s="430"/>
      <c r="AM192" s="430"/>
      <c r="AN192" s="430"/>
      <c r="AO192" s="430"/>
      <c r="AP192" s="430"/>
      <c r="AQ192" s="430"/>
      <c r="AR192" s="430"/>
      <c r="AS192" s="430"/>
      <c r="AT192" s="430"/>
      <c r="AU192" s="430"/>
      <c r="AV192" s="430"/>
      <c r="AW192" s="430"/>
    </row>
    <row r="193" spans="1:49" s="428" customFormat="1">
      <c r="A193" s="430"/>
      <c r="B193" s="430"/>
      <c r="C193" s="433"/>
      <c r="D193" s="433"/>
      <c r="E193" s="433"/>
      <c r="F193" s="433"/>
      <c r="G193" s="433"/>
      <c r="H193" s="433"/>
      <c r="I193" s="433"/>
      <c r="J193" s="433"/>
      <c r="K193" s="433"/>
      <c r="L193" s="433"/>
      <c r="M193" s="433"/>
      <c r="N193" s="433"/>
      <c r="O193" s="433"/>
      <c r="P193" s="433"/>
      <c r="Q193" s="433"/>
      <c r="R193" s="433"/>
      <c r="S193" s="433"/>
      <c r="T193" s="433"/>
      <c r="U193" s="433"/>
      <c r="V193" s="430"/>
      <c r="W193" s="430"/>
      <c r="X193" s="430"/>
      <c r="Y193" s="430"/>
      <c r="Z193" s="430"/>
      <c r="AA193" s="430"/>
      <c r="AB193" s="430"/>
      <c r="AC193" s="430"/>
      <c r="AD193" s="430"/>
      <c r="AE193" s="430"/>
      <c r="AF193" s="430"/>
      <c r="AG193" s="430"/>
      <c r="AH193" s="430"/>
      <c r="AI193" s="430"/>
      <c r="AJ193" s="430"/>
      <c r="AK193" s="430"/>
      <c r="AL193" s="430"/>
      <c r="AM193" s="430"/>
      <c r="AN193" s="430"/>
      <c r="AO193" s="430"/>
      <c r="AP193" s="430"/>
      <c r="AQ193" s="430"/>
      <c r="AR193" s="430"/>
      <c r="AS193" s="430"/>
      <c r="AT193" s="430"/>
      <c r="AU193" s="430"/>
      <c r="AV193" s="430"/>
      <c r="AW193" s="430"/>
    </row>
    <row r="194" spans="1:49" s="428" customFormat="1">
      <c r="A194" s="430"/>
      <c r="B194" s="430"/>
      <c r="C194" s="433"/>
      <c r="D194" s="433"/>
      <c r="E194" s="433"/>
      <c r="F194" s="433"/>
      <c r="G194" s="433"/>
      <c r="H194" s="433"/>
      <c r="I194" s="433"/>
      <c r="J194" s="433"/>
      <c r="K194" s="433"/>
      <c r="L194" s="433"/>
      <c r="M194" s="433"/>
      <c r="N194" s="433"/>
      <c r="O194" s="433"/>
      <c r="P194" s="433"/>
      <c r="Q194" s="433"/>
      <c r="R194" s="433"/>
      <c r="S194" s="433"/>
      <c r="T194" s="433"/>
      <c r="U194" s="433"/>
      <c r="V194" s="430"/>
      <c r="W194" s="430"/>
      <c r="X194" s="430"/>
      <c r="Y194" s="430"/>
      <c r="Z194" s="430"/>
      <c r="AA194" s="430"/>
      <c r="AB194" s="430"/>
      <c r="AC194" s="430"/>
      <c r="AD194" s="430"/>
      <c r="AE194" s="430"/>
      <c r="AF194" s="430"/>
      <c r="AG194" s="430"/>
      <c r="AH194" s="430"/>
      <c r="AI194" s="430"/>
      <c r="AJ194" s="430"/>
      <c r="AK194" s="430"/>
      <c r="AL194" s="430"/>
      <c r="AM194" s="430"/>
      <c r="AN194" s="430"/>
      <c r="AO194" s="430"/>
      <c r="AP194" s="430"/>
      <c r="AQ194" s="430"/>
      <c r="AR194" s="430"/>
      <c r="AS194" s="430"/>
      <c r="AT194" s="430"/>
      <c r="AU194" s="430"/>
      <c r="AV194" s="430"/>
      <c r="AW194" s="430"/>
    </row>
    <row r="195" spans="1:49" s="428" customFormat="1">
      <c r="A195" s="430"/>
      <c r="B195" s="430"/>
      <c r="C195" s="433"/>
      <c r="D195" s="433"/>
      <c r="E195" s="433"/>
      <c r="F195" s="433"/>
      <c r="G195" s="433"/>
      <c r="H195" s="433"/>
      <c r="I195" s="433"/>
      <c r="J195" s="433"/>
      <c r="K195" s="433"/>
      <c r="L195" s="433"/>
      <c r="M195" s="433"/>
      <c r="N195" s="433"/>
      <c r="O195" s="433"/>
      <c r="P195" s="433"/>
      <c r="Q195" s="433"/>
      <c r="R195" s="433"/>
      <c r="S195" s="433"/>
      <c r="T195" s="433"/>
      <c r="U195" s="433"/>
      <c r="V195" s="430"/>
      <c r="W195" s="430"/>
      <c r="X195" s="430"/>
      <c r="Y195" s="430"/>
      <c r="Z195" s="430"/>
      <c r="AA195" s="430"/>
      <c r="AB195" s="430"/>
      <c r="AC195" s="430"/>
      <c r="AD195" s="430"/>
      <c r="AE195" s="430"/>
      <c r="AF195" s="430"/>
      <c r="AG195" s="430"/>
      <c r="AH195" s="430"/>
      <c r="AI195" s="430"/>
      <c r="AJ195" s="430"/>
      <c r="AK195" s="430"/>
      <c r="AL195" s="430"/>
      <c r="AM195" s="430"/>
      <c r="AN195" s="430"/>
      <c r="AO195" s="430"/>
      <c r="AP195" s="430"/>
      <c r="AQ195" s="430"/>
      <c r="AR195" s="430"/>
      <c r="AS195" s="430"/>
      <c r="AT195" s="430"/>
      <c r="AU195" s="430"/>
      <c r="AV195" s="430"/>
      <c r="AW195" s="430"/>
    </row>
    <row r="196" spans="1:49" s="428" customFormat="1">
      <c r="A196" s="430"/>
      <c r="B196" s="430"/>
      <c r="C196" s="433"/>
      <c r="D196" s="433"/>
      <c r="E196" s="433"/>
      <c r="F196" s="433"/>
      <c r="G196" s="433"/>
      <c r="H196" s="433"/>
      <c r="I196" s="433"/>
      <c r="J196" s="433"/>
      <c r="K196" s="433"/>
      <c r="L196" s="433"/>
      <c r="M196" s="433"/>
      <c r="N196" s="433"/>
      <c r="O196" s="433"/>
      <c r="P196" s="433"/>
      <c r="Q196" s="433"/>
      <c r="R196" s="433"/>
      <c r="S196" s="433"/>
      <c r="T196" s="433"/>
      <c r="U196" s="433"/>
      <c r="V196" s="430"/>
      <c r="W196" s="430"/>
      <c r="X196" s="430"/>
      <c r="Y196" s="430"/>
      <c r="Z196" s="430"/>
      <c r="AA196" s="430"/>
      <c r="AB196" s="430"/>
      <c r="AC196" s="430"/>
      <c r="AD196" s="430"/>
      <c r="AE196" s="430"/>
      <c r="AF196" s="430"/>
      <c r="AG196" s="430"/>
      <c r="AH196" s="430"/>
      <c r="AI196" s="430"/>
      <c r="AJ196" s="430"/>
      <c r="AK196" s="430"/>
      <c r="AL196" s="430"/>
      <c r="AM196" s="430"/>
      <c r="AN196" s="430"/>
      <c r="AO196" s="430"/>
      <c r="AP196" s="430"/>
      <c r="AQ196" s="430"/>
      <c r="AR196" s="430"/>
      <c r="AS196" s="430"/>
      <c r="AT196" s="430"/>
      <c r="AU196" s="430"/>
      <c r="AV196" s="430"/>
      <c r="AW196" s="430"/>
    </row>
    <row r="197" spans="1:49" s="428" customFormat="1">
      <c r="A197" s="430"/>
      <c r="B197" s="430"/>
      <c r="C197" s="433"/>
      <c r="D197" s="433"/>
      <c r="E197" s="433"/>
      <c r="F197" s="433"/>
      <c r="G197" s="433"/>
      <c r="H197" s="433"/>
      <c r="I197" s="433"/>
      <c r="J197" s="433"/>
      <c r="K197" s="433"/>
      <c r="L197" s="433"/>
      <c r="M197" s="433"/>
      <c r="N197" s="433"/>
      <c r="O197" s="433"/>
      <c r="P197" s="433"/>
      <c r="Q197" s="433"/>
      <c r="R197" s="433"/>
      <c r="S197" s="433"/>
      <c r="T197" s="433"/>
      <c r="U197" s="433"/>
      <c r="V197" s="430"/>
      <c r="W197" s="430"/>
      <c r="X197" s="430"/>
      <c r="Y197" s="430"/>
      <c r="Z197" s="430"/>
      <c r="AA197" s="430"/>
      <c r="AB197" s="430"/>
      <c r="AC197" s="430"/>
      <c r="AD197" s="430"/>
      <c r="AE197" s="430"/>
      <c r="AF197" s="430"/>
      <c r="AG197" s="430"/>
      <c r="AH197" s="430"/>
      <c r="AI197" s="430"/>
      <c r="AJ197" s="430"/>
      <c r="AK197" s="430"/>
      <c r="AL197" s="430"/>
      <c r="AM197" s="430"/>
      <c r="AN197" s="430"/>
      <c r="AO197" s="430"/>
      <c r="AP197" s="430"/>
      <c r="AQ197" s="430"/>
      <c r="AR197" s="430"/>
      <c r="AS197" s="430"/>
      <c r="AT197" s="430"/>
      <c r="AU197" s="430"/>
      <c r="AV197" s="430"/>
      <c r="AW197" s="430"/>
    </row>
    <row r="198" spans="1:49" s="428" customFormat="1">
      <c r="A198" s="430"/>
      <c r="B198" s="430"/>
      <c r="C198" s="433"/>
      <c r="D198" s="433"/>
      <c r="E198" s="433"/>
      <c r="F198" s="433"/>
      <c r="G198" s="433"/>
      <c r="H198" s="433"/>
      <c r="I198" s="433"/>
      <c r="J198" s="433"/>
      <c r="K198" s="433"/>
      <c r="L198" s="433"/>
      <c r="M198" s="433"/>
      <c r="N198" s="433"/>
      <c r="O198" s="433"/>
      <c r="P198" s="433"/>
      <c r="Q198" s="433"/>
      <c r="R198" s="433"/>
      <c r="S198" s="433"/>
      <c r="T198" s="433"/>
      <c r="U198" s="433"/>
      <c r="V198" s="430"/>
      <c r="W198" s="430"/>
      <c r="X198" s="430"/>
      <c r="Y198" s="430"/>
      <c r="Z198" s="430"/>
      <c r="AA198" s="430"/>
      <c r="AB198" s="430"/>
      <c r="AC198" s="430"/>
      <c r="AD198" s="430"/>
      <c r="AE198" s="430"/>
      <c r="AF198" s="430"/>
      <c r="AG198" s="430"/>
      <c r="AH198" s="430"/>
      <c r="AI198" s="430"/>
      <c r="AJ198" s="430"/>
      <c r="AK198" s="430"/>
      <c r="AL198" s="430"/>
      <c r="AM198" s="430"/>
      <c r="AN198" s="430"/>
      <c r="AO198" s="430"/>
      <c r="AP198" s="430"/>
      <c r="AQ198" s="430"/>
      <c r="AR198" s="430"/>
      <c r="AS198" s="430"/>
      <c r="AT198" s="430"/>
      <c r="AU198" s="430"/>
      <c r="AV198" s="430"/>
      <c r="AW198" s="430"/>
    </row>
    <row r="199" spans="1:49" s="428" customFormat="1">
      <c r="A199" s="430"/>
      <c r="B199" s="430"/>
      <c r="C199" s="433"/>
      <c r="D199" s="433"/>
      <c r="E199" s="433"/>
      <c r="F199" s="433"/>
      <c r="G199" s="433"/>
      <c r="H199" s="433"/>
      <c r="I199" s="433"/>
      <c r="J199" s="433"/>
      <c r="K199" s="433"/>
      <c r="L199" s="433"/>
      <c r="M199" s="433"/>
      <c r="N199" s="433"/>
      <c r="O199" s="433"/>
      <c r="P199" s="433"/>
      <c r="Q199" s="433"/>
      <c r="R199" s="433"/>
      <c r="S199" s="433"/>
      <c r="T199" s="433"/>
      <c r="U199" s="433"/>
      <c r="V199" s="430"/>
      <c r="W199" s="430"/>
      <c r="X199" s="430"/>
      <c r="Y199" s="430"/>
      <c r="Z199" s="430"/>
      <c r="AA199" s="430"/>
      <c r="AB199" s="430"/>
      <c r="AC199" s="430"/>
      <c r="AD199" s="430"/>
      <c r="AE199" s="430"/>
      <c r="AF199" s="430"/>
      <c r="AG199" s="430"/>
      <c r="AH199" s="430"/>
      <c r="AI199" s="430"/>
      <c r="AJ199" s="430"/>
      <c r="AK199" s="430"/>
      <c r="AL199" s="430"/>
      <c r="AM199" s="430"/>
      <c r="AN199" s="430"/>
      <c r="AO199" s="430"/>
      <c r="AP199" s="430"/>
      <c r="AQ199" s="430"/>
      <c r="AR199" s="430"/>
      <c r="AS199" s="430"/>
      <c r="AT199" s="430"/>
      <c r="AU199" s="430"/>
      <c r="AV199" s="430"/>
      <c r="AW199" s="430"/>
    </row>
    <row r="200" spans="1:49" s="428" customFormat="1">
      <c r="A200" s="430"/>
      <c r="B200" s="430"/>
      <c r="C200" s="433"/>
      <c r="D200" s="433"/>
      <c r="E200" s="433"/>
      <c r="F200" s="433"/>
      <c r="G200" s="433"/>
      <c r="H200" s="433"/>
      <c r="I200" s="433"/>
      <c r="J200" s="433"/>
      <c r="K200" s="433"/>
      <c r="L200" s="433"/>
      <c r="M200" s="433"/>
      <c r="N200" s="433"/>
      <c r="O200" s="433"/>
      <c r="P200" s="433"/>
      <c r="Q200" s="433"/>
      <c r="R200" s="433"/>
      <c r="S200" s="433"/>
      <c r="T200" s="433"/>
      <c r="U200" s="433"/>
      <c r="V200" s="430"/>
      <c r="W200" s="430"/>
      <c r="X200" s="430"/>
      <c r="Y200" s="430"/>
      <c r="Z200" s="430"/>
      <c r="AA200" s="430"/>
      <c r="AB200" s="430"/>
      <c r="AC200" s="430"/>
      <c r="AD200" s="430"/>
      <c r="AE200" s="430"/>
      <c r="AF200" s="430"/>
      <c r="AG200" s="430"/>
      <c r="AH200" s="430"/>
      <c r="AI200" s="430"/>
      <c r="AJ200" s="430"/>
      <c r="AK200" s="430"/>
      <c r="AL200" s="430"/>
      <c r="AM200" s="430"/>
      <c r="AN200" s="430"/>
      <c r="AO200" s="430"/>
      <c r="AP200" s="430"/>
      <c r="AQ200" s="430"/>
      <c r="AR200" s="430"/>
      <c r="AS200" s="430"/>
      <c r="AT200" s="430"/>
      <c r="AU200" s="430"/>
      <c r="AV200" s="430"/>
      <c r="AW200" s="430"/>
    </row>
    <row r="201" spans="1:49" s="428" customFormat="1">
      <c r="A201" s="430"/>
      <c r="B201" s="430"/>
      <c r="C201" s="433"/>
      <c r="D201" s="433"/>
      <c r="E201" s="433"/>
      <c r="F201" s="433"/>
      <c r="G201" s="433"/>
      <c r="H201" s="433"/>
      <c r="I201" s="433"/>
      <c r="J201" s="433"/>
      <c r="K201" s="433"/>
      <c r="L201" s="433"/>
      <c r="M201" s="433"/>
      <c r="N201" s="433"/>
      <c r="O201" s="433"/>
      <c r="P201" s="433"/>
      <c r="Q201" s="433"/>
      <c r="R201" s="433"/>
      <c r="S201" s="433"/>
      <c r="T201" s="433"/>
      <c r="U201" s="433"/>
      <c r="V201" s="430"/>
      <c r="W201" s="430"/>
      <c r="X201" s="430"/>
      <c r="Y201" s="430"/>
      <c r="Z201" s="430"/>
      <c r="AA201" s="430"/>
      <c r="AB201" s="430"/>
      <c r="AC201" s="430"/>
      <c r="AD201" s="430"/>
      <c r="AE201" s="430"/>
      <c r="AF201" s="430"/>
      <c r="AG201" s="430"/>
      <c r="AH201" s="430"/>
      <c r="AI201" s="430"/>
      <c r="AJ201" s="430"/>
      <c r="AK201" s="430"/>
      <c r="AL201" s="430"/>
      <c r="AM201" s="430"/>
      <c r="AN201" s="430"/>
      <c r="AO201" s="430"/>
      <c r="AP201" s="430"/>
      <c r="AQ201" s="430"/>
      <c r="AR201" s="430"/>
      <c r="AS201" s="430"/>
      <c r="AT201" s="430"/>
      <c r="AU201" s="430"/>
      <c r="AV201" s="430"/>
      <c r="AW201" s="430"/>
    </row>
    <row r="202" spans="1:49" s="428" customFormat="1">
      <c r="A202" s="430"/>
      <c r="B202" s="430"/>
      <c r="C202" s="433"/>
      <c r="D202" s="433"/>
      <c r="E202" s="433"/>
      <c r="F202" s="433"/>
      <c r="G202" s="433"/>
      <c r="H202" s="433"/>
      <c r="I202" s="433"/>
      <c r="J202" s="433"/>
      <c r="K202" s="433"/>
      <c r="L202" s="433"/>
      <c r="M202" s="433"/>
      <c r="N202" s="433"/>
      <c r="O202" s="433"/>
      <c r="P202" s="433"/>
      <c r="Q202" s="433"/>
      <c r="R202" s="433"/>
      <c r="S202" s="433"/>
      <c r="T202" s="433"/>
      <c r="U202" s="433"/>
      <c r="V202" s="430"/>
      <c r="W202" s="430"/>
      <c r="X202" s="430"/>
      <c r="Y202" s="430"/>
      <c r="Z202" s="430"/>
      <c r="AA202" s="430"/>
      <c r="AB202" s="430"/>
      <c r="AC202" s="430"/>
      <c r="AD202" s="430"/>
      <c r="AE202" s="430"/>
      <c r="AF202" s="430"/>
      <c r="AG202" s="430"/>
      <c r="AH202" s="430"/>
      <c r="AI202" s="430"/>
      <c r="AJ202" s="430"/>
      <c r="AK202" s="430"/>
      <c r="AL202" s="430"/>
      <c r="AM202" s="430"/>
      <c r="AN202" s="430"/>
      <c r="AO202" s="430"/>
      <c r="AP202" s="430"/>
      <c r="AQ202" s="430"/>
      <c r="AR202" s="430"/>
      <c r="AS202" s="430"/>
      <c r="AT202" s="430"/>
      <c r="AU202" s="430"/>
      <c r="AV202" s="430"/>
      <c r="AW202" s="430"/>
    </row>
    <row r="203" spans="1:49" s="428" customFormat="1">
      <c r="A203" s="430"/>
      <c r="B203" s="430"/>
      <c r="C203" s="433"/>
      <c r="D203" s="433"/>
      <c r="E203" s="433"/>
      <c r="F203" s="433"/>
      <c r="G203" s="433"/>
      <c r="H203" s="433"/>
      <c r="I203" s="433"/>
      <c r="J203" s="433"/>
      <c r="K203" s="433"/>
      <c r="L203" s="433"/>
      <c r="M203" s="433"/>
      <c r="N203" s="433"/>
      <c r="O203" s="433"/>
      <c r="P203" s="433"/>
      <c r="Q203" s="433"/>
      <c r="R203" s="433"/>
      <c r="S203" s="433"/>
      <c r="T203" s="433"/>
      <c r="U203" s="433"/>
      <c r="V203" s="430"/>
      <c r="W203" s="430"/>
      <c r="X203" s="430"/>
      <c r="Y203" s="430"/>
      <c r="Z203" s="430"/>
      <c r="AA203" s="430"/>
      <c r="AB203" s="430"/>
      <c r="AC203" s="430"/>
      <c r="AD203" s="430"/>
      <c r="AE203" s="430"/>
      <c r="AF203" s="430"/>
      <c r="AG203" s="430"/>
      <c r="AH203" s="430"/>
      <c r="AI203" s="430"/>
      <c r="AJ203" s="430"/>
      <c r="AK203" s="430"/>
      <c r="AL203" s="430"/>
      <c r="AM203" s="430"/>
      <c r="AN203" s="430"/>
      <c r="AO203" s="430"/>
      <c r="AP203" s="430"/>
      <c r="AQ203" s="430"/>
      <c r="AR203" s="430"/>
      <c r="AS203" s="430"/>
      <c r="AT203" s="430"/>
      <c r="AU203" s="430"/>
      <c r="AV203" s="430"/>
      <c r="AW203" s="430"/>
    </row>
    <row r="204" spans="1:49" s="428" customFormat="1">
      <c r="A204" s="430"/>
      <c r="B204" s="430"/>
      <c r="C204" s="433"/>
      <c r="D204" s="433"/>
      <c r="E204" s="433"/>
      <c r="F204" s="433"/>
      <c r="G204" s="433"/>
      <c r="H204" s="433"/>
      <c r="I204" s="433"/>
      <c r="J204" s="433"/>
      <c r="K204" s="433"/>
      <c r="L204" s="433"/>
      <c r="M204" s="433"/>
      <c r="N204" s="433"/>
      <c r="O204" s="433"/>
      <c r="P204" s="433"/>
      <c r="Q204" s="433"/>
      <c r="R204" s="433"/>
      <c r="S204" s="433"/>
      <c r="T204" s="433"/>
      <c r="U204" s="433"/>
      <c r="V204" s="430"/>
      <c r="W204" s="430"/>
      <c r="X204" s="430"/>
      <c r="Y204" s="430"/>
      <c r="Z204" s="430"/>
      <c r="AA204" s="430"/>
      <c r="AB204" s="430"/>
      <c r="AC204" s="430"/>
      <c r="AD204" s="430"/>
      <c r="AE204" s="430"/>
      <c r="AF204" s="430"/>
      <c r="AG204" s="430"/>
      <c r="AH204" s="430"/>
      <c r="AI204" s="430"/>
      <c r="AJ204" s="430"/>
      <c r="AK204" s="430"/>
      <c r="AL204" s="430"/>
      <c r="AM204" s="430"/>
      <c r="AN204" s="430"/>
      <c r="AO204" s="430"/>
      <c r="AP204" s="430"/>
      <c r="AQ204" s="430"/>
      <c r="AR204" s="430"/>
      <c r="AS204" s="430"/>
      <c r="AT204" s="430"/>
      <c r="AU204" s="430"/>
      <c r="AV204" s="430"/>
      <c r="AW204" s="430"/>
    </row>
    <row r="205" spans="1:49" s="428" customFormat="1">
      <c r="A205" s="430"/>
      <c r="B205" s="430"/>
      <c r="C205" s="433"/>
      <c r="D205" s="433"/>
      <c r="E205" s="433"/>
      <c r="F205" s="433"/>
      <c r="G205" s="433"/>
      <c r="H205" s="433"/>
      <c r="I205" s="433"/>
      <c r="J205" s="433"/>
      <c r="K205" s="433"/>
      <c r="L205" s="433"/>
      <c r="M205" s="433"/>
      <c r="N205" s="433"/>
      <c r="O205" s="433"/>
      <c r="P205" s="433"/>
      <c r="Q205" s="433"/>
      <c r="R205" s="433"/>
      <c r="S205" s="433"/>
      <c r="T205" s="433"/>
      <c r="U205" s="433"/>
      <c r="V205" s="430"/>
      <c r="W205" s="430"/>
      <c r="X205" s="430"/>
      <c r="Y205" s="430"/>
      <c r="Z205" s="430"/>
      <c r="AA205" s="430"/>
      <c r="AB205" s="430"/>
      <c r="AC205" s="430"/>
      <c r="AD205" s="430"/>
      <c r="AE205" s="430"/>
      <c r="AF205" s="430"/>
      <c r="AG205" s="430"/>
      <c r="AH205" s="430"/>
      <c r="AI205" s="430"/>
      <c r="AJ205" s="430"/>
      <c r="AK205" s="430"/>
      <c r="AL205" s="430"/>
      <c r="AM205" s="430"/>
      <c r="AN205" s="430"/>
      <c r="AO205" s="430"/>
      <c r="AP205" s="430"/>
      <c r="AQ205" s="430"/>
      <c r="AR205" s="430"/>
      <c r="AS205" s="430"/>
      <c r="AT205" s="430"/>
      <c r="AU205" s="430"/>
      <c r="AV205" s="430"/>
      <c r="AW205" s="430"/>
    </row>
    <row r="206" spans="1:49" s="428" customFormat="1">
      <c r="A206" s="430"/>
      <c r="B206" s="430"/>
      <c r="C206" s="433"/>
      <c r="D206" s="433"/>
      <c r="E206" s="433"/>
      <c r="F206" s="433"/>
      <c r="G206" s="433"/>
      <c r="H206" s="433"/>
      <c r="I206" s="433"/>
      <c r="J206" s="433"/>
      <c r="K206" s="433"/>
      <c r="L206" s="433"/>
      <c r="M206" s="433"/>
      <c r="N206" s="433"/>
      <c r="O206" s="433"/>
      <c r="P206" s="433"/>
      <c r="Q206" s="433"/>
      <c r="R206" s="433"/>
      <c r="S206" s="433"/>
      <c r="T206" s="433"/>
      <c r="U206" s="433"/>
      <c r="V206" s="430"/>
      <c r="W206" s="430"/>
      <c r="X206" s="430"/>
      <c r="Y206" s="430"/>
      <c r="Z206" s="430"/>
      <c r="AA206" s="430"/>
      <c r="AB206" s="430"/>
      <c r="AC206" s="430"/>
      <c r="AD206" s="430"/>
      <c r="AE206" s="430"/>
      <c r="AF206" s="430"/>
      <c r="AG206" s="430"/>
      <c r="AH206" s="430"/>
      <c r="AI206" s="430"/>
      <c r="AJ206" s="430"/>
      <c r="AK206" s="430"/>
      <c r="AL206" s="430"/>
      <c r="AM206" s="430"/>
      <c r="AN206" s="430"/>
      <c r="AO206" s="430"/>
      <c r="AP206" s="430"/>
      <c r="AQ206" s="430"/>
      <c r="AR206" s="430"/>
      <c r="AS206" s="430"/>
      <c r="AT206" s="430"/>
      <c r="AU206" s="430"/>
      <c r="AV206" s="430"/>
      <c r="AW206" s="430"/>
    </row>
    <row r="207" spans="1:49" s="428" customFormat="1">
      <c r="A207" s="430"/>
      <c r="B207" s="430"/>
      <c r="C207" s="433"/>
      <c r="D207" s="433"/>
      <c r="E207" s="433"/>
      <c r="F207" s="433"/>
      <c r="G207" s="433"/>
      <c r="H207" s="433"/>
      <c r="I207" s="433"/>
      <c r="J207" s="433"/>
      <c r="K207" s="433"/>
      <c r="L207" s="433"/>
      <c r="M207" s="433"/>
      <c r="N207" s="433"/>
      <c r="O207" s="433"/>
      <c r="P207" s="433"/>
      <c r="Q207" s="433"/>
      <c r="R207" s="433"/>
      <c r="S207" s="433"/>
      <c r="T207" s="433"/>
      <c r="U207" s="433"/>
      <c r="V207" s="430"/>
      <c r="W207" s="430"/>
      <c r="X207" s="430"/>
      <c r="Y207" s="430"/>
      <c r="Z207" s="430"/>
      <c r="AA207" s="430"/>
      <c r="AB207" s="430"/>
      <c r="AC207" s="430"/>
      <c r="AD207" s="430"/>
      <c r="AE207" s="430"/>
      <c r="AF207" s="430"/>
      <c r="AG207" s="430"/>
      <c r="AH207" s="430"/>
      <c r="AI207" s="430"/>
      <c r="AJ207" s="430"/>
      <c r="AK207" s="430"/>
      <c r="AL207" s="430"/>
      <c r="AM207" s="430"/>
      <c r="AN207" s="430"/>
      <c r="AO207" s="430"/>
      <c r="AP207" s="430"/>
      <c r="AQ207" s="430"/>
      <c r="AR207" s="430"/>
      <c r="AS207" s="430"/>
      <c r="AT207" s="430"/>
      <c r="AU207" s="430"/>
      <c r="AV207" s="430"/>
      <c r="AW207" s="430"/>
    </row>
    <row r="208" spans="1:49" s="428" customFormat="1">
      <c r="A208" s="430"/>
      <c r="B208" s="430"/>
      <c r="C208" s="433"/>
      <c r="D208" s="433"/>
      <c r="E208" s="433"/>
      <c r="F208" s="433"/>
      <c r="G208" s="433"/>
      <c r="H208" s="433"/>
      <c r="I208" s="433"/>
      <c r="J208" s="433"/>
      <c r="K208" s="433"/>
      <c r="L208" s="433"/>
      <c r="M208" s="433"/>
      <c r="N208" s="433"/>
      <c r="O208" s="433"/>
      <c r="P208" s="433"/>
      <c r="Q208" s="433"/>
      <c r="R208" s="433"/>
      <c r="S208" s="433"/>
      <c r="T208" s="433"/>
      <c r="U208" s="433"/>
      <c r="V208" s="430"/>
      <c r="W208" s="430"/>
      <c r="X208" s="430"/>
      <c r="Y208" s="430"/>
      <c r="Z208" s="430"/>
      <c r="AA208" s="430"/>
      <c r="AB208" s="430"/>
      <c r="AC208" s="430"/>
      <c r="AD208" s="430"/>
      <c r="AE208" s="430"/>
      <c r="AF208" s="430"/>
      <c r="AG208" s="430"/>
      <c r="AH208" s="430"/>
      <c r="AI208" s="430"/>
      <c r="AJ208" s="430"/>
      <c r="AK208" s="430"/>
      <c r="AL208" s="430"/>
      <c r="AM208" s="430"/>
      <c r="AN208" s="430"/>
      <c r="AO208" s="430"/>
      <c r="AP208" s="430"/>
      <c r="AQ208" s="430"/>
      <c r="AR208" s="430"/>
      <c r="AS208" s="430"/>
      <c r="AT208" s="430"/>
      <c r="AU208" s="430"/>
      <c r="AV208" s="430"/>
      <c r="AW208" s="430"/>
    </row>
    <row r="209" spans="1:49" s="428" customFormat="1">
      <c r="A209" s="430"/>
      <c r="B209" s="430"/>
      <c r="C209" s="433"/>
      <c r="D209" s="433"/>
      <c r="E209" s="433"/>
      <c r="F209" s="433"/>
      <c r="G209" s="433"/>
      <c r="H209" s="433"/>
      <c r="I209" s="433"/>
      <c r="J209" s="433"/>
      <c r="K209" s="433"/>
      <c r="L209" s="433"/>
      <c r="M209" s="433"/>
      <c r="N209" s="433"/>
      <c r="O209" s="433"/>
      <c r="P209" s="433"/>
      <c r="Q209" s="433"/>
      <c r="R209" s="433"/>
      <c r="S209" s="433"/>
      <c r="T209" s="433"/>
      <c r="U209" s="433"/>
      <c r="V209" s="430"/>
      <c r="W209" s="430"/>
      <c r="X209" s="430"/>
      <c r="Y209" s="430"/>
      <c r="Z209" s="430"/>
      <c r="AA209" s="430"/>
      <c r="AB209" s="430"/>
      <c r="AC209" s="430"/>
      <c r="AD209" s="430"/>
      <c r="AE209" s="430"/>
      <c r="AF209" s="430"/>
      <c r="AG209" s="430"/>
      <c r="AH209" s="430"/>
      <c r="AI209" s="430"/>
      <c r="AJ209" s="430"/>
      <c r="AK209" s="430"/>
      <c r="AL209" s="430"/>
      <c r="AM209" s="430"/>
      <c r="AN209" s="430"/>
      <c r="AO209" s="430"/>
      <c r="AP209" s="430"/>
      <c r="AQ209" s="430"/>
      <c r="AR209" s="430"/>
      <c r="AS209" s="430"/>
      <c r="AT209" s="430"/>
      <c r="AU209" s="430"/>
      <c r="AV209" s="430"/>
      <c r="AW209" s="430"/>
    </row>
    <row r="210" spans="1:49" s="428" customFormat="1">
      <c r="A210" s="430"/>
      <c r="B210" s="430"/>
      <c r="C210" s="433"/>
      <c r="D210" s="433"/>
      <c r="E210" s="433"/>
      <c r="F210" s="433"/>
      <c r="G210" s="433"/>
      <c r="H210" s="433"/>
      <c r="I210" s="433"/>
      <c r="J210" s="433"/>
      <c r="K210" s="433"/>
      <c r="L210" s="433"/>
      <c r="M210" s="433"/>
      <c r="N210" s="433"/>
      <c r="O210" s="433"/>
      <c r="P210" s="433"/>
      <c r="Q210" s="433"/>
      <c r="R210" s="433"/>
      <c r="S210" s="433"/>
      <c r="T210" s="433"/>
      <c r="U210" s="433"/>
      <c r="V210" s="430"/>
      <c r="W210" s="430"/>
      <c r="X210" s="430"/>
      <c r="Y210" s="430"/>
      <c r="Z210" s="430"/>
      <c r="AA210" s="430"/>
      <c r="AB210" s="430"/>
      <c r="AC210" s="430"/>
      <c r="AD210" s="430"/>
      <c r="AE210" s="430"/>
      <c r="AF210" s="430"/>
      <c r="AG210" s="430"/>
      <c r="AH210" s="430"/>
      <c r="AI210" s="430"/>
      <c r="AJ210" s="430"/>
      <c r="AK210" s="430"/>
      <c r="AL210" s="430"/>
      <c r="AM210" s="430"/>
      <c r="AN210" s="430"/>
      <c r="AO210" s="430"/>
      <c r="AP210" s="430"/>
      <c r="AQ210" s="430"/>
      <c r="AR210" s="430"/>
      <c r="AS210" s="430"/>
      <c r="AT210" s="430"/>
      <c r="AU210" s="430"/>
      <c r="AV210" s="430"/>
      <c r="AW210" s="430"/>
    </row>
    <row r="211" spans="1:49" s="428" customFormat="1">
      <c r="A211" s="430"/>
      <c r="B211" s="430"/>
      <c r="C211" s="430"/>
      <c r="D211" s="430"/>
      <c r="E211" s="430"/>
      <c r="F211" s="430"/>
      <c r="G211" s="430"/>
      <c r="H211" s="430"/>
      <c r="I211" s="430"/>
      <c r="J211" s="430"/>
      <c r="K211" s="430"/>
      <c r="L211" s="430"/>
      <c r="M211" s="430"/>
      <c r="N211" s="430"/>
      <c r="O211" s="430"/>
      <c r="P211" s="430"/>
      <c r="Q211" s="430"/>
      <c r="R211" s="430"/>
      <c r="S211" s="430"/>
      <c r="T211" s="430"/>
      <c r="U211" s="430"/>
      <c r="V211" s="430"/>
      <c r="W211" s="430"/>
      <c r="X211" s="430"/>
      <c r="Y211" s="430"/>
      <c r="Z211" s="430"/>
      <c r="AA211" s="430"/>
      <c r="AB211" s="430"/>
      <c r="AC211" s="430"/>
      <c r="AD211" s="430"/>
      <c r="AE211" s="430"/>
      <c r="AF211" s="430"/>
      <c r="AG211" s="430"/>
      <c r="AH211" s="430"/>
      <c r="AI211" s="430"/>
      <c r="AJ211" s="430"/>
      <c r="AK211" s="430"/>
      <c r="AL211" s="430"/>
      <c r="AM211" s="430"/>
      <c r="AN211" s="430"/>
      <c r="AO211" s="430"/>
      <c r="AP211" s="430"/>
      <c r="AQ211" s="430"/>
      <c r="AR211" s="430"/>
      <c r="AS211" s="430"/>
      <c r="AT211" s="430"/>
      <c r="AU211" s="430"/>
      <c r="AV211" s="430"/>
      <c r="AW211" s="430"/>
    </row>
    <row r="212" spans="1:49" s="428" customFormat="1">
      <c r="A212" s="430"/>
      <c r="B212" s="430"/>
      <c r="C212" s="430"/>
      <c r="D212" s="430"/>
      <c r="E212" s="430"/>
      <c r="F212" s="430"/>
      <c r="G212" s="430"/>
      <c r="H212" s="430"/>
      <c r="I212" s="430"/>
      <c r="J212" s="430"/>
      <c r="K212" s="430"/>
      <c r="L212" s="430"/>
      <c r="M212" s="430"/>
      <c r="N212" s="430"/>
      <c r="O212" s="430"/>
      <c r="P212" s="430"/>
      <c r="Q212" s="430"/>
      <c r="R212" s="430"/>
      <c r="S212" s="430"/>
      <c r="T212" s="430"/>
      <c r="U212" s="430"/>
      <c r="V212" s="430"/>
      <c r="W212" s="430"/>
      <c r="X212" s="430"/>
      <c r="Y212" s="430"/>
      <c r="Z212" s="430"/>
      <c r="AA212" s="430"/>
      <c r="AB212" s="430"/>
      <c r="AC212" s="430"/>
      <c r="AD212" s="430"/>
      <c r="AE212" s="430"/>
      <c r="AF212" s="430"/>
      <c r="AG212" s="430"/>
      <c r="AH212" s="430"/>
      <c r="AI212" s="430"/>
      <c r="AJ212" s="430"/>
      <c r="AK212" s="430"/>
      <c r="AL212" s="430"/>
      <c r="AM212" s="430"/>
      <c r="AN212" s="430"/>
      <c r="AO212" s="430"/>
      <c r="AP212" s="430"/>
      <c r="AQ212" s="430"/>
      <c r="AR212" s="430"/>
      <c r="AS212" s="430"/>
      <c r="AT212" s="430"/>
      <c r="AU212" s="430"/>
      <c r="AV212" s="430"/>
      <c r="AW212" s="430"/>
    </row>
    <row r="213" spans="1:49" s="428" customFormat="1">
      <c r="A213" s="430"/>
      <c r="B213" s="430"/>
      <c r="C213" s="430"/>
      <c r="D213" s="430"/>
      <c r="E213" s="430"/>
      <c r="F213" s="430"/>
      <c r="G213" s="430"/>
      <c r="H213" s="430"/>
      <c r="I213" s="430"/>
      <c r="J213" s="430"/>
      <c r="K213" s="430"/>
      <c r="L213" s="430"/>
      <c r="M213" s="430"/>
      <c r="N213" s="430"/>
      <c r="O213" s="430"/>
      <c r="P213" s="430"/>
      <c r="Q213" s="430"/>
      <c r="R213" s="430"/>
      <c r="S213" s="430"/>
      <c r="T213" s="430"/>
      <c r="U213" s="430"/>
      <c r="V213" s="430"/>
      <c r="W213" s="430"/>
      <c r="X213" s="430"/>
      <c r="Y213" s="430"/>
      <c r="Z213" s="430"/>
      <c r="AA213" s="430"/>
      <c r="AB213" s="430"/>
      <c r="AC213" s="430"/>
      <c r="AD213" s="430"/>
      <c r="AE213" s="430"/>
      <c r="AF213" s="430"/>
      <c r="AG213" s="430"/>
      <c r="AH213" s="430"/>
      <c r="AI213" s="430"/>
      <c r="AJ213" s="430"/>
      <c r="AK213" s="430"/>
      <c r="AL213" s="430"/>
      <c r="AM213" s="430"/>
      <c r="AN213" s="430"/>
      <c r="AO213" s="430"/>
      <c r="AP213" s="430"/>
      <c r="AQ213" s="430"/>
      <c r="AR213" s="430"/>
      <c r="AS213" s="430"/>
      <c r="AT213" s="430"/>
      <c r="AU213" s="430"/>
      <c r="AV213" s="430"/>
      <c r="AW213" s="430"/>
    </row>
    <row r="214" spans="1:49" s="428" customFormat="1">
      <c r="A214" s="430"/>
      <c r="B214" s="430"/>
      <c r="C214" s="430"/>
      <c r="D214" s="430"/>
      <c r="E214" s="430"/>
      <c r="F214" s="430"/>
      <c r="G214" s="430"/>
      <c r="H214" s="430"/>
      <c r="I214" s="430"/>
      <c r="J214" s="430"/>
      <c r="K214" s="430"/>
      <c r="L214" s="430"/>
      <c r="M214" s="430"/>
      <c r="N214" s="430"/>
      <c r="O214" s="430"/>
      <c r="P214" s="430"/>
      <c r="Q214" s="430"/>
      <c r="R214" s="430"/>
      <c r="S214" s="430"/>
      <c r="T214" s="430"/>
      <c r="U214" s="430"/>
      <c r="V214" s="430"/>
      <c r="W214" s="430"/>
      <c r="X214" s="430"/>
      <c r="Y214" s="430"/>
      <c r="Z214" s="430"/>
      <c r="AA214" s="430"/>
      <c r="AB214" s="430"/>
      <c r="AC214" s="430"/>
      <c r="AD214" s="430"/>
      <c r="AE214" s="430"/>
      <c r="AF214" s="430"/>
      <c r="AG214" s="430"/>
      <c r="AH214" s="430"/>
      <c r="AI214" s="430"/>
      <c r="AJ214" s="430"/>
      <c r="AK214" s="430"/>
      <c r="AL214" s="430"/>
      <c r="AM214" s="430"/>
      <c r="AN214" s="430"/>
      <c r="AO214" s="430"/>
      <c r="AP214" s="430"/>
      <c r="AQ214" s="430"/>
      <c r="AR214" s="430"/>
      <c r="AS214" s="430"/>
      <c r="AT214" s="430"/>
      <c r="AU214" s="430"/>
      <c r="AV214" s="430"/>
      <c r="AW214" s="430"/>
    </row>
    <row r="215" spans="1:49" s="428" customFormat="1">
      <c r="A215" s="430"/>
      <c r="B215" s="430"/>
      <c r="C215" s="430"/>
      <c r="D215" s="430"/>
      <c r="E215" s="430"/>
      <c r="F215" s="430"/>
      <c r="G215" s="430"/>
      <c r="H215" s="430"/>
      <c r="I215" s="430"/>
      <c r="J215" s="430"/>
      <c r="K215" s="430"/>
      <c r="L215" s="430"/>
      <c r="M215" s="430"/>
      <c r="N215" s="430"/>
      <c r="O215" s="430"/>
      <c r="P215" s="430"/>
      <c r="Q215" s="430"/>
      <c r="R215" s="430"/>
      <c r="S215" s="430"/>
      <c r="T215" s="430"/>
      <c r="U215" s="430"/>
      <c r="V215" s="430"/>
      <c r="W215" s="430"/>
      <c r="X215" s="430"/>
      <c r="Y215" s="430"/>
      <c r="Z215" s="430"/>
      <c r="AA215" s="430"/>
      <c r="AB215" s="430"/>
      <c r="AC215" s="430"/>
      <c r="AD215" s="430"/>
      <c r="AE215" s="430"/>
      <c r="AF215" s="430"/>
      <c r="AG215" s="430"/>
      <c r="AH215" s="430"/>
      <c r="AI215" s="430"/>
      <c r="AJ215" s="430"/>
      <c r="AK215" s="430"/>
      <c r="AL215" s="430"/>
      <c r="AM215" s="430"/>
      <c r="AN215" s="430"/>
      <c r="AO215" s="430"/>
      <c r="AP215" s="430"/>
      <c r="AQ215" s="430"/>
      <c r="AR215" s="430"/>
      <c r="AS215" s="430"/>
      <c r="AT215" s="430"/>
      <c r="AU215" s="430"/>
      <c r="AV215" s="430"/>
      <c r="AW215" s="430"/>
    </row>
    <row r="216" spans="1:49" s="428" customFormat="1">
      <c r="A216" s="430"/>
      <c r="B216" s="430"/>
      <c r="C216" s="430"/>
      <c r="D216" s="430"/>
      <c r="E216" s="430"/>
      <c r="F216" s="430"/>
      <c r="G216" s="430"/>
      <c r="H216" s="430"/>
      <c r="I216" s="430"/>
      <c r="J216" s="430"/>
      <c r="K216" s="430"/>
      <c r="L216" s="430"/>
      <c r="M216" s="430"/>
      <c r="N216" s="430"/>
      <c r="O216" s="430"/>
      <c r="P216" s="430"/>
      <c r="Q216" s="430"/>
      <c r="R216" s="430"/>
      <c r="S216" s="430"/>
      <c r="T216" s="430"/>
      <c r="U216" s="430"/>
      <c r="V216" s="430"/>
      <c r="W216" s="430"/>
      <c r="X216" s="430"/>
      <c r="Y216" s="430"/>
      <c r="Z216" s="430"/>
      <c r="AA216" s="430"/>
      <c r="AB216" s="430"/>
      <c r="AC216" s="430"/>
      <c r="AD216" s="430"/>
      <c r="AE216" s="430"/>
      <c r="AF216" s="430"/>
      <c r="AG216" s="430"/>
      <c r="AH216" s="430"/>
      <c r="AI216" s="430"/>
      <c r="AJ216" s="430"/>
      <c r="AK216" s="430"/>
      <c r="AL216" s="430"/>
      <c r="AM216" s="430"/>
      <c r="AN216" s="430"/>
      <c r="AO216" s="430"/>
      <c r="AP216" s="430"/>
      <c r="AQ216" s="430"/>
      <c r="AR216" s="430"/>
      <c r="AS216" s="430"/>
      <c r="AT216" s="430"/>
      <c r="AU216" s="430"/>
      <c r="AV216" s="430"/>
      <c r="AW216" s="430"/>
    </row>
    <row r="217" spans="1:49" s="428" customFormat="1">
      <c r="A217" s="430"/>
      <c r="B217" s="430"/>
      <c r="C217" s="430"/>
      <c r="D217" s="430"/>
      <c r="E217" s="430"/>
      <c r="F217" s="430"/>
      <c r="G217" s="430"/>
      <c r="H217" s="430"/>
      <c r="I217" s="430"/>
      <c r="J217" s="430"/>
      <c r="K217" s="430"/>
      <c r="L217" s="430"/>
      <c r="M217" s="430"/>
      <c r="N217" s="430"/>
      <c r="O217" s="430"/>
      <c r="P217" s="430"/>
      <c r="Q217" s="430"/>
      <c r="R217" s="430"/>
      <c r="S217" s="430"/>
      <c r="T217" s="430"/>
      <c r="U217" s="430"/>
      <c r="V217" s="430"/>
      <c r="W217" s="430"/>
      <c r="X217" s="430"/>
      <c r="Y217" s="430"/>
      <c r="Z217" s="430"/>
      <c r="AA217" s="430"/>
      <c r="AB217" s="430"/>
      <c r="AC217" s="430"/>
      <c r="AD217" s="430"/>
      <c r="AE217" s="430"/>
      <c r="AF217" s="430"/>
      <c r="AG217" s="430"/>
      <c r="AH217" s="430"/>
      <c r="AI217" s="430"/>
      <c r="AJ217" s="430"/>
      <c r="AK217" s="430"/>
      <c r="AL217" s="430"/>
      <c r="AM217" s="430"/>
      <c r="AN217" s="430"/>
      <c r="AO217" s="430"/>
      <c r="AP217" s="430"/>
      <c r="AQ217" s="430"/>
      <c r="AR217" s="430"/>
      <c r="AS217" s="430"/>
      <c r="AT217" s="430"/>
      <c r="AU217" s="430"/>
      <c r="AV217" s="430"/>
      <c r="AW217" s="430"/>
    </row>
    <row r="218" spans="1:49" s="428" customFormat="1">
      <c r="A218" s="430"/>
      <c r="B218" s="430"/>
      <c r="C218" s="430"/>
      <c r="D218" s="430"/>
      <c r="E218" s="430"/>
      <c r="F218" s="430"/>
      <c r="G218" s="430"/>
      <c r="H218" s="430"/>
      <c r="I218" s="430"/>
      <c r="J218" s="430"/>
      <c r="K218" s="430"/>
      <c r="L218" s="430"/>
      <c r="M218" s="430"/>
      <c r="N218" s="430"/>
      <c r="O218" s="430"/>
      <c r="P218" s="430"/>
      <c r="Q218" s="430"/>
      <c r="R218" s="430"/>
      <c r="S218" s="430"/>
      <c r="T218" s="430"/>
      <c r="U218" s="430"/>
      <c r="V218" s="430"/>
      <c r="W218" s="430"/>
      <c r="X218" s="430"/>
      <c r="Y218" s="430"/>
      <c r="Z218" s="430"/>
      <c r="AA218" s="430"/>
      <c r="AB218" s="430"/>
      <c r="AC218" s="430"/>
      <c r="AD218" s="430"/>
      <c r="AE218" s="430"/>
      <c r="AF218" s="430"/>
      <c r="AG218" s="430"/>
      <c r="AH218" s="430"/>
      <c r="AI218" s="430"/>
      <c r="AJ218" s="430"/>
      <c r="AK218" s="430"/>
      <c r="AL218" s="430"/>
      <c r="AM218" s="430"/>
      <c r="AN218" s="430"/>
      <c r="AO218" s="430"/>
      <c r="AP218" s="430"/>
      <c r="AQ218" s="430"/>
      <c r="AR218" s="430"/>
      <c r="AS218" s="430"/>
      <c r="AT218" s="430"/>
      <c r="AU218" s="430"/>
      <c r="AV218" s="430"/>
      <c r="AW218" s="430"/>
    </row>
    <row r="219" spans="1:49" s="428" customFormat="1">
      <c r="A219" s="430"/>
      <c r="B219" s="430"/>
      <c r="C219" s="430"/>
      <c r="D219" s="430"/>
      <c r="E219" s="430"/>
      <c r="F219" s="430"/>
      <c r="G219" s="430"/>
      <c r="H219" s="430"/>
      <c r="I219" s="430"/>
      <c r="J219" s="430"/>
      <c r="K219" s="430"/>
      <c r="L219" s="430"/>
      <c r="M219" s="430"/>
      <c r="N219" s="430"/>
      <c r="O219" s="430"/>
      <c r="P219" s="430"/>
      <c r="Q219" s="430"/>
      <c r="R219" s="430"/>
      <c r="S219" s="430"/>
      <c r="T219" s="430"/>
      <c r="U219" s="430"/>
      <c r="V219" s="430"/>
      <c r="W219" s="430"/>
      <c r="X219" s="430"/>
      <c r="Y219" s="430"/>
      <c r="Z219" s="430"/>
      <c r="AA219" s="430"/>
      <c r="AB219" s="430"/>
      <c r="AC219" s="430"/>
      <c r="AD219" s="430"/>
      <c r="AE219" s="430"/>
      <c r="AF219" s="430"/>
      <c r="AG219" s="430"/>
      <c r="AH219" s="430"/>
      <c r="AI219" s="430"/>
      <c r="AJ219" s="430"/>
      <c r="AK219" s="430"/>
      <c r="AL219" s="430"/>
      <c r="AM219" s="430"/>
      <c r="AN219" s="430"/>
      <c r="AO219" s="430"/>
      <c r="AP219" s="430"/>
      <c r="AQ219" s="430"/>
      <c r="AR219" s="430"/>
      <c r="AS219" s="430"/>
      <c r="AT219" s="430"/>
      <c r="AU219" s="430"/>
      <c r="AV219" s="430"/>
      <c r="AW219" s="430"/>
    </row>
    <row r="220" spans="1:49" s="428" customFormat="1">
      <c r="A220" s="430"/>
      <c r="B220" s="430"/>
      <c r="C220" s="430"/>
      <c r="D220" s="430"/>
      <c r="E220" s="430"/>
      <c r="F220" s="430"/>
      <c r="G220" s="430"/>
      <c r="H220" s="430"/>
      <c r="I220" s="430"/>
      <c r="J220" s="430"/>
      <c r="K220" s="430"/>
      <c r="L220" s="430"/>
      <c r="M220" s="430"/>
      <c r="N220" s="430"/>
      <c r="O220" s="430"/>
      <c r="P220" s="430"/>
      <c r="Q220" s="430"/>
      <c r="R220" s="430"/>
      <c r="S220" s="430"/>
      <c r="T220" s="430"/>
      <c r="U220" s="430"/>
      <c r="V220" s="430"/>
      <c r="W220" s="430"/>
      <c r="X220" s="430"/>
      <c r="Y220" s="430"/>
      <c r="Z220" s="430"/>
      <c r="AA220" s="430"/>
      <c r="AB220" s="430"/>
      <c r="AC220" s="430"/>
      <c r="AD220" s="430"/>
      <c r="AE220" s="430"/>
      <c r="AF220" s="430"/>
      <c r="AG220" s="430"/>
      <c r="AH220" s="430"/>
      <c r="AI220" s="430"/>
      <c r="AJ220" s="430"/>
      <c r="AK220" s="430"/>
      <c r="AL220" s="430"/>
      <c r="AM220" s="430"/>
      <c r="AN220" s="430"/>
      <c r="AO220" s="430"/>
      <c r="AP220" s="430"/>
      <c r="AQ220" s="430"/>
      <c r="AR220" s="430"/>
      <c r="AS220" s="430"/>
      <c r="AT220" s="430"/>
      <c r="AU220" s="430"/>
      <c r="AV220" s="430"/>
      <c r="AW220" s="430"/>
    </row>
    <row r="221" spans="1:49" s="428" customFormat="1">
      <c r="A221" s="430"/>
      <c r="B221" s="430"/>
      <c r="C221" s="430"/>
      <c r="D221" s="430"/>
      <c r="E221" s="430"/>
      <c r="F221" s="430"/>
      <c r="G221" s="430"/>
      <c r="H221" s="430"/>
      <c r="I221" s="430"/>
      <c r="J221" s="430"/>
      <c r="K221" s="430"/>
      <c r="L221" s="430"/>
      <c r="M221" s="430"/>
      <c r="N221" s="430"/>
      <c r="O221" s="430"/>
      <c r="P221" s="430"/>
      <c r="Q221" s="430"/>
      <c r="R221" s="430"/>
      <c r="S221" s="430"/>
      <c r="T221" s="430"/>
      <c r="U221" s="430"/>
      <c r="V221" s="430"/>
      <c r="W221" s="430"/>
      <c r="X221" s="430"/>
      <c r="Y221" s="430"/>
      <c r="Z221" s="430"/>
      <c r="AA221" s="430"/>
      <c r="AB221" s="430"/>
      <c r="AC221" s="430"/>
      <c r="AD221" s="430"/>
      <c r="AE221" s="430"/>
      <c r="AF221" s="430"/>
      <c r="AG221" s="430"/>
      <c r="AH221" s="430"/>
      <c r="AI221" s="430"/>
      <c r="AJ221" s="430"/>
      <c r="AK221" s="430"/>
      <c r="AL221" s="430"/>
      <c r="AM221" s="430"/>
      <c r="AN221" s="430"/>
      <c r="AO221" s="430"/>
      <c r="AP221" s="430"/>
      <c r="AQ221" s="430"/>
      <c r="AR221" s="430"/>
      <c r="AS221" s="430"/>
      <c r="AT221" s="430"/>
      <c r="AU221" s="430"/>
      <c r="AV221" s="430"/>
      <c r="AW221" s="430"/>
    </row>
    <row r="222" spans="1:49" s="428" customFormat="1">
      <c r="A222" s="430"/>
      <c r="B222" s="430"/>
      <c r="C222" s="430"/>
      <c r="D222" s="430"/>
      <c r="E222" s="430"/>
      <c r="F222" s="430"/>
      <c r="G222" s="430"/>
      <c r="H222" s="430"/>
      <c r="I222" s="430"/>
      <c r="J222" s="430"/>
      <c r="K222" s="430"/>
      <c r="L222" s="430"/>
      <c r="M222" s="430"/>
      <c r="N222" s="430"/>
      <c r="O222" s="430"/>
      <c r="P222" s="430"/>
      <c r="Q222" s="430"/>
      <c r="R222" s="430"/>
      <c r="S222" s="430"/>
      <c r="T222" s="430"/>
      <c r="U222" s="430"/>
      <c r="V222" s="430"/>
      <c r="W222" s="430"/>
      <c r="X222" s="430"/>
      <c r="Y222" s="430"/>
      <c r="Z222" s="430"/>
      <c r="AA222" s="430"/>
      <c r="AB222" s="430"/>
      <c r="AC222" s="430"/>
      <c r="AD222" s="430"/>
      <c r="AE222" s="430"/>
      <c r="AF222" s="430"/>
      <c r="AG222" s="430"/>
      <c r="AH222" s="430"/>
      <c r="AI222" s="430"/>
      <c r="AJ222" s="430"/>
      <c r="AK222" s="430"/>
      <c r="AL222" s="430"/>
      <c r="AM222" s="430"/>
      <c r="AN222" s="430"/>
      <c r="AO222" s="430"/>
      <c r="AP222" s="430"/>
      <c r="AQ222" s="430"/>
      <c r="AR222" s="430"/>
      <c r="AS222" s="430"/>
      <c r="AT222" s="430"/>
      <c r="AU222" s="430"/>
      <c r="AV222" s="430"/>
      <c r="AW222" s="430"/>
    </row>
    <row r="223" spans="1:49" s="428" customFormat="1">
      <c r="A223" s="430"/>
      <c r="B223" s="430"/>
      <c r="C223" s="430"/>
      <c r="D223" s="430"/>
      <c r="E223" s="430"/>
      <c r="F223" s="430"/>
      <c r="G223" s="430"/>
      <c r="H223" s="430"/>
      <c r="I223" s="430"/>
      <c r="J223" s="430"/>
      <c r="K223" s="430"/>
      <c r="L223" s="430"/>
      <c r="M223" s="430"/>
      <c r="N223" s="430"/>
      <c r="O223" s="430"/>
      <c r="P223" s="430"/>
      <c r="Q223" s="430"/>
      <c r="R223" s="430"/>
      <c r="S223" s="430"/>
      <c r="T223" s="430"/>
      <c r="U223" s="430"/>
      <c r="V223" s="430"/>
      <c r="W223" s="430"/>
      <c r="X223" s="430"/>
      <c r="Y223" s="430"/>
      <c r="Z223" s="430"/>
      <c r="AA223" s="430"/>
      <c r="AB223" s="430"/>
      <c r="AC223" s="430"/>
      <c r="AD223" s="430"/>
      <c r="AE223" s="430"/>
      <c r="AF223" s="430"/>
      <c r="AG223" s="430"/>
      <c r="AH223" s="430"/>
      <c r="AI223" s="430"/>
      <c r="AJ223" s="430"/>
      <c r="AK223" s="430"/>
      <c r="AL223" s="430"/>
      <c r="AM223" s="430"/>
      <c r="AN223" s="430"/>
      <c r="AO223" s="430"/>
      <c r="AP223" s="430"/>
      <c r="AQ223" s="430"/>
      <c r="AR223" s="430"/>
      <c r="AS223" s="430"/>
      <c r="AT223" s="430"/>
      <c r="AU223" s="430"/>
      <c r="AV223" s="430"/>
      <c r="AW223" s="430"/>
    </row>
    <row r="224" spans="1:49" s="428" customFormat="1">
      <c r="A224" s="430"/>
      <c r="B224" s="430"/>
      <c r="C224" s="430"/>
      <c r="D224" s="430"/>
      <c r="E224" s="430"/>
      <c r="F224" s="430"/>
      <c r="G224" s="430"/>
      <c r="H224" s="430"/>
      <c r="I224" s="430"/>
      <c r="J224" s="430"/>
      <c r="K224" s="430"/>
      <c r="L224" s="430"/>
      <c r="M224" s="430"/>
      <c r="N224" s="430"/>
      <c r="O224" s="430"/>
      <c r="P224" s="430"/>
      <c r="Q224" s="430"/>
      <c r="R224" s="430"/>
      <c r="S224" s="430"/>
      <c r="T224" s="430"/>
      <c r="U224" s="430"/>
      <c r="V224" s="430"/>
      <c r="W224" s="430"/>
      <c r="X224" s="430"/>
      <c r="Y224" s="430"/>
      <c r="Z224" s="430"/>
      <c r="AA224" s="430"/>
      <c r="AB224" s="430"/>
      <c r="AC224" s="430"/>
      <c r="AD224" s="430"/>
      <c r="AE224" s="430"/>
      <c r="AF224" s="430"/>
      <c r="AG224" s="430"/>
      <c r="AH224" s="430"/>
      <c r="AI224" s="430"/>
      <c r="AJ224" s="430"/>
      <c r="AK224" s="430"/>
      <c r="AL224" s="430"/>
      <c r="AM224" s="430"/>
      <c r="AN224" s="430"/>
      <c r="AO224" s="430"/>
      <c r="AP224" s="430"/>
      <c r="AQ224" s="430"/>
      <c r="AR224" s="430"/>
      <c r="AS224" s="430"/>
      <c r="AT224" s="430"/>
      <c r="AU224" s="430"/>
      <c r="AV224" s="430"/>
      <c r="AW224" s="430"/>
    </row>
    <row r="225" spans="1:49" s="428" customFormat="1">
      <c r="A225" s="430"/>
      <c r="B225" s="430"/>
      <c r="C225" s="430"/>
      <c r="D225" s="430"/>
      <c r="E225" s="430"/>
      <c r="F225" s="430"/>
      <c r="G225" s="430"/>
      <c r="H225" s="430"/>
      <c r="I225" s="430"/>
      <c r="J225" s="430"/>
      <c r="K225" s="430"/>
      <c r="L225" s="430"/>
      <c r="M225" s="430"/>
      <c r="N225" s="430"/>
      <c r="O225" s="430"/>
      <c r="P225" s="430"/>
      <c r="Q225" s="430"/>
      <c r="R225" s="430"/>
      <c r="S225" s="430"/>
      <c r="T225" s="430"/>
      <c r="U225" s="430"/>
      <c r="V225" s="430"/>
      <c r="W225" s="430"/>
      <c r="X225" s="430"/>
      <c r="Y225" s="430"/>
      <c r="Z225" s="430"/>
      <c r="AA225" s="430"/>
      <c r="AB225" s="430"/>
      <c r="AC225" s="430"/>
      <c r="AD225" s="430"/>
      <c r="AE225" s="430"/>
      <c r="AF225" s="430"/>
      <c r="AG225" s="430"/>
      <c r="AH225" s="430"/>
      <c r="AI225" s="430"/>
      <c r="AJ225" s="430"/>
      <c r="AK225" s="430"/>
      <c r="AL225" s="430"/>
      <c r="AM225" s="430"/>
      <c r="AN225" s="430"/>
      <c r="AO225" s="430"/>
      <c r="AP225" s="430"/>
      <c r="AQ225" s="430"/>
      <c r="AR225" s="430"/>
      <c r="AS225" s="430"/>
      <c r="AT225" s="430"/>
      <c r="AU225" s="430"/>
      <c r="AV225" s="430"/>
      <c r="AW225" s="430"/>
    </row>
    <row r="226" spans="1:49" s="428" customFormat="1">
      <c r="A226" s="430"/>
      <c r="B226" s="430"/>
      <c r="C226" s="430"/>
      <c r="D226" s="430"/>
      <c r="E226" s="430"/>
      <c r="F226" s="430"/>
      <c r="G226" s="430"/>
      <c r="H226" s="430"/>
      <c r="I226" s="430"/>
      <c r="J226" s="430"/>
      <c r="K226" s="430"/>
      <c r="L226" s="430"/>
      <c r="M226" s="430"/>
      <c r="N226" s="430"/>
      <c r="O226" s="430"/>
      <c r="P226" s="430"/>
      <c r="Q226" s="430"/>
      <c r="R226" s="430"/>
      <c r="S226" s="430"/>
      <c r="T226" s="430"/>
      <c r="U226" s="430"/>
      <c r="V226" s="430"/>
      <c r="W226" s="430"/>
      <c r="X226" s="430"/>
      <c r="Y226" s="430"/>
      <c r="Z226" s="430"/>
      <c r="AA226" s="430"/>
      <c r="AB226" s="430"/>
      <c r="AC226" s="430"/>
      <c r="AD226" s="430"/>
      <c r="AE226" s="430"/>
      <c r="AF226" s="430"/>
      <c r="AG226" s="430"/>
      <c r="AH226" s="430"/>
      <c r="AI226" s="430"/>
      <c r="AJ226" s="430"/>
      <c r="AK226" s="430"/>
      <c r="AL226" s="430"/>
      <c r="AM226" s="430"/>
      <c r="AN226" s="430"/>
      <c r="AO226" s="430"/>
      <c r="AP226" s="430"/>
      <c r="AQ226" s="430"/>
      <c r="AR226" s="430"/>
      <c r="AS226" s="430"/>
      <c r="AT226" s="430"/>
      <c r="AU226" s="430"/>
      <c r="AV226" s="430"/>
      <c r="AW226" s="430"/>
    </row>
    <row r="227" spans="1:49" s="428" customFormat="1">
      <c r="A227" s="430"/>
      <c r="B227" s="430"/>
      <c r="C227" s="430"/>
      <c r="D227" s="430"/>
      <c r="E227" s="430"/>
      <c r="F227" s="430"/>
      <c r="G227" s="430"/>
      <c r="H227" s="430"/>
      <c r="I227" s="430"/>
      <c r="J227" s="430"/>
      <c r="K227" s="430"/>
      <c r="L227" s="430"/>
      <c r="M227" s="430"/>
      <c r="N227" s="430"/>
      <c r="O227" s="430"/>
      <c r="P227" s="430"/>
      <c r="Q227" s="430"/>
      <c r="R227" s="430"/>
      <c r="S227" s="430"/>
      <c r="T227" s="430"/>
      <c r="U227" s="430"/>
      <c r="V227" s="430"/>
      <c r="W227" s="430"/>
      <c r="X227" s="430"/>
      <c r="Y227" s="430"/>
      <c r="Z227" s="430"/>
      <c r="AA227" s="430"/>
      <c r="AB227" s="430"/>
      <c r="AC227" s="430"/>
      <c r="AD227" s="430"/>
      <c r="AE227" s="430"/>
      <c r="AF227" s="430"/>
      <c r="AG227" s="430"/>
      <c r="AH227" s="430"/>
      <c r="AI227" s="430"/>
      <c r="AJ227" s="430"/>
      <c r="AK227" s="430"/>
      <c r="AL227" s="430"/>
      <c r="AM227" s="430"/>
      <c r="AN227" s="430"/>
      <c r="AO227" s="430"/>
      <c r="AP227" s="430"/>
      <c r="AQ227" s="430"/>
      <c r="AR227" s="430"/>
      <c r="AS227" s="430"/>
      <c r="AT227" s="430"/>
      <c r="AU227" s="430"/>
      <c r="AV227" s="430"/>
      <c r="AW227" s="430"/>
    </row>
    <row r="228" spans="1:49" s="428" customFormat="1">
      <c r="A228" s="430"/>
      <c r="B228" s="430"/>
      <c r="C228" s="430"/>
      <c r="D228" s="430"/>
      <c r="E228" s="430"/>
      <c r="F228" s="430"/>
      <c r="G228" s="430"/>
      <c r="H228" s="430"/>
      <c r="I228" s="430"/>
      <c r="J228" s="430"/>
      <c r="K228" s="430"/>
      <c r="L228" s="430"/>
      <c r="M228" s="430"/>
      <c r="N228" s="430"/>
      <c r="O228" s="430"/>
      <c r="P228" s="430"/>
      <c r="Q228" s="430"/>
      <c r="R228" s="430"/>
      <c r="S228" s="430"/>
      <c r="T228" s="430"/>
      <c r="U228" s="430"/>
      <c r="V228" s="430"/>
      <c r="W228" s="430"/>
      <c r="X228" s="430"/>
      <c r="Y228" s="430"/>
      <c r="Z228" s="430"/>
      <c r="AA228" s="430"/>
      <c r="AB228" s="430"/>
      <c r="AC228" s="430"/>
      <c r="AD228" s="430"/>
      <c r="AE228" s="430"/>
      <c r="AF228" s="430"/>
      <c r="AG228" s="430"/>
      <c r="AH228" s="430"/>
      <c r="AI228" s="430"/>
      <c r="AJ228" s="430"/>
      <c r="AK228" s="430"/>
      <c r="AL228" s="430"/>
      <c r="AM228" s="430"/>
      <c r="AN228" s="430"/>
      <c r="AO228" s="430"/>
      <c r="AP228" s="430"/>
      <c r="AQ228" s="430"/>
      <c r="AR228" s="430"/>
      <c r="AS228" s="430"/>
      <c r="AT228" s="430"/>
      <c r="AU228" s="430"/>
      <c r="AV228" s="430"/>
      <c r="AW228" s="430"/>
    </row>
    <row r="229" spans="1:49" s="428" customFormat="1">
      <c r="A229" s="430"/>
      <c r="B229" s="430"/>
      <c r="C229" s="430"/>
      <c r="D229" s="430"/>
      <c r="E229" s="430"/>
      <c r="F229" s="430"/>
      <c r="G229" s="430"/>
      <c r="H229" s="430"/>
      <c r="I229" s="430"/>
      <c r="J229" s="430"/>
      <c r="K229" s="430"/>
      <c r="L229" s="430"/>
      <c r="M229" s="430"/>
      <c r="N229" s="430"/>
      <c r="O229" s="430"/>
      <c r="P229" s="430"/>
      <c r="Q229" s="430"/>
      <c r="R229" s="430"/>
      <c r="S229" s="430"/>
      <c r="T229" s="430"/>
      <c r="U229" s="430"/>
      <c r="V229" s="430"/>
      <c r="W229" s="430"/>
      <c r="X229" s="430"/>
      <c r="Y229" s="430"/>
      <c r="Z229" s="430"/>
      <c r="AA229" s="430"/>
      <c r="AB229" s="430"/>
      <c r="AC229" s="430"/>
      <c r="AD229" s="430"/>
      <c r="AE229" s="430"/>
      <c r="AF229" s="430"/>
      <c r="AG229" s="430"/>
      <c r="AH229" s="430"/>
      <c r="AI229" s="430"/>
      <c r="AJ229" s="430"/>
      <c r="AK229" s="430"/>
      <c r="AL229" s="430"/>
      <c r="AM229" s="430"/>
      <c r="AN229" s="430"/>
      <c r="AO229" s="430"/>
      <c r="AP229" s="430"/>
      <c r="AQ229" s="430"/>
      <c r="AR229" s="430"/>
      <c r="AS229" s="430"/>
      <c r="AT229" s="430"/>
      <c r="AU229" s="430"/>
      <c r="AV229" s="430"/>
      <c r="AW229" s="430"/>
    </row>
    <row r="230" spans="1:49" s="428" customFormat="1">
      <c r="A230" s="430"/>
      <c r="B230" s="430"/>
      <c r="C230" s="430"/>
      <c r="D230" s="430"/>
      <c r="E230" s="430"/>
      <c r="F230" s="430"/>
      <c r="G230" s="430"/>
      <c r="H230" s="430"/>
      <c r="I230" s="430"/>
      <c r="J230" s="430"/>
      <c r="K230" s="430"/>
      <c r="L230" s="430"/>
      <c r="M230" s="430"/>
      <c r="N230" s="430"/>
      <c r="O230" s="430"/>
      <c r="P230" s="430"/>
      <c r="Q230" s="430"/>
      <c r="R230" s="430"/>
      <c r="S230" s="430"/>
      <c r="T230" s="430"/>
      <c r="U230" s="430"/>
      <c r="V230" s="430"/>
      <c r="W230" s="430"/>
      <c r="X230" s="430"/>
      <c r="Y230" s="430"/>
      <c r="Z230" s="430"/>
      <c r="AA230" s="430"/>
      <c r="AB230" s="430"/>
      <c r="AC230" s="430"/>
      <c r="AD230" s="430"/>
      <c r="AE230" s="430"/>
      <c r="AF230" s="430"/>
      <c r="AG230" s="430"/>
      <c r="AH230" s="430"/>
      <c r="AI230" s="430"/>
      <c r="AJ230" s="430"/>
      <c r="AK230" s="430"/>
      <c r="AL230" s="430"/>
      <c r="AM230" s="430"/>
      <c r="AN230" s="430"/>
      <c r="AO230" s="430"/>
      <c r="AP230" s="430"/>
      <c r="AQ230" s="430"/>
      <c r="AR230" s="430"/>
      <c r="AS230" s="430"/>
      <c r="AT230" s="430"/>
      <c r="AU230" s="430"/>
      <c r="AV230" s="430"/>
      <c r="AW230" s="430"/>
    </row>
    <row r="231" spans="1:49" s="428" customFormat="1">
      <c r="A231" s="430"/>
      <c r="B231" s="430"/>
      <c r="C231" s="430"/>
      <c r="D231" s="430"/>
      <c r="E231" s="430"/>
      <c r="F231" s="430"/>
      <c r="G231" s="430"/>
      <c r="H231" s="430"/>
      <c r="I231" s="430"/>
      <c r="J231" s="430"/>
      <c r="K231" s="430"/>
      <c r="L231" s="430"/>
      <c r="M231" s="430"/>
      <c r="N231" s="430"/>
      <c r="O231" s="430"/>
      <c r="P231" s="430"/>
      <c r="Q231" s="430"/>
      <c r="R231" s="430"/>
      <c r="S231" s="430"/>
      <c r="T231" s="430"/>
      <c r="U231" s="430"/>
      <c r="V231" s="430"/>
      <c r="W231" s="430"/>
      <c r="X231" s="430"/>
      <c r="Y231" s="430"/>
      <c r="Z231" s="430"/>
      <c r="AA231" s="430"/>
      <c r="AB231" s="430"/>
      <c r="AC231" s="430"/>
      <c r="AD231" s="430"/>
      <c r="AE231" s="430"/>
      <c r="AF231" s="430"/>
      <c r="AG231" s="430"/>
      <c r="AH231" s="430"/>
      <c r="AI231" s="430"/>
      <c r="AJ231" s="430"/>
      <c r="AK231" s="430"/>
      <c r="AL231" s="430"/>
      <c r="AM231" s="430"/>
      <c r="AN231" s="430"/>
      <c r="AO231" s="430"/>
      <c r="AP231" s="430"/>
      <c r="AQ231" s="430"/>
      <c r="AR231" s="430"/>
      <c r="AS231" s="430"/>
      <c r="AT231" s="430"/>
      <c r="AU231" s="430"/>
      <c r="AV231" s="430"/>
      <c r="AW231" s="430"/>
    </row>
    <row r="232" spans="1:49" s="428" customFormat="1">
      <c r="A232" s="430"/>
      <c r="B232" s="430"/>
      <c r="C232" s="430"/>
      <c r="D232" s="430"/>
      <c r="E232" s="430"/>
      <c r="F232" s="430"/>
      <c r="G232" s="430"/>
      <c r="H232" s="430"/>
      <c r="I232" s="430"/>
      <c r="J232" s="430"/>
      <c r="K232" s="430"/>
      <c r="L232" s="430"/>
      <c r="M232" s="430"/>
      <c r="N232" s="430"/>
      <c r="O232" s="430"/>
      <c r="P232" s="430"/>
      <c r="Q232" s="430"/>
      <c r="R232" s="430"/>
      <c r="S232" s="430"/>
      <c r="T232" s="430"/>
      <c r="U232" s="430"/>
      <c r="V232" s="430"/>
      <c r="W232" s="430"/>
      <c r="X232" s="430"/>
      <c r="Y232" s="430"/>
      <c r="Z232" s="430"/>
      <c r="AA232" s="430"/>
      <c r="AB232" s="430"/>
      <c r="AC232" s="430"/>
      <c r="AD232" s="430"/>
      <c r="AE232" s="430"/>
      <c r="AF232" s="430"/>
      <c r="AG232" s="430"/>
      <c r="AH232" s="430"/>
      <c r="AI232" s="430"/>
      <c r="AJ232" s="430"/>
      <c r="AK232" s="430"/>
      <c r="AL232" s="430"/>
      <c r="AM232" s="430"/>
      <c r="AN232" s="430"/>
      <c r="AO232" s="430"/>
      <c r="AP232" s="430"/>
      <c r="AQ232" s="430"/>
      <c r="AR232" s="430"/>
      <c r="AS232" s="430"/>
      <c r="AT232" s="430"/>
      <c r="AU232" s="430"/>
      <c r="AV232" s="430"/>
      <c r="AW232" s="430"/>
    </row>
    <row r="233" spans="1:49" s="428" customFormat="1">
      <c r="A233" s="430"/>
      <c r="B233" s="430"/>
      <c r="C233" s="430"/>
      <c r="D233" s="430"/>
      <c r="E233" s="430"/>
      <c r="F233" s="430"/>
      <c r="G233" s="430"/>
      <c r="H233" s="430"/>
      <c r="I233" s="430"/>
      <c r="J233" s="430"/>
      <c r="K233" s="430"/>
      <c r="L233" s="430"/>
      <c r="M233" s="430"/>
      <c r="N233" s="430"/>
      <c r="O233" s="430"/>
      <c r="P233" s="430"/>
      <c r="Q233" s="430"/>
      <c r="R233" s="430"/>
      <c r="S233" s="430"/>
      <c r="T233" s="430"/>
      <c r="U233" s="430"/>
      <c r="V233" s="430"/>
      <c r="W233" s="430"/>
      <c r="X233" s="430"/>
      <c r="Y233" s="430"/>
      <c r="Z233" s="430"/>
      <c r="AA233" s="430"/>
      <c r="AB233" s="430"/>
      <c r="AC233" s="430"/>
      <c r="AD233" s="430"/>
      <c r="AE233" s="430"/>
      <c r="AF233" s="430"/>
      <c r="AG233" s="430"/>
      <c r="AH233" s="430"/>
      <c r="AI233" s="430"/>
      <c r="AJ233" s="430"/>
      <c r="AK233" s="430"/>
      <c r="AL233" s="430"/>
      <c r="AM233" s="430"/>
      <c r="AN233" s="430"/>
      <c r="AO233" s="430"/>
      <c r="AP233" s="430"/>
      <c r="AQ233" s="430"/>
      <c r="AR233" s="430"/>
      <c r="AS233" s="430"/>
      <c r="AT233" s="430"/>
      <c r="AU233" s="430"/>
      <c r="AV233" s="430"/>
      <c r="AW233" s="430"/>
    </row>
    <row r="234" spans="1:49" s="428" customFormat="1">
      <c r="A234" s="430"/>
      <c r="B234" s="430"/>
      <c r="C234" s="430"/>
      <c r="D234" s="430"/>
      <c r="E234" s="430"/>
      <c r="F234" s="430"/>
      <c r="G234" s="430"/>
      <c r="H234" s="430"/>
      <c r="I234" s="430"/>
      <c r="J234" s="430"/>
      <c r="K234" s="430"/>
      <c r="L234" s="430"/>
      <c r="M234" s="430"/>
      <c r="N234" s="430"/>
      <c r="O234" s="430"/>
      <c r="P234" s="430"/>
      <c r="Q234" s="430"/>
      <c r="R234" s="430"/>
      <c r="S234" s="430"/>
      <c r="T234" s="430"/>
      <c r="U234" s="430"/>
      <c r="V234" s="430"/>
      <c r="W234" s="430"/>
      <c r="X234" s="430"/>
      <c r="Y234" s="430"/>
      <c r="Z234" s="430"/>
      <c r="AA234" s="430"/>
      <c r="AB234" s="430"/>
      <c r="AC234" s="430"/>
      <c r="AD234" s="430"/>
      <c r="AE234" s="430"/>
      <c r="AF234" s="430"/>
      <c r="AG234" s="430"/>
      <c r="AH234" s="430"/>
      <c r="AI234" s="430"/>
      <c r="AJ234" s="430"/>
      <c r="AK234" s="430"/>
      <c r="AL234" s="430"/>
      <c r="AM234" s="430"/>
      <c r="AN234" s="430"/>
      <c r="AO234" s="430"/>
      <c r="AP234" s="430"/>
      <c r="AQ234" s="430"/>
      <c r="AR234" s="430"/>
      <c r="AS234" s="430"/>
      <c r="AT234" s="430"/>
      <c r="AU234" s="430"/>
      <c r="AV234" s="430"/>
      <c r="AW234" s="430"/>
    </row>
    <row r="235" spans="1:49" s="428" customFormat="1">
      <c r="A235" s="430"/>
      <c r="B235" s="430"/>
      <c r="C235" s="430"/>
      <c r="D235" s="430"/>
      <c r="E235" s="430"/>
      <c r="F235" s="430"/>
      <c r="G235" s="430"/>
      <c r="H235" s="430"/>
      <c r="I235" s="430"/>
      <c r="J235" s="430"/>
      <c r="K235" s="430"/>
      <c r="L235" s="430"/>
      <c r="M235" s="430"/>
      <c r="N235" s="430"/>
      <c r="O235" s="430"/>
      <c r="P235" s="430"/>
      <c r="Q235" s="430"/>
      <c r="R235" s="430"/>
      <c r="S235" s="430"/>
      <c r="T235" s="430"/>
      <c r="U235" s="430"/>
      <c r="V235" s="430"/>
      <c r="W235" s="430"/>
      <c r="X235" s="430"/>
      <c r="Y235" s="430"/>
      <c r="Z235" s="430"/>
      <c r="AA235" s="430"/>
      <c r="AB235" s="430"/>
      <c r="AC235" s="430"/>
      <c r="AD235" s="430"/>
      <c r="AE235" s="430"/>
      <c r="AF235" s="430"/>
      <c r="AG235" s="430"/>
      <c r="AH235" s="430"/>
      <c r="AI235" s="430"/>
      <c r="AJ235" s="430"/>
      <c r="AK235" s="430"/>
      <c r="AL235" s="430"/>
      <c r="AM235" s="430"/>
      <c r="AN235" s="430"/>
      <c r="AO235" s="430"/>
      <c r="AP235" s="430"/>
      <c r="AQ235" s="430"/>
      <c r="AR235" s="430"/>
      <c r="AS235" s="430"/>
      <c r="AT235" s="430"/>
      <c r="AU235" s="430"/>
      <c r="AV235" s="430"/>
      <c r="AW235" s="430"/>
    </row>
    <row r="236" spans="1:49" s="428" customFormat="1">
      <c r="A236" s="430"/>
      <c r="B236" s="430"/>
      <c r="C236" s="430"/>
      <c r="D236" s="430"/>
      <c r="E236" s="430"/>
      <c r="F236" s="430"/>
      <c r="G236" s="430"/>
      <c r="H236" s="430"/>
      <c r="I236" s="430"/>
      <c r="J236" s="430"/>
      <c r="K236" s="430"/>
      <c r="L236" s="430"/>
      <c r="M236" s="430"/>
      <c r="N236" s="430"/>
      <c r="O236" s="430"/>
      <c r="P236" s="430"/>
      <c r="Q236" s="430"/>
      <c r="R236" s="430"/>
      <c r="S236" s="430"/>
      <c r="T236" s="430"/>
      <c r="U236" s="430"/>
      <c r="V236" s="430"/>
      <c r="W236" s="430"/>
      <c r="X236" s="430"/>
      <c r="Y236" s="430"/>
      <c r="Z236" s="430"/>
      <c r="AA236" s="430"/>
      <c r="AB236" s="430"/>
      <c r="AC236" s="430"/>
      <c r="AD236" s="430"/>
      <c r="AE236" s="430"/>
      <c r="AF236" s="430"/>
      <c r="AG236" s="430"/>
      <c r="AH236" s="430"/>
      <c r="AI236" s="430"/>
      <c r="AJ236" s="430"/>
      <c r="AK236" s="430"/>
      <c r="AL236" s="430"/>
      <c r="AM236" s="430"/>
      <c r="AN236" s="430"/>
      <c r="AO236" s="430"/>
      <c r="AP236" s="430"/>
      <c r="AQ236" s="430"/>
      <c r="AR236" s="430"/>
      <c r="AS236" s="430"/>
      <c r="AT236" s="430"/>
      <c r="AU236" s="430"/>
      <c r="AV236" s="430"/>
      <c r="AW236" s="430"/>
    </row>
    <row r="237" spans="1:49" s="428" customFormat="1">
      <c r="A237" s="430"/>
      <c r="B237" s="430"/>
      <c r="C237" s="430"/>
      <c r="D237" s="430"/>
      <c r="E237" s="430"/>
      <c r="F237" s="430"/>
      <c r="G237" s="430"/>
      <c r="H237" s="430"/>
      <c r="I237" s="430"/>
      <c r="J237" s="430"/>
      <c r="K237" s="430"/>
      <c r="L237" s="430"/>
      <c r="M237" s="430"/>
      <c r="N237" s="430"/>
      <c r="O237" s="430"/>
      <c r="P237" s="430"/>
      <c r="Q237" s="430"/>
      <c r="R237" s="430"/>
      <c r="S237" s="430"/>
      <c r="T237" s="430"/>
      <c r="U237" s="430"/>
      <c r="V237" s="430"/>
      <c r="W237" s="430"/>
      <c r="X237" s="430"/>
      <c r="Y237" s="430"/>
      <c r="Z237" s="430"/>
      <c r="AA237" s="430"/>
      <c r="AB237" s="430"/>
      <c r="AC237" s="430"/>
      <c r="AD237" s="430"/>
      <c r="AE237" s="430"/>
      <c r="AF237" s="430"/>
      <c r="AG237" s="430"/>
      <c r="AH237" s="430"/>
      <c r="AI237" s="430"/>
      <c r="AJ237" s="430"/>
      <c r="AK237" s="430"/>
      <c r="AL237" s="430"/>
      <c r="AM237" s="430"/>
      <c r="AN237" s="430"/>
      <c r="AO237" s="430"/>
      <c r="AP237" s="430"/>
      <c r="AQ237" s="430"/>
      <c r="AR237" s="430"/>
      <c r="AS237" s="430"/>
      <c r="AT237" s="430"/>
      <c r="AU237" s="430"/>
      <c r="AV237" s="430"/>
      <c r="AW237" s="430"/>
    </row>
    <row r="238" spans="1:49" s="428" customFormat="1">
      <c r="A238" s="430"/>
      <c r="B238" s="430"/>
      <c r="C238" s="430"/>
      <c r="D238" s="430"/>
      <c r="E238" s="430"/>
      <c r="F238" s="430"/>
      <c r="G238" s="430"/>
      <c r="H238" s="430"/>
      <c r="I238" s="430"/>
      <c r="J238" s="430"/>
      <c r="K238" s="430"/>
      <c r="L238" s="430"/>
      <c r="M238" s="430"/>
      <c r="N238" s="430"/>
      <c r="O238" s="430"/>
      <c r="P238" s="430"/>
      <c r="Q238" s="430"/>
      <c r="R238" s="430"/>
      <c r="S238" s="430"/>
      <c r="T238" s="430"/>
      <c r="U238" s="430"/>
      <c r="V238" s="430"/>
      <c r="W238" s="430"/>
      <c r="X238" s="430"/>
      <c r="Y238" s="430"/>
      <c r="Z238" s="430"/>
      <c r="AA238" s="430"/>
      <c r="AB238" s="430"/>
      <c r="AC238" s="430"/>
      <c r="AD238" s="430"/>
      <c r="AE238" s="430"/>
      <c r="AF238" s="430"/>
      <c r="AG238" s="430"/>
      <c r="AH238" s="430"/>
      <c r="AI238" s="430"/>
      <c r="AJ238" s="430"/>
      <c r="AK238" s="430"/>
      <c r="AL238" s="430"/>
      <c r="AM238" s="430"/>
      <c r="AN238" s="430"/>
      <c r="AO238" s="430"/>
      <c r="AP238" s="430"/>
      <c r="AQ238" s="430"/>
      <c r="AR238" s="430"/>
      <c r="AS238" s="430"/>
      <c r="AT238" s="430"/>
      <c r="AU238" s="430"/>
      <c r="AV238" s="430"/>
      <c r="AW238" s="430"/>
    </row>
    <row r="239" spans="1:49" s="428" customFormat="1">
      <c r="A239" s="430"/>
      <c r="B239" s="430"/>
      <c r="C239" s="430"/>
      <c r="D239" s="430"/>
      <c r="E239" s="430"/>
      <c r="F239" s="430"/>
      <c r="G239" s="430"/>
      <c r="H239" s="430"/>
      <c r="I239" s="430"/>
      <c r="J239" s="430"/>
      <c r="K239" s="430"/>
      <c r="L239" s="430"/>
      <c r="M239" s="430"/>
      <c r="N239" s="430"/>
      <c r="O239" s="430"/>
      <c r="P239" s="430"/>
      <c r="Q239" s="430"/>
      <c r="R239" s="430"/>
      <c r="S239" s="430"/>
      <c r="T239" s="430"/>
      <c r="U239" s="430"/>
      <c r="V239" s="430"/>
      <c r="W239" s="430"/>
      <c r="X239" s="430"/>
      <c r="Y239" s="430"/>
      <c r="Z239" s="430"/>
      <c r="AA239" s="430"/>
      <c r="AB239" s="430"/>
      <c r="AC239" s="430"/>
      <c r="AD239" s="430"/>
      <c r="AE239" s="430"/>
      <c r="AF239" s="430"/>
      <c r="AG239" s="430"/>
      <c r="AH239" s="430"/>
      <c r="AI239" s="430"/>
      <c r="AJ239" s="430"/>
      <c r="AK239" s="430"/>
      <c r="AL239" s="430"/>
      <c r="AM239" s="430"/>
      <c r="AN239" s="430"/>
      <c r="AO239" s="430"/>
      <c r="AP239" s="430"/>
      <c r="AQ239" s="430"/>
      <c r="AR239" s="430"/>
      <c r="AS239" s="430"/>
      <c r="AT239" s="430"/>
      <c r="AU239" s="430"/>
      <c r="AV239" s="430"/>
      <c r="AW239" s="430"/>
    </row>
    <row r="240" spans="1:49" s="428" customFormat="1">
      <c r="A240" s="430"/>
      <c r="B240" s="430"/>
      <c r="C240" s="430"/>
      <c r="D240" s="430"/>
      <c r="E240" s="430"/>
      <c r="F240" s="430"/>
      <c r="G240" s="430"/>
      <c r="H240" s="430"/>
      <c r="I240" s="430"/>
      <c r="J240" s="430"/>
      <c r="K240" s="430"/>
      <c r="L240" s="430"/>
      <c r="M240" s="430"/>
      <c r="N240" s="430"/>
      <c r="O240" s="430"/>
      <c r="P240" s="430"/>
      <c r="Q240" s="430"/>
      <c r="R240" s="430"/>
      <c r="S240" s="430"/>
      <c r="T240" s="430"/>
      <c r="U240" s="430"/>
      <c r="V240" s="430"/>
      <c r="W240" s="430"/>
      <c r="X240" s="430"/>
      <c r="Y240" s="430"/>
      <c r="Z240" s="430"/>
      <c r="AA240" s="430"/>
      <c r="AB240" s="430"/>
      <c r="AC240" s="430"/>
      <c r="AD240" s="430"/>
      <c r="AE240" s="430"/>
      <c r="AF240" s="430"/>
      <c r="AG240" s="430"/>
      <c r="AH240" s="430"/>
      <c r="AI240" s="430"/>
      <c r="AJ240" s="430"/>
      <c r="AK240" s="430"/>
      <c r="AL240" s="430"/>
      <c r="AM240" s="430"/>
      <c r="AN240" s="430"/>
      <c r="AO240" s="430"/>
      <c r="AP240" s="430"/>
      <c r="AQ240" s="430"/>
      <c r="AR240" s="430"/>
      <c r="AS240" s="430"/>
      <c r="AT240" s="430"/>
      <c r="AU240" s="430"/>
      <c r="AV240" s="430"/>
      <c r="AW240" s="430"/>
    </row>
    <row r="241" spans="1:49" s="428" customFormat="1">
      <c r="A241" s="430"/>
      <c r="B241" s="430"/>
      <c r="C241" s="430"/>
      <c r="D241" s="430"/>
      <c r="E241" s="430"/>
      <c r="F241" s="430"/>
      <c r="G241" s="430"/>
      <c r="H241" s="430"/>
      <c r="I241" s="430"/>
      <c r="J241" s="430"/>
      <c r="K241" s="430"/>
      <c r="L241" s="430"/>
      <c r="M241" s="430"/>
      <c r="N241" s="430"/>
      <c r="O241" s="430"/>
      <c r="P241" s="430"/>
      <c r="Q241" s="430"/>
      <c r="R241" s="430"/>
      <c r="S241" s="430"/>
      <c r="T241" s="430"/>
      <c r="U241" s="430"/>
      <c r="V241" s="430"/>
      <c r="W241" s="430"/>
      <c r="X241" s="430"/>
      <c r="Y241" s="430"/>
      <c r="Z241" s="430"/>
      <c r="AA241" s="430"/>
      <c r="AB241" s="430"/>
      <c r="AC241" s="430"/>
      <c r="AD241" s="430"/>
      <c r="AE241" s="430"/>
      <c r="AF241" s="430"/>
      <c r="AG241" s="430"/>
      <c r="AH241" s="430"/>
      <c r="AI241" s="430"/>
      <c r="AJ241" s="430"/>
      <c r="AK241" s="430"/>
      <c r="AL241" s="430"/>
      <c r="AM241" s="430"/>
      <c r="AN241" s="430"/>
      <c r="AO241" s="430"/>
      <c r="AP241" s="430"/>
      <c r="AQ241" s="430"/>
      <c r="AR241" s="430"/>
      <c r="AS241" s="430"/>
      <c r="AT241" s="430"/>
      <c r="AU241" s="430"/>
      <c r="AV241" s="430"/>
      <c r="AW241" s="430"/>
    </row>
    <row r="242" spans="1:49" s="428" customFormat="1">
      <c r="A242" s="430"/>
      <c r="B242" s="430"/>
      <c r="C242" s="430"/>
      <c r="D242" s="430"/>
      <c r="E242" s="430"/>
      <c r="F242" s="430"/>
      <c r="G242" s="430"/>
      <c r="H242" s="430"/>
      <c r="I242" s="430"/>
      <c r="J242" s="430"/>
      <c r="K242" s="430"/>
      <c r="L242" s="430"/>
      <c r="M242" s="430"/>
      <c r="N242" s="430"/>
      <c r="O242" s="430"/>
      <c r="P242" s="430"/>
      <c r="Q242" s="430"/>
      <c r="R242" s="430"/>
      <c r="S242" s="430"/>
      <c r="T242" s="430"/>
      <c r="U242" s="430"/>
      <c r="V242" s="430"/>
      <c r="W242" s="430"/>
      <c r="X242" s="430"/>
      <c r="Y242" s="430"/>
      <c r="Z242" s="430"/>
      <c r="AA242" s="430"/>
      <c r="AB242" s="430"/>
      <c r="AC242" s="430"/>
      <c r="AD242" s="430"/>
      <c r="AE242" s="430"/>
      <c r="AF242" s="430"/>
      <c r="AG242" s="430"/>
      <c r="AH242" s="430"/>
      <c r="AI242" s="430"/>
      <c r="AJ242" s="430"/>
      <c r="AK242" s="430"/>
      <c r="AL242" s="430"/>
      <c r="AM242" s="430"/>
      <c r="AN242" s="430"/>
      <c r="AO242" s="430"/>
      <c r="AP242" s="430"/>
      <c r="AQ242" s="430"/>
      <c r="AR242" s="430"/>
      <c r="AS242" s="430"/>
      <c r="AT242" s="430"/>
      <c r="AU242" s="430"/>
      <c r="AV242" s="430"/>
      <c r="AW242" s="430"/>
    </row>
    <row r="243" spans="1:49" s="428" customFormat="1">
      <c r="A243" s="430"/>
      <c r="B243" s="430"/>
      <c r="C243" s="430"/>
      <c r="D243" s="430"/>
      <c r="E243" s="430"/>
      <c r="F243" s="430"/>
      <c r="G243" s="430"/>
      <c r="H243" s="430"/>
      <c r="I243" s="430"/>
      <c r="J243" s="430"/>
      <c r="K243" s="430"/>
      <c r="L243" s="430"/>
      <c r="M243" s="430"/>
      <c r="N243" s="430"/>
      <c r="O243" s="430"/>
      <c r="P243" s="430"/>
      <c r="Q243" s="430"/>
      <c r="R243" s="430"/>
      <c r="S243" s="430"/>
      <c r="T243" s="430"/>
      <c r="U243" s="430"/>
      <c r="V243" s="430"/>
      <c r="W243" s="430"/>
      <c r="X243" s="430"/>
      <c r="Y243" s="430"/>
      <c r="Z243" s="430"/>
      <c r="AA243" s="430"/>
      <c r="AB243" s="430"/>
      <c r="AC243" s="430"/>
      <c r="AD243" s="430"/>
      <c r="AE243" s="430"/>
      <c r="AF243" s="430"/>
      <c r="AG243" s="430"/>
      <c r="AH243" s="430"/>
      <c r="AI243" s="430"/>
      <c r="AJ243" s="430"/>
      <c r="AK243" s="430"/>
      <c r="AL243" s="430"/>
      <c r="AM243" s="430"/>
      <c r="AN243" s="430"/>
      <c r="AO243" s="430"/>
      <c r="AP243" s="430"/>
      <c r="AQ243" s="430"/>
      <c r="AR243" s="430"/>
      <c r="AS243" s="430"/>
      <c r="AT243" s="430"/>
      <c r="AU243" s="430"/>
      <c r="AV243" s="430"/>
      <c r="AW243" s="430"/>
    </row>
    <row r="244" spans="1:49" s="428" customFormat="1">
      <c r="A244" s="430"/>
      <c r="B244" s="430"/>
      <c r="C244" s="430"/>
      <c r="D244" s="430"/>
      <c r="E244" s="430"/>
      <c r="F244" s="430"/>
      <c r="G244" s="430"/>
      <c r="H244" s="430"/>
      <c r="I244" s="430"/>
      <c r="J244" s="430"/>
      <c r="K244" s="430"/>
      <c r="L244" s="430"/>
      <c r="M244" s="430"/>
      <c r="N244" s="430"/>
      <c r="O244" s="430"/>
      <c r="P244" s="430"/>
      <c r="Q244" s="430"/>
      <c r="R244" s="430"/>
      <c r="S244" s="430"/>
      <c r="T244" s="430"/>
      <c r="U244" s="430"/>
      <c r="V244" s="430"/>
      <c r="W244" s="430"/>
      <c r="X244" s="430"/>
      <c r="Y244" s="430"/>
      <c r="Z244" s="430"/>
      <c r="AA244" s="430"/>
      <c r="AB244" s="430"/>
      <c r="AC244" s="430"/>
      <c r="AD244" s="430"/>
      <c r="AE244" s="430"/>
      <c r="AF244" s="430"/>
      <c r="AG244" s="430"/>
      <c r="AH244" s="430"/>
      <c r="AI244" s="430"/>
      <c r="AJ244" s="430"/>
      <c r="AK244" s="430"/>
      <c r="AL244" s="430"/>
      <c r="AM244" s="430"/>
      <c r="AN244" s="430"/>
      <c r="AO244" s="430"/>
      <c r="AP244" s="430"/>
      <c r="AQ244" s="430"/>
      <c r="AR244" s="430"/>
      <c r="AS244" s="430"/>
      <c r="AT244" s="430"/>
      <c r="AU244" s="430"/>
      <c r="AV244" s="430"/>
      <c r="AW244" s="430"/>
    </row>
    <row r="245" spans="1:49" s="428" customFormat="1">
      <c r="A245" s="430"/>
      <c r="B245" s="430"/>
      <c r="C245" s="430"/>
      <c r="D245" s="430"/>
      <c r="E245" s="430"/>
      <c r="F245" s="430"/>
      <c r="G245" s="430"/>
      <c r="H245" s="430"/>
      <c r="I245" s="430"/>
      <c r="J245" s="430"/>
      <c r="K245" s="430"/>
      <c r="L245" s="430"/>
      <c r="M245" s="430"/>
      <c r="N245" s="430"/>
      <c r="O245" s="430"/>
      <c r="P245" s="430"/>
      <c r="Q245" s="430"/>
      <c r="R245" s="430"/>
      <c r="S245" s="430"/>
      <c r="T245" s="430"/>
      <c r="U245" s="430"/>
      <c r="V245" s="430"/>
      <c r="W245" s="430"/>
      <c r="X245" s="430"/>
      <c r="Y245" s="430"/>
      <c r="Z245" s="430"/>
      <c r="AA245" s="430"/>
      <c r="AB245" s="430"/>
      <c r="AC245" s="430"/>
      <c r="AD245" s="430"/>
      <c r="AE245" s="430"/>
      <c r="AF245" s="430"/>
      <c r="AG245" s="430"/>
      <c r="AH245" s="430"/>
      <c r="AI245" s="430"/>
      <c r="AJ245" s="430"/>
      <c r="AK245" s="430"/>
      <c r="AL245" s="430"/>
      <c r="AM245" s="430"/>
      <c r="AN245" s="430"/>
      <c r="AO245" s="430"/>
      <c r="AP245" s="430"/>
      <c r="AQ245" s="430"/>
      <c r="AR245" s="430"/>
      <c r="AS245" s="430"/>
      <c r="AT245" s="430"/>
      <c r="AU245" s="430"/>
      <c r="AV245" s="430"/>
      <c r="AW245" s="430"/>
    </row>
    <row r="246" spans="1:49" s="428" customFormat="1">
      <c r="A246" s="430"/>
      <c r="B246" s="430"/>
      <c r="C246" s="430"/>
      <c r="D246" s="430"/>
      <c r="E246" s="430"/>
      <c r="F246" s="430"/>
      <c r="G246" s="430"/>
      <c r="H246" s="430"/>
      <c r="I246" s="430"/>
      <c r="J246" s="430"/>
      <c r="K246" s="430"/>
      <c r="L246" s="430"/>
      <c r="M246" s="430"/>
      <c r="N246" s="430"/>
      <c r="O246" s="430"/>
      <c r="P246" s="430"/>
      <c r="Q246" s="430"/>
      <c r="R246" s="430"/>
      <c r="S246" s="430"/>
      <c r="T246" s="430"/>
      <c r="U246" s="430"/>
      <c r="V246" s="430"/>
      <c r="W246" s="430"/>
      <c r="X246" s="430"/>
      <c r="Y246" s="430"/>
      <c r="Z246" s="430"/>
      <c r="AA246" s="430"/>
      <c r="AB246" s="430"/>
      <c r="AC246" s="430"/>
      <c r="AD246" s="430"/>
      <c r="AE246" s="430"/>
      <c r="AF246" s="430"/>
      <c r="AG246" s="430"/>
      <c r="AH246" s="430"/>
      <c r="AI246" s="430"/>
      <c r="AJ246" s="430"/>
      <c r="AK246" s="430"/>
      <c r="AL246" s="430"/>
      <c r="AM246" s="430"/>
      <c r="AN246" s="430"/>
      <c r="AO246" s="430"/>
      <c r="AP246" s="430"/>
      <c r="AQ246" s="430"/>
      <c r="AR246" s="430"/>
      <c r="AS246" s="430"/>
      <c r="AT246" s="430"/>
      <c r="AU246" s="430"/>
      <c r="AV246" s="430"/>
      <c r="AW246" s="430"/>
    </row>
    <row r="247" spans="1:49" s="428" customFormat="1">
      <c r="A247" s="430"/>
      <c r="B247" s="430"/>
      <c r="C247" s="430"/>
      <c r="D247" s="430"/>
      <c r="E247" s="430"/>
      <c r="F247" s="430"/>
      <c r="G247" s="430"/>
      <c r="H247" s="430"/>
      <c r="I247" s="430"/>
      <c r="J247" s="430"/>
      <c r="K247" s="430"/>
      <c r="L247" s="430"/>
      <c r="M247" s="430"/>
      <c r="N247" s="430"/>
      <c r="O247" s="430"/>
      <c r="P247" s="430"/>
      <c r="Q247" s="430"/>
      <c r="R247" s="430"/>
      <c r="S247" s="430"/>
      <c r="T247" s="430"/>
      <c r="U247" s="430"/>
      <c r="V247" s="430"/>
      <c r="W247" s="430"/>
      <c r="X247" s="430"/>
      <c r="Y247" s="430"/>
      <c r="Z247" s="430"/>
      <c r="AA247" s="430"/>
      <c r="AB247" s="430"/>
      <c r="AC247" s="430"/>
      <c r="AD247" s="430"/>
      <c r="AE247" s="430"/>
      <c r="AF247" s="430"/>
      <c r="AG247" s="430"/>
      <c r="AH247" s="430"/>
      <c r="AI247" s="430"/>
      <c r="AJ247" s="430"/>
      <c r="AK247" s="430"/>
      <c r="AL247" s="430"/>
      <c r="AM247" s="430"/>
      <c r="AN247" s="430"/>
      <c r="AO247" s="430"/>
      <c r="AP247" s="430"/>
      <c r="AQ247" s="430"/>
      <c r="AR247" s="430"/>
      <c r="AS247" s="430"/>
      <c r="AT247" s="430"/>
      <c r="AU247" s="430"/>
      <c r="AV247" s="430"/>
      <c r="AW247" s="430"/>
    </row>
    <row r="248" spans="1:49" s="428" customFormat="1">
      <c r="A248" s="430"/>
      <c r="B248" s="430"/>
      <c r="C248" s="430"/>
      <c r="D248" s="430"/>
      <c r="E248" s="430"/>
      <c r="F248" s="430"/>
      <c r="G248" s="430"/>
      <c r="H248" s="430"/>
      <c r="I248" s="430"/>
      <c r="J248" s="430"/>
      <c r="K248" s="430"/>
      <c r="L248" s="430"/>
      <c r="M248" s="430"/>
      <c r="N248" s="430"/>
      <c r="O248" s="430"/>
      <c r="P248" s="430"/>
      <c r="Q248" s="430"/>
      <c r="R248" s="430"/>
      <c r="S248" s="430"/>
      <c r="T248" s="430"/>
      <c r="U248" s="430"/>
      <c r="V248" s="430"/>
      <c r="W248" s="430"/>
      <c r="X248" s="430"/>
      <c r="Y248" s="430"/>
      <c r="Z248" s="430"/>
      <c r="AA248" s="430"/>
      <c r="AB248" s="430"/>
      <c r="AC248" s="430"/>
      <c r="AD248" s="430"/>
      <c r="AE248" s="430"/>
      <c r="AF248" s="430"/>
      <c r="AG248" s="430"/>
      <c r="AH248" s="430"/>
      <c r="AI248" s="430"/>
      <c r="AJ248" s="430"/>
      <c r="AK248" s="430"/>
      <c r="AL248" s="430"/>
      <c r="AM248" s="430"/>
      <c r="AN248" s="430"/>
      <c r="AO248" s="430"/>
      <c r="AP248" s="430"/>
      <c r="AQ248" s="430"/>
      <c r="AR248" s="430"/>
      <c r="AS248" s="430"/>
      <c r="AT248" s="430"/>
      <c r="AU248" s="430"/>
      <c r="AV248" s="430"/>
      <c r="AW248" s="430"/>
    </row>
    <row r="249" spans="1:49" s="428" customFormat="1">
      <c r="A249" s="430"/>
      <c r="B249" s="430"/>
      <c r="C249" s="430"/>
      <c r="D249" s="430"/>
      <c r="E249" s="430"/>
      <c r="F249" s="430"/>
      <c r="G249" s="430"/>
      <c r="H249" s="430"/>
      <c r="I249" s="430"/>
      <c r="J249" s="430"/>
      <c r="K249" s="430"/>
      <c r="L249" s="430"/>
      <c r="M249" s="430"/>
      <c r="N249" s="430"/>
      <c r="O249" s="430"/>
      <c r="P249" s="430"/>
      <c r="Q249" s="430"/>
      <c r="R249" s="430"/>
      <c r="S249" s="430"/>
      <c r="T249" s="430"/>
      <c r="U249" s="430"/>
      <c r="V249" s="430"/>
      <c r="W249" s="430"/>
      <c r="X249" s="430"/>
      <c r="Y249" s="430"/>
      <c r="Z249" s="430"/>
      <c r="AA249" s="430"/>
      <c r="AB249" s="430"/>
      <c r="AC249" s="430"/>
      <c r="AD249" s="430"/>
      <c r="AE249" s="430"/>
      <c r="AF249" s="430"/>
      <c r="AG249" s="430"/>
      <c r="AH249" s="430"/>
      <c r="AI249" s="430"/>
      <c r="AJ249" s="430"/>
      <c r="AK249" s="430"/>
      <c r="AL249" s="430"/>
      <c r="AM249" s="430"/>
      <c r="AN249" s="430"/>
      <c r="AO249" s="430"/>
      <c r="AP249" s="430"/>
      <c r="AQ249" s="430"/>
      <c r="AR249" s="430"/>
      <c r="AS249" s="430"/>
      <c r="AT249" s="430"/>
      <c r="AU249" s="430"/>
      <c r="AV249" s="430"/>
      <c r="AW249" s="430"/>
    </row>
    <row r="250" spans="1:49" s="428" customFormat="1">
      <c r="A250" s="430"/>
      <c r="B250" s="430"/>
      <c r="C250" s="430"/>
      <c r="D250" s="430"/>
      <c r="E250" s="430"/>
      <c r="F250" s="430"/>
      <c r="G250" s="430"/>
      <c r="H250" s="430"/>
      <c r="I250" s="430"/>
      <c r="J250" s="430"/>
      <c r="K250" s="430"/>
      <c r="L250" s="430"/>
      <c r="M250" s="430"/>
      <c r="N250" s="430"/>
      <c r="O250" s="430"/>
      <c r="P250" s="430"/>
      <c r="Q250" s="430"/>
      <c r="R250" s="430"/>
      <c r="S250" s="430"/>
      <c r="T250" s="430"/>
      <c r="U250" s="430"/>
      <c r="V250" s="430"/>
      <c r="W250" s="430"/>
      <c r="X250" s="430"/>
      <c r="Y250" s="430"/>
      <c r="Z250" s="430"/>
      <c r="AA250" s="430"/>
      <c r="AB250" s="430"/>
      <c r="AC250" s="430"/>
      <c r="AD250" s="430"/>
      <c r="AE250" s="430"/>
      <c r="AF250" s="430"/>
      <c r="AG250" s="430"/>
      <c r="AH250" s="430"/>
      <c r="AI250" s="430"/>
      <c r="AJ250" s="430"/>
      <c r="AK250" s="430"/>
      <c r="AL250" s="430"/>
      <c r="AM250" s="430"/>
      <c r="AN250" s="430"/>
      <c r="AO250" s="430"/>
      <c r="AP250" s="430"/>
      <c r="AQ250" s="430"/>
      <c r="AR250" s="430"/>
      <c r="AS250" s="430"/>
      <c r="AT250" s="430"/>
      <c r="AU250" s="430"/>
      <c r="AV250" s="430"/>
      <c r="AW250" s="430"/>
    </row>
    <row r="251" spans="1:49" s="428" customFormat="1">
      <c r="A251" s="430"/>
      <c r="B251" s="430"/>
      <c r="C251" s="430"/>
      <c r="D251" s="430"/>
      <c r="E251" s="430"/>
      <c r="F251" s="430"/>
      <c r="G251" s="430"/>
      <c r="H251" s="430"/>
      <c r="I251" s="430"/>
      <c r="J251" s="430"/>
      <c r="K251" s="430"/>
      <c r="L251" s="430"/>
      <c r="M251" s="430"/>
      <c r="N251" s="430"/>
      <c r="O251" s="430"/>
      <c r="P251" s="430"/>
      <c r="Q251" s="430"/>
      <c r="R251" s="430"/>
      <c r="S251" s="430"/>
      <c r="T251" s="430"/>
      <c r="U251" s="430"/>
      <c r="V251" s="430"/>
      <c r="W251" s="430"/>
      <c r="X251" s="430"/>
      <c r="Y251" s="430"/>
      <c r="Z251" s="430"/>
      <c r="AA251" s="430"/>
      <c r="AB251" s="430"/>
      <c r="AC251" s="430"/>
      <c r="AD251" s="430"/>
      <c r="AE251" s="430"/>
      <c r="AF251" s="430"/>
      <c r="AG251" s="430"/>
      <c r="AH251" s="430"/>
      <c r="AI251" s="430"/>
      <c r="AJ251" s="430"/>
      <c r="AK251" s="430"/>
      <c r="AL251" s="430"/>
      <c r="AM251" s="430"/>
      <c r="AN251" s="430"/>
      <c r="AO251" s="430"/>
      <c r="AP251" s="430"/>
      <c r="AQ251" s="430"/>
      <c r="AR251" s="430"/>
      <c r="AS251" s="430"/>
      <c r="AT251" s="430"/>
      <c r="AU251" s="430"/>
      <c r="AV251" s="430"/>
      <c r="AW251" s="430"/>
    </row>
    <row r="252" spans="1:49" s="428" customFormat="1">
      <c r="A252" s="430"/>
      <c r="B252" s="430"/>
      <c r="C252" s="430"/>
      <c r="D252" s="430"/>
      <c r="E252" s="430"/>
      <c r="F252" s="430"/>
      <c r="G252" s="430"/>
      <c r="H252" s="430"/>
      <c r="I252" s="430"/>
      <c r="J252" s="430"/>
      <c r="K252" s="430"/>
      <c r="L252" s="430"/>
      <c r="M252" s="430"/>
      <c r="N252" s="430"/>
      <c r="O252" s="430"/>
      <c r="P252" s="430"/>
      <c r="Q252" s="430"/>
      <c r="R252" s="430"/>
      <c r="S252" s="430"/>
      <c r="T252" s="430"/>
      <c r="U252" s="430"/>
      <c r="V252" s="430"/>
      <c r="W252" s="430"/>
      <c r="X252" s="430"/>
      <c r="Y252" s="430"/>
      <c r="Z252" s="430"/>
      <c r="AA252" s="430"/>
      <c r="AB252" s="430"/>
      <c r="AC252" s="430"/>
      <c r="AD252" s="430"/>
      <c r="AE252" s="430"/>
      <c r="AF252" s="430"/>
      <c r="AG252" s="430"/>
      <c r="AH252" s="430"/>
      <c r="AI252" s="430"/>
      <c r="AJ252" s="430"/>
      <c r="AK252" s="430"/>
      <c r="AL252" s="430"/>
      <c r="AM252" s="430"/>
      <c r="AN252" s="430"/>
      <c r="AO252" s="430"/>
      <c r="AP252" s="430"/>
      <c r="AQ252" s="430"/>
      <c r="AR252" s="430"/>
      <c r="AS252" s="430"/>
      <c r="AT252" s="430"/>
      <c r="AU252" s="430"/>
      <c r="AV252" s="430"/>
      <c r="AW252" s="430"/>
    </row>
    <row r="253" spans="1:49" s="428" customFormat="1">
      <c r="A253" s="430"/>
      <c r="B253" s="430"/>
      <c r="C253" s="430"/>
      <c r="D253" s="430"/>
      <c r="E253" s="430"/>
      <c r="F253" s="430"/>
      <c r="G253" s="430"/>
      <c r="H253" s="430"/>
      <c r="I253" s="430"/>
      <c r="J253" s="430"/>
      <c r="K253" s="430"/>
      <c r="L253" s="430"/>
      <c r="M253" s="430"/>
      <c r="N253" s="430"/>
      <c r="O253" s="430"/>
      <c r="P253" s="430"/>
      <c r="Q253" s="430"/>
      <c r="R253" s="430"/>
      <c r="S253" s="430"/>
      <c r="T253" s="430"/>
      <c r="U253" s="430"/>
      <c r="V253" s="430"/>
      <c r="W253" s="430"/>
      <c r="X253" s="430"/>
      <c r="Y253" s="430"/>
      <c r="Z253" s="430"/>
      <c r="AA253" s="430"/>
      <c r="AB253" s="430"/>
      <c r="AC253" s="430"/>
      <c r="AD253" s="430"/>
      <c r="AE253" s="430"/>
      <c r="AF253" s="430"/>
      <c r="AG253" s="430"/>
      <c r="AH253" s="430"/>
      <c r="AI253" s="430"/>
      <c r="AJ253" s="430"/>
      <c r="AK253" s="430"/>
      <c r="AL253" s="430"/>
      <c r="AM253" s="430"/>
      <c r="AN253" s="430"/>
      <c r="AO253" s="430"/>
      <c r="AP253" s="430"/>
      <c r="AQ253" s="430"/>
      <c r="AR253" s="430"/>
      <c r="AS253" s="430"/>
      <c r="AT253" s="430"/>
      <c r="AU253" s="430"/>
      <c r="AV253" s="430"/>
      <c r="AW253" s="430"/>
    </row>
    <row r="254" spans="1:49" s="428" customFormat="1">
      <c r="A254" s="430"/>
      <c r="B254" s="430"/>
      <c r="C254" s="430"/>
      <c r="D254" s="430"/>
      <c r="E254" s="430"/>
      <c r="F254" s="430"/>
      <c r="G254" s="430"/>
      <c r="H254" s="430"/>
      <c r="I254" s="430"/>
      <c r="J254" s="430"/>
      <c r="K254" s="430"/>
      <c r="L254" s="430"/>
      <c r="M254" s="430"/>
      <c r="N254" s="430"/>
      <c r="O254" s="430"/>
      <c r="P254" s="430"/>
      <c r="Q254" s="430"/>
      <c r="R254" s="430"/>
      <c r="S254" s="430"/>
      <c r="T254" s="430"/>
      <c r="U254" s="430"/>
      <c r="V254" s="430"/>
      <c r="W254" s="430"/>
      <c r="X254" s="430"/>
      <c r="Y254" s="430"/>
      <c r="Z254" s="430"/>
      <c r="AA254" s="430"/>
      <c r="AB254" s="430"/>
      <c r="AC254" s="430"/>
      <c r="AD254" s="430"/>
      <c r="AE254" s="430"/>
      <c r="AF254" s="430"/>
      <c r="AG254" s="430"/>
      <c r="AH254" s="430"/>
      <c r="AI254" s="430"/>
      <c r="AJ254" s="430"/>
      <c r="AK254" s="430"/>
      <c r="AL254" s="430"/>
      <c r="AM254" s="430"/>
      <c r="AN254" s="430"/>
      <c r="AO254" s="430"/>
      <c r="AP254" s="430"/>
      <c r="AQ254" s="430"/>
      <c r="AR254" s="430"/>
      <c r="AS254" s="430"/>
      <c r="AT254" s="430"/>
      <c r="AU254" s="430"/>
      <c r="AV254" s="430"/>
      <c r="AW254" s="430"/>
    </row>
    <row r="255" spans="1:49" s="428" customFormat="1">
      <c r="A255" s="430"/>
      <c r="B255" s="430"/>
      <c r="C255" s="430"/>
      <c r="D255" s="430"/>
      <c r="E255" s="430"/>
      <c r="F255" s="430"/>
      <c r="G255" s="430"/>
      <c r="H255" s="430"/>
      <c r="I255" s="430"/>
      <c r="J255" s="430"/>
      <c r="K255" s="430"/>
      <c r="L255" s="430"/>
      <c r="M255" s="430"/>
      <c r="N255" s="430"/>
      <c r="O255" s="430"/>
      <c r="P255" s="430"/>
      <c r="Q255" s="430"/>
      <c r="R255" s="430"/>
      <c r="S255" s="430"/>
      <c r="T255" s="430"/>
      <c r="U255" s="430"/>
      <c r="V255" s="430"/>
      <c r="W255" s="430"/>
      <c r="X255" s="430"/>
      <c r="Y255" s="430"/>
      <c r="Z255" s="430"/>
      <c r="AA255" s="430"/>
      <c r="AB255" s="430"/>
      <c r="AC255" s="430"/>
      <c r="AD255" s="430"/>
      <c r="AE255" s="430"/>
      <c r="AF255" s="430"/>
      <c r="AG255" s="430"/>
      <c r="AH255" s="430"/>
      <c r="AI255" s="430"/>
      <c r="AJ255" s="430"/>
      <c r="AK255" s="430"/>
      <c r="AL255" s="430"/>
      <c r="AM255" s="430"/>
      <c r="AN255" s="430"/>
      <c r="AO255" s="430"/>
      <c r="AP255" s="430"/>
      <c r="AQ255" s="430"/>
      <c r="AR255" s="430"/>
      <c r="AS255" s="430"/>
      <c r="AT255" s="430"/>
      <c r="AU255" s="430"/>
      <c r="AV255" s="430"/>
      <c r="AW255" s="430"/>
    </row>
    <row r="256" spans="1:49" s="428" customFormat="1">
      <c r="A256" s="430"/>
      <c r="B256" s="430"/>
      <c r="C256" s="430"/>
      <c r="D256" s="430"/>
      <c r="E256" s="430"/>
      <c r="F256" s="430"/>
      <c r="G256" s="430"/>
      <c r="H256" s="430"/>
      <c r="I256" s="430"/>
      <c r="J256" s="430"/>
      <c r="K256" s="430"/>
      <c r="L256" s="430"/>
      <c r="M256" s="430"/>
      <c r="N256" s="430"/>
      <c r="O256" s="430"/>
      <c r="P256" s="430"/>
      <c r="Q256" s="430"/>
      <c r="R256" s="430"/>
      <c r="S256" s="430"/>
      <c r="T256" s="430"/>
      <c r="U256" s="430"/>
      <c r="V256" s="430"/>
      <c r="W256" s="430"/>
      <c r="X256" s="430"/>
      <c r="Y256" s="430"/>
      <c r="Z256" s="430"/>
      <c r="AA256" s="430"/>
      <c r="AB256" s="430"/>
      <c r="AC256" s="430"/>
      <c r="AD256" s="430"/>
      <c r="AE256" s="430"/>
      <c r="AF256" s="430"/>
      <c r="AG256" s="430"/>
      <c r="AH256" s="430"/>
      <c r="AI256" s="430"/>
      <c r="AJ256" s="430"/>
      <c r="AK256" s="430"/>
      <c r="AL256" s="430"/>
      <c r="AM256" s="430"/>
      <c r="AN256" s="430"/>
      <c r="AO256" s="430"/>
      <c r="AP256" s="430"/>
      <c r="AQ256" s="430"/>
      <c r="AR256" s="430"/>
      <c r="AS256" s="430"/>
      <c r="AT256" s="430"/>
      <c r="AU256" s="430"/>
      <c r="AV256" s="430"/>
      <c r="AW256" s="430"/>
    </row>
    <row r="257" spans="1:49" s="428" customFormat="1">
      <c r="A257" s="430"/>
      <c r="B257" s="430"/>
      <c r="C257" s="430"/>
      <c r="D257" s="430"/>
      <c r="E257" s="430"/>
      <c r="F257" s="430"/>
      <c r="G257" s="430"/>
      <c r="H257" s="430"/>
      <c r="I257" s="430"/>
      <c r="J257" s="430"/>
      <c r="K257" s="430"/>
      <c r="L257" s="430"/>
      <c r="M257" s="430"/>
      <c r="N257" s="430"/>
      <c r="O257" s="430"/>
      <c r="P257" s="430"/>
      <c r="Q257" s="430"/>
      <c r="R257" s="430"/>
      <c r="S257" s="430"/>
      <c r="T257" s="430"/>
      <c r="U257" s="430"/>
      <c r="V257" s="430"/>
      <c r="W257" s="430"/>
      <c r="X257" s="430"/>
      <c r="Y257" s="430"/>
      <c r="Z257" s="430"/>
      <c r="AA257" s="430"/>
      <c r="AB257" s="430"/>
      <c r="AC257" s="430"/>
      <c r="AD257" s="430"/>
      <c r="AE257" s="430"/>
      <c r="AF257" s="430"/>
      <c r="AG257" s="430"/>
      <c r="AH257" s="430"/>
      <c r="AI257" s="430"/>
      <c r="AJ257" s="430"/>
      <c r="AK257" s="430"/>
      <c r="AL257" s="430"/>
      <c r="AM257" s="430"/>
      <c r="AN257" s="430"/>
      <c r="AO257" s="430"/>
      <c r="AP257" s="430"/>
      <c r="AQ257" s="430"/>
      <c r="AR257" s="430"/>
      <c r="AS257" s="430"/>
      <c r="AT257" s="430"/>
      <c r="AU257" s="430"/>
      <c r="AV257" s="430"/>
      <c r="AW257" s="430"/>
    </row>
    <row r="258" spans="1:49" s="428" customFormat="1">
      <c r="A258" s="430"/>
      <c r="B258" s="430"/>
      <c r="C258" s="430"/>
      <c r="D258" s="430"/>
      <c r="E258" s="430"/>
      <c r="F258" s="430"/>
      <c r="G258" s="430"/>
      <c r="H258" s="430"/>
      <c r="I258" s="430"/>
      <c r="J258" s="430"/>
      <c r="K258" s="430"/>
      <c r="L258" s="430"/>
      <c r="M258" s="430"/>
      <c r="N258" s="430"/>
      <c r="O258" s="430"/>
      <c r="P258" s="430"/>
      <c r="Q258" s="430"/>
      <c r="R258" s="430"/>
      <c r="S258" s="430"/>
      <c r="T258" s="430"/>
      <c r="U258" s="430"/>
      <c r="V258" s="430"/>
      <c r="W258" s="430"/>
      <c r="X258" s="430"/>
      <c r="Y258" s="430"/>
      <c r="Z258" s="430"/>
      <c r="AA258" s="430"/>
      <c r="AB258" s="430"/>
      <c r="AC258" s="430"/>
      <c r="AD258" s="430"/>
      <c r="AE258" s="430"/>
      <c r="AF258" s="430"/>
      <c r="AG258" s="430"/>
      <c r="AH258" s="430"/>
      <c r="AI258" s="430"/>
      <c r="AJ258" s="430"/>
      <c r="AK258" s="430"/>
      <c r="AL258" s="430"/>
      <c r="AM258" s="430"/>
      <c r="AN258" s="430"/>
      <c r="AO258" s="430"/>
      <c r="AP258" s="430"/>
      <c r="AQ258" s="430"/>
      <c r="AR258" s="430"/>
      <c r="AS258" s="430"/>
      <c r="AT258" s="430"/>
      <c r="AU258" s="430"/>
      <c r="AV258" s="430"/>
      <c r="AW258" s="430"/>
    </row>
    <row r="259" spans="1:49" s="428" customFormat="1">
      <c r="A259" s="430"/>
      <c r="B259" s="430"/>
      <c r="C259" s="430"/>
      <c r="D259" s="430"/>
      <c r="E259" s="430"/>
      <c r="F259" s="430"/>
      <c r="G259" s="430"/>
      <c r="H259" s="430"/>
      <c r="I259" s="430"/>
      <c r="J259" s="430"/>
      <c r="K259" s="430"/>
      <c r="L259" s="430"/>
      <c r="M259" s="430"/>
      <c r="N259" s="430"/>
      <c r="O259" s="430"/>
      <c r="P259" s="430"/>
      <c r="Q259" s="430"/>
      <c r="R259" s="430"/>
      <c r="S259" s="430"/>
      <c r="T259" s="430"/>
      <c r="U259" s="430"/>
      <c r="V259" s="430"/>
      <c r="W259" s="430"/>
      <c r="X259" s="430"/>
      <c r="Y259" s="430"/>
      <c r="Z259" s="430"/>
      <c r="AA259" s="430"/>
      <c r="AB259" s="430"/>
      <c r="AC259" s="430"/>
      <c r="AD259" s="430"/>
      <c r="AE259" s="430"/>
      <c r="AF259" s="430"/>
      <c r="AG259" s="430"/>
      <c r="AH259" s="430"/>
      <c r="AI259" s="430"/>
      <c r="AJ259" s="430"/>
      <c r="AK259" s="430"/>
      <c r="AL259" s="430"/>
      <c r="AM259" s="430"/>
      <c r="AN259" s="430"/>
      <c r="AO259" s="430"/>
      <c r="AP259" s="430"/>
      <c r="AQ259" s="430"/>
      <c r="AR259" s="430"/>
      <c r="AS259" s="430"/>
      <c r="AT259" s="430"/>
      <c r="AU259" s="430"/>
      <c r="AV259" s="430"/>
      <c r="AW259" s="430"/>
    </row>
    <row r="260" spans="1:49" s="428" customFormat="1">
      <c r="A260" s="430"/>
      <c r="B260" s="430"/>
      <c r="C260" s="430"/>
      <c r="D260" s="430"/>
      <c r="E260" s="430"/>
      <c r="F260" s="430"/>
      <c r="G260" s="430"/>
      <c r="H260" s="430"/>
      <c r="I260" s="430"/>
      <c r="J260" s="430"/>
      <c r="K260" s="430"/>
      <c r="L260" s="430"/>
      <c r="M260" s="430"/>
      <c r="N260" s="430"/>
      <c r="O260" s="430"/>
      <c r="P260" s="430"/>
      <c r="Q260" s="430"/>
      <c r="R260" s="430"/>
      <c r="S260" s="430"/>
      <c r="T260" s="430"/>
      <c r="U260" s="430"/>
      <c r="V260" s="430"/>
      <c r="W260" s="430"/>
      <c r="X260" s="430"/>
      <c r="Y260" s="430"/>
      <c r="Z260" s="430"/>
      <c r="AA260" s="430"/>
      <c r="AB260" s="430"/>
      <c r="AC260" s="430"/>
      <c r="AD260" s="430"/>
      <c r="AE260" s="430"/>
      <c r="AF260" s="430"/>
      <c r="AG260" s="430"/>
      <c r="AH260" s="430"/>
      <c r="AI260" s="430"/>
      <c r="AJ260" s="430"/>
      <c r="AK260" s="430"/>
      <c r="AL260" s="430"/>
      <c r="AM260" s="430"/>
      <c r="AN260" s="430"/>
      <c r="AO260" s="430"/>
      <c r="AP260" s="430"/>
      <c r="AQ260" s="430"/>
      <c r="AR260" s="430"/>
      <c r="AS260" s="430"/>
      <c r="AT260" s="430"/>
      <c r="AU260" s="430"/>
      <c r="AV260" s="430"/>
      <c r="AW260" s="430"/>
    </row>
    <row r="261" spans="1:49" s="428" customFormat="1">
      <c r="A261" s="430"/>
      <c r="B261" s="430"/>
      <c r="C261" s="430"/>
      <c r="D261" s="430"/>
      <c r="E261" s="430"/>
      <c r="F261" s="430"/>
      <c r="G261" s="430"/>
      <c r="H261" s="430"/>
      <c r="I261" s="430"/>
      <c r="J261" s="430"/>
      <c r="K261" s="430"/>
      <c r="L261" s="430"/>
      <c r="M261" s="430"/>
      <c r="N261" s="430"/>
      <c r="O261" s="430"/>
      <c r="P261" s="430"/>
      <c r="Q261" s="430"/>
      <c r="R261" s="430"/>
      <c r="S261" s="430"/>
      <c r="T261" s="430"/>
      <c r="U261" s="430"/>
      <c r="V261" s="430"/>
      <c r="W261" s="430"/>
      <c r="X261" s="430"/>
      <c r="Y261" s="430"/>
      <c r="Z261" s="430"/>
      <c r="AA261" s="430"/>
      <c r="AB261" s="430"/>
      <c r="AC261" s="430"/>
      <c r="AD261" s="430"/>
      <c r="AE261" s="430"/>
      <c r="AF261" s="430"/>
      <c r="AG261" s="430"/>
      <c r="AH261" s="430"/>
      <c r="AI261" s="430"/>
      <c r="AJ261" s="430"/>
      <c r="AK261" s="430"/>
      <c r="AL261" s="430"/>
      <c r="AM261" s="430"/>
      <c r="AN261" s="430"/>
      <c r="AO261" s="430"/>
      <c r="AP261" s="430"/>
      <c r="AQ261" s="430"/>
      <c r="AR261" s="430"/>
      <c r="AS261" s="430"/>
      <c r="AT261" s="430"/>
      <c r="AU261" s="430"/>
      <c r="AV261" s="430"/>
      <c r="AW261" s="430"/>
    </row>
    <row r="262" spans="1:49" s="428" customFormat="1">
      <c r="A262" s="430"/>
      <c r="B262" s="430"/>
      <c r="C262" s="430"/>
      <c r="D262" s="430"/>
      <c r="E262" s="430"/>
      <c r="F262" s="430"/>
      <c r="G262" s="430"/>
      <c r="H262" s="430"/>
      <c r="I262" s="430"/>
      <c r="J262" s="430"/>
      <c r="K262" s="430"/>
      <c r="L262" s="430"/>
      <c r="M262" s="430"/>
      <c r="N262" s="430"/>
      <c r="O262" s="430"/>
      <c r="P262" s="430"/>
      <c r="Q262" s="430"/>
      <c r="R262" s="430"/>
      <c r="S262" s="430"/>
      <c r="T262" s="430"/>
      <c r="U262" s="430"/>
      <c r="V262" s="430"/>
      <c r="W262" s="430"/>
      <c r="X262" s="430"/>
      <c r="Y262" s="430"/>
      <c r="Z262" s="430"/>
      <c r="AA262" s="430"/>
      <c r="AB262" s="430"/>
      <c r="AC262" s="430"/>
      <c r="AD262" s="430"/>
      <c r="AE262" s="430"/>
      <c r="AF262" s="430"/>
      <c r="AG262" s="430"/>
      <c r="AH262" s="430"/>
      <c r="AI262" s="430"/>
      <c r="AJ262" s="430"/>
      <c r="AK262" s="430"/>
      <c r="AL262" s="430"/>
      <c r="AM262" s="430"/>
      <c r="AN262" s="430"/>
      <c r="AO262" s="430"/>
      <c r="AP262" s="430"/>
      <c r="AQ262" s="430"/>
      <c r="AR262" s="430"/>
      <c r="AS262" s="430"/>
      <c r="AT262" s="430"/>
      <c r="AU262" s="430"/>
      <c r="AV262" s="430"/>
      <c r="AW262" s="430"/>
    </row>
    <row r="263" spans="1:49" s="428" customFormat="1">
      <c r="A263" s="430"/>
      <c r="B263" s="430"/>
      <c r="C263" s="430"/>
      <c r="D263" s="430"/>
      <c r="E263" s="430"/>
      <c r="F263" s="430"/>
      <c r="G263" s="430"/>
      <c r="H263" s="430"/>
      <c r="I263" s="430"/>
      <c r="J263" s="430"/>
      <c r="K263" s="430"/>
      <c r="L263" s="430"/>
      <c r="M263" s="430"/>
      <c r="N263" s="430"/>
      <c r="O263" s="430"/>
      <c r="P263" s="430"/>
      <c r="Q263" s="430"/>
      <c r="R263" s="430"/>
      <c r="S263" s="430"/>
      <c r="T263" s="430"/>
      <c r="U263" s="430"/>
      <c r="V263" s="430"/>
      <c r="W263" s="430"/>
      <c r="X263" s="430"/>
      <c r="Y263" s="430"/>
      <c r="Z263" s="430"/>
      <c r="AA263" s="430"/>
      <c r="AB263" s="430"/>
      <c r="AC263" s="430"/>
      <c r="AD263" s="430"/>
      <c r="AE263" s="430"/>
      <c r="AF263" s="430"/>
      <c r="AG263" s="430"/>
      <c r="AH263" s="430"/>
      <c r="AI263" s="430"/>
      <c r="AJ263" s="430"/>
      <c r="AK263" s="430"/>
      <c r="AL263" s="430"/>
      <c r="AM263" s="430"/>
      <c r="AN263" s="430"/>
      <c r="AO263" s="430"/>
      <c r="AP263" s="430"/>
      <c r="AQ263" s="430"/>
      <c r="AR263" s="430"/>
      <c r="AS263" s="430"/>
      <c r="AT263" s="430"/>
      <c r="AU263" s="430"/>
      <c r="AV263" s="430"/>
      <c r="AW263" s="430"/>
    </row>
    <row r="264" spans="1:49" s="428" customFormat="1">
      <c r="A264" s="430"/>
      <c r="B264" s="430"/>
      <c r="C264" s="430"/>
      <c r="D264" s="430"/>
      <c r="E264" s="430"/>
      <c r="F264" s="430"/>
      <c r="G264" s="430"/>
      <c r="H264" s="430"/>
      <c r="I264" s="430"/>
      <c r="J264" s="430"/>
      <c r="K264" s="430"/>
      <c r="L264" s="430"/>
      <c r="M264" s="430"/>
      <c r="N264" s="430"/>
      <c r="O264" s="430"/>
      <c r="P264" s="430"/>
      <c r="Q264" s="430"/>
      <c r="R264" s="430"/>
      <c r="S264" s="430"/>
      <c r="T264" s="430"/>
      <c r="U264" s="430"/>
      <c r="V264" s="430"/>
      <c r="W264" s="430"/>
      <c r="X264" s="430"/>
      <c r="Y264" s="430"/>
      <c r="Z264" s="430"/>
      <c r="AA264" s="430"/>
      <c r="AB264" s="430"/>
      <c r="AC264" s="430"/>
      <c r="AD264" s="430"/>
      <c r="AE264" s="430"/>
      <c r="AF264" s="430"/>
      <c r="AG264" s="430"/>
      <c r="AH264" s="430"/>
      <c r="AI264" s="430"/>
      <c r="AJ264" s="430"/>
      <c r="AK264" s="430"/>
      <c r="AL264" s="430"/>
      <c r="AM264" s="430"/>
      <c r="AN264" s="430"/>
      <c r="AO264" s="430"/>
      <c r="AP264" s="430"/>
      <c r="AQ264" s="430"/>
      <c r="AR264" s="430"/>
      <c r="AS264" s="430"/>
      <c r="AT264" s="430"/>
      <c r="AU264" s="430"/>
      <c r="AV264" s="430"/>
      <c r="AW264" s="430"/>
    </row>
    <row r="265" spans="1:49" s="428" customFormat="1">
      <c r="A265" s="430"/>
      <c r="B265" s="430"/>
      <c r="C265" s="430"/>
      <c r="D265" s="430"/>
      <c r="E265" s="430"/>
      <c r="F265" s="430"/>
      <c r="G265" s="430"/>
      <c r="H265" s="430"/>
      <c r="I265" s="430"/>
      <c r="J265" s="430"/>
      <c r="K265" s="430"/>
      <c r="L265" s="430"/>
      <c r="M265" s="430"/>
      <c r="N265" s="430"/>
      <c r="O265" s="430"/>
      <c r="P265" s="430"/>
      <c r="Q265" s="430"/>
      <c r="R265" s="430"/>
      <c r="S265" s="430"/>
      <c r="T265" s="430"/>
      <c r="U265" s="430"/>
      <c r="V265" s="430"/>
      <c r="W265" s="430"/>
      <c r="X265" s="430"/>
      <c r="Y265" s="430"/>
      <c r="Z265" s="430"/>
      <c r="AA265" s="430"/>
      <c r="AB265" s="430"/>
      <c r="AC265" s="430"/>
      <c r="AD265" s="430"/>
      <c r="AE265" s="430"/>
      <c r="AF265" s="430"/>
      <c r="AG265" s="430"/>
      <c r="AH265" s="430"/>
      <c r="AI265" s="430"/>
      <c r="AJ265" s="430"/>
      <c r="AK265" s="430"/>
      <c r="AL265" s="430"/>
      <c r="AM265" s="430"/>
      <c r="AN265" s="430"/>
      <c r="AO265" s="430"/>
      <c r="AP265" s="430"/>
      <c r="AQ265" s="430"/>
      <c r="AR265" s="430"/>
      <c r="AS265" s="430"/>
      <c r="AT265" s="430"/>
      <c r="AU265" s="430"/>
      <c r="AV265" s="430"/>
      <c r="AW265" s="430"/>
    </row>
    <row r="266" spans="1:49" s="428" customFormat="1">
      <c r="A266" s="430"/>
      <c r="B266" s="430"/>
      <c r="C266" s="430"/>
      <c r="D266" s="430"/>
      <c r="E266" s="430"/>
      <c r="F266" s="430"/>
      <c r="G266" s="430"/>
      <c r="H266" s="430"/>
      <c r="I266" s="430"/>
      <c r="J266" s="430"/>
      <c r="K266" s="430"/>
      <c r="L266" s="430"/>
      <c r="M266" s="430"/>
      <c r="N266" s="430"/>
      <c r="O266" s="430"/>
      <c r="P266" s="430"/>
      <c r="Q266" s="430"/>
      <c r="R266" s="430"/>
      <c r="S266" s="430"/>
      <c r="T266" s="430"/>
      <c r="U266" s="430"/>
      <c r="V266" s="430"/>
      <c r="W266" s="430"/>
      <c r="X266" s="430"/>
      <c r="Y266" s="430"/>
      <c r="Z266" s="430"/>
      <c r="AA266" s="430"/>
      <c r="AB266" s="430"/>
      <c r="AC266" s="430"/>
      <c r="AD266" s="430"/>
      <c r="AE266" s="430"/>
      <c r="AF266" s="430"/>
      <c r="AG266" s="430"/>
      <c r="AH266" s="430"/>
      <c r="AI266" s="430"/>
      <c r="AJ266" s="430"/>
      <c r="AK266" s="430"/>
      <c r="AL266" s="430"/>
      <c r="AM266" s="430"/>
      <c r="AN266" s="430"/>
      <c r="AO266" s="430"/>
      <c r="AP266" s="430"/>
      <c r="AQ266" s="430"/>
      <c r="AR266" s="430"/>
      <c r="AS266" s="430"/>
      <c r="AT266" s="430"/>
      <c r="AU266" s="430"/>
      <c r="AV266" s="430"/>
      <c r="AW266" s="430"/>
    </row>
    <row r="267" spans="1:49" s="428" customFormat="1">
      <c r="A267" s="430"/>
      <c r="B267" s="430"/>
      <c r="C267" s="430"/>
      <c r="D267" s="430"/>
      <c r="E267" s="430"/>
      <c r="F267" s="430"/>
      <c r="G267" s="430"/>
      <c r="H267" s="430"/>
      <c r="I267" s="430"/>
      <c r="J267" s="430"/>
      <c r="K267" s="430"/>
      <c r="L267" s="430"/>
      <c r="M267" s="430"/>
      <c r="N267" s="430"/>
      <c r="O267" s="430"/>
      <c r="P267" s="430"/>
      <c r="Q267" s="430"/>
      <c r="R267" s="430"/>
      <c r="S267" s="430"/>
      <c r="T267" s="430"/>
      <c r="U267" s="430"/>
      <c r="V267" s="430"/>
      <c r="W267" s="430"/>
      <c r="X267" s="430"/>
      <c r="Y267" s="430"/>
      <c r="Z267" s="430"/>
      <c r="AA267" s="430"/>
      <c r="AB267" s="430"/>
      <c r="AC267" s="430"/>
      <c r="AD267" s="430"/>
      <c r="AE267" s="430"/>
      <c r="AF267" s="430"/>
      <c r="AG267" s="430"/>
      <c r="AH267" s="430"/>
      <c r="AI267" s="430"/>
      <c r="AJ267" s="430"/>
      <c r="AK267" s="430"/>
      <c r="AL267" s="430"/>
      <c r="AM267" s="430"/>
      <c r="AN267" s="430"/>
      <c r="AO267" s="430"/>
      <c r="AP267" s="430"/>
      <c r="AQ267" s="430"/>
      <c r="AR267" s="430"/>
      <c r="AS267" s="430"/>
      <c r="AT267" s="430"/>
      <c r="AU267" s="430"/>
      <c r="AV267" s="430"/>
      <c r="AW267" s="430"/>
    </row>
    <row r="268" spans="1:49">
      <c r="A268" s="356"/>
      <c r="B268" s="356"/>
      <c r="C268" s="356"/>
      <c r="D268" s="356"/>
      <c r="E268" s="356"/>
      <c r="F268" s="356"/>
      <c r="G268" s="356"/>
      <c r="H268" s="356"/>
      <c r="I268" s="356"/>
      <c r="J268" s="356"/>
      <c r="K268" s="356"/>
      <c r="L268" s="356"/>
      <c r="M268" s="356"/>
      <c r="N268" s="356"/>
      <c r="O268" s="356"/>
      <c r="P268" s="356"/>
      <c r="Q268" s="356"/>
      <c r="R268" s="356"/>
      <c r="S268" s="356"/>
      <c r="T268" s="356"/>
      <c r="U268" s="356"/>
      <c r="V268" s="356"/>
      <c r="W268" s="356"/>
      <c r="X268" s="356"/>
      <c r="Y268" s="356"/>
      <c r="Z268" s="356"/>
      <c r="AA268" s="356"/>
      <c r="AB268" s="356"/>
      <c r="AC268" s="356"/>
      <c r="AD268" s="356"/>
      <c r="AE268" s="356"/>
      <c r="AF268" s="356"/>
      <c r="AG268" s="356"/>
      <c r="AH268" s="356"/>
      <c r="AI268" s="356"/>
      <c r="AJ268" s="356"/>
      <c r="AK268" s="356"/>
      <c r="AL268" s="356"/>
      <c r="AM268" s="356"/>
      <c r="AN268" s="356"/>
      <c r="AO268" s="356"/>
      <c r="AP268" s="356"/>
      <c r="AQ268" s="356"/>
      <c r="AR268" s="356"/>
      <c r="AS268" s="356"/>
      <c r="AT268" s="356"/>
      <c r="AU268" s="356"/>
      <c r="AV268" s="356"/>
      <c r="AW268" s="356"/>
    </row>
    <row r="269" spans="1:49">
      <c r="A269" s="356"/>
      <c r="B269" s="356"/>
      <c r="C269" s="356"/>
      <c r="D269" s="356"/>
      <c r="E269" s="356"/>
      <c r="F269" s="356"/>
      <c r="G269" s="356"/>
      <c r="H269" s="356"/>
      <c r="I269" s="356"/>
      <c r="J269" s="356"/>
      <c r="K269" s="356"/>
      <c r="L269" s="356"/>
      <c r="M269" s="356"/>
      <c r="N269" s="356"/>
      <c r="O269" s="356"/>
      <c r="P269" s="356"/>
      <c r="Q269" s="356"/>
      <c r="R269" s="356"/>
      <c r="S269" s="356"/>
      <c r="T269" s="356"/>
      <c r="U269" s="356"/>
      <c r="V269" s="356"/>
      <c r="W269" s="356"/>
      <c r="X269" s="356"/>
      <c r="Y269" s="356"/>
      <c r="Z269" s="356"/>
      <c r="AA269" s="356"/>
      <c r="AB269" s="356"/>
      <c r="AC269" s="356"/>
      <c r="AD269" s="356"/>
      <c r="AE269" s="356"/>
      <c r="AF269" s="356"/>
      <c r="AG269" s="356"/>
      <c r="AH269" s="356"/>
      <c r="AI269" s="356"/>
      <c r="AJ269" s="356"/>
      <c r="AK269" s="356"/>
      <c r="AL269" s="356"/>
      <c r="AM269" s="356"/>
      <c r="AN269" s="356"/>
      <c r="AO269" s="356"/>
      <c r="AP269" s="356"/>
      <c r="AQ269" s="356"/>
      <c r="AR269" s="356"/>
      <c r="AS269" s="356"/>
      <c r="AT269" s="356"/>
      <c r="AU269" s="356"/>
      <c r="AV269" s="356"/>
      <c r="AW269" s="356"/>
    </row>
    <row r="270" spans="1:49">
      <c r="A270" s="356"/>
      <c r="B270" s="356"/>
      <c r="C270" s="356"/>
      <c r="D270" s="356"/>
      <c r="E270" s="356"/>
      <c r="F270" s="356"/>
      <c r="G270" s="356"/>
      <c r="H270" s="356"/>
      <c r="I270" s="356"/>
      <c r="J270" s="356"/>
      <c r="K270" s="356"/>
      <c r="L270" s="356"/>
      <c r="M270" s="356"/>
      <c r="N270" s="356"/>
      <c r="O270" s="356"/>
      <c r="P270" s="356"/>
      <c r="Q270" s="356"/>
      <c r="R270" s="356"/>
      <c r="S270" s="356"/>
      <c r="T270" s="356"/>
      <c r="U270" s="356"/>
      <c r="V270" s="356"/>
      <c r="W270" s="356"/>
      <c r="X270" s="356"/>
      <c r="Y270" s="356"/>
      <c r="Z270" s="356"/>
      <c r="AA270" s="356"/>
      <c r="AB270" s="356"/>
      <c r="AC270" s="356"/>
      <c r="AD270" s="356"/>
      <c r="AE270" s="356"/>
      <c r="AF270" s="356"/>
      <c r="AG270" s="356"/>
      <c r="AH270" s="356"/>
      <c r="AI270" s="356"/>
      <c r="AJ270" s="356"/>
      <c r="AK270" s="356"/>
      <c r="AL270" s="356"/>
      <c r="AM270" s="356"/>
      <c r="AN270" s="356"/>
      <c r="AO270" s="356"/>
      <c r="AP270" s="356"/>
      <c r="AQ270" s="356"/>
      <c r="AR270" s="356"/>
      <c r="AS270" s="356"/>
      <c r="AT270" s="356"/>
      <c r="AU270" s="356"/>
      <c r="AV270" s="356"/>
      <c r="AW270" s="356"/>
    </row>
    <row r="271" spans="1:49">
      <c r="A271" s="356"/>
      <c r="B271" s="356"/>
      <c r="C271" s="356"/>
      <c r="D271" s="356"/>
      <c r="E271" s="356"/>
      <c r="F271" s="356"/>
      <c r="G271" s="356"/>
      <c r="H271" s="356"/>
      <c r="I271" s="356"/>
      <c r="J271" s="356"/>
      <c r="K271" s="356"/>
      <c r="L271" s="356"/>
      <c r="M271" s="356"/>
      <c r="N271" s="356"/>
      <c r="O271" s="356"/>
      <c r="P271" s="356"/>
      <c r="Q271" s="356"/>
      <c r="R271" s="356"/>
      <c r="S271" s="356"/>
      <c r="T271" s="356"/>
      <c r="U271" s="356"/>
      <c r="V271" s="356"/>
      <c r="W271" s="356"/>
      <c r="X271" s="356"/>
      <c r="Y271" s="356"/>
      <c r="Z271" s="356"/>
      <c r="AA271" s="356"/>
      <c r="AB271" s="356"/>
      <c r="AC271" s="356"/>
      <c r="AD271" s="356"/>
      <c r="AE271" s="356"/>
      <c r="AF271" s="356"/>
      <c r="AG271" s="356"/>
      <c r="AH271" s="356"/>
      <c r="AI271" s="356"/>
      <c r="AJ271" s="356"/>
      <c r="AK271" s="356"/>
      <c r="AL271" s="356"/>
      <c r="AM271" s="356"/>
      <c r="AN271" s="356"/>
      <c r="AO271" s="356"/>
      <c r="AP271" s="356"/>
      <c r="AQ271" s="356"/>
      <c r="AR271" s="356"/>
      <c r="AS271" s="356"/>
      <c r="AT271" s="356"/>
      <c r="AU271" s="356"/>
      <c r="AV271" s="356"/>
      <c r="AW271" s="356"/>
    </row>
    <row r="272" spans="1:49">
      <c r="A272" s="356"/>
      <c r="B272" s="356"/>
      <c r="C272" s="356"/>
      <c r="D272" s="356"/>
      <c r="E272" s="356"/>
      <c r="F272" s="356"/>
      <c r="G272" s="356"/>
      <c r="H272" s="356"/>
      <c r="I272" s="356"/>
      <c r="J272" s="356"/>
      <c r="K272" s="356"/>
      <c r="L272" s="356"/>
      <c r="M272" s="356"/>
      <c r="N272" s="356"/>
      <c r="O272" s="356"/>
      <c r="P272" s="356"/>
      <c r="Q272" s="356"/>
      <c r="R272" s="356"/>
      <c r="S272" s="356"/>
      <c r="T272" s="356"/>
      <c r="U272" s="356"/>
      <c r="V272" s="356"/>
      <c r="W272" s="356"/>
      <c r="X272" s="356"/>
      <c r="Y272" s="356"/>
      <c r="Z272" s="356"/>
      <c r="AA272" s="356"/>
      <c r="AB272" s="356"/>
      <c r="AC272" s="356"/>
      <c r="AD272" s="356"/>
      <c r="AE272" s="356"/>
      <c r="AF272" s="356"/>
      <c r="AG272" s="356"/>
      <c r="AH272" s="356"/>
      <c r="AI272" s="356"/>
      <c r="AJ272" s="356"/>
      <c r="AK272" s="356"/>
      <c r="AL272" s="356"/>
      <c r="AM272" s="356"/>
      <c r="AN272" s="356"/>
      <c r="AO272" s="356"/>
      <c r="AP272" s="356"/>
      <c r="AQ272" s="356"/>
      <c r="AR272" s="356"/>
      <c r="AS272" s="356"/>
      <c r="AT272" s="356"/>
      <c r="AU272" s="356"/>
      <c r="AV272" s="356"/>
      <c r="AW272" s="356"/>
    </row>
    <row r="273" spans="1:49">
      <c r="A273" s="356"/>
      <c r="B273" s="356"/>
      <c r="C273" s="356"/>
      <c r="D273" s="356"/>
      <c r="E273" s="356"/>
      <c r="F273" s="356"/>
      <c r="G273" s="356"/>
      <c r="H273" s="356"/>
      <c r="I273" s="356"/>
      <c r="J273" s="356"/>
      <c r="K273" s="356"/>
      <c r="L273" s="356"/>
      <c r="M273" s="356"/>
      <c r="N273" s="356"/>
      <c r="O273" s="356"/>
      <c r="P273" s="356"/>
      <c r="Q273" s="356"/>
      <c r="R273" s="356"/>
      <c r="S273" s="356"/>
      <c r="T273" s="356"/>
      <c r="U273" s="356"/>
      <c r="V273" s="356"/>
      <c r="W273" s="356"/>
      <c r="X273" s="356"/>
      <c r="Y273" s="356"/>
      <c r="Z273" s="356"/>
      <c r="AA273" s="356"/>
      <c r="AB273" s="356"/>
      <c r="AC273" s="356"/>
      <c r="AD273" s="356"/>
      <c r="AE273" s="356"/>
      <c r="AF273" s="356"/>
      <c r="AG273" s="356"/>
      <c r="AH273" s="356"/>
      <c r="AI273" s="356"/>
      <c r="AJ273" s="356"/>
      <c r="AK273" s="356"/>
      <c r="AL273" s="356"/>
      <c r="AM273" s="356"/>
      <c r="AN273" s="356"/>
      <c r="AO273" s="356"/>
      <c r="AP273" s="356"/>
      <c r="AQ273" s="356"/>
      <c r="AR273" s="356"/>
      <c r="AS273" s="356"/>
      <c r="AT273" s="356"/>
      <c r="AU273" s="356"/>
      <c r="AV273" s="356"/>
      <c r="AW273" s="356"/>
    </row>
    <row r="274" spans="1:49">
      <c r="A274" s="356"/>
      <c r="B274" s="356"/>
      <c r="C274" s="356"/>
      <c r="D274" s="356"/>
      <c r="E274" s="356"/>
      <c r="F274" s="356"/>
      <c r="G274" s="356"/>
      <c r="H274" s="356"/>
      <c r="I274" s="356"/>
      <c r="J274" s="356"/>
      <c r="K274" s="356"/>
      <c r="L274" s="356"/>
      <c r="M274" s="356"/>
      <c r="N274" s="356"/>
      <c r="O274" s="356"/>
      <c r="P274" s="356"/>
      <c r="Q274" s="356"/>
      <c r="R274" s="356"/>
      <c r="S274" s="356"/>
      <c r="T274" s="356"/>
      <c r="U274" s="356"/>
      <c r="V274" s="356"/>
      <c r="W274" s="356"/>
      <c r="X274" s="356"/>
      <c r="Y274" s="356"/>
      <c r="Z274" s="356"/>
      <c r="AA274" s="356"/>
      <c r="AB274" s="356"/>
      <c r="AC274" s="356"/>
      <c r="AD274" s="356"/>
      <c r="AE274" s="356"/>
      <c r="AF274" s="356"/>
      <c r="AG274" s="356"/>
      <c r="AH274" s="356"/>
      <c r="AI274" s="356"/>
      <c r="AJ274" s="356"/>
      <c r="AK274" s="356"/>
      <c r="AL274" s="356"/>
      <c r="AM274" s="356"/>
      <c r="AN274" s="356"/>
      <c r="AO274" s="356"/>
      <c r="AP274" s="356"/>
      <c r="AQ274" s="356"/>
      <c r="AR274" s="356"/>
      <c r="AS274" s="356"/>
      <c r="AT274" s="356"/>
      <c r="AU274" s="356"/>
      <c r="AV274" s="356"/>
      <c r="AW274" s="356"/>
    </row>
    <row r="275" spans="1:49">
      <c r="A275" s="356"/>
      <c r="B275" s="356"/>
      <c r="C275" s="356"/>
      <c r="D275" s="356"/>
      <c r="E275" s="356"/>
      <c r="F275" s="356"/>
      <c r="G275" s="356"/>
      <c r="H275" s="356"/>
      <c r="I275" s="356"/>
      <c r="J275" s="356"/>
      <c r="K275" s="356"/>
      <c r="L275" s="356"/>
      <c r="M275" s="356"/>
      <c r="N275" s="356"/>
      <c r="O275" s="356"/>
      <c r="P275" s="356"/>
      <c r="Q275" s="356"/>
      <c r="R275" s="356"/>
      <c r="S275" s="356"/>
      <c r="T275" s="356"/>
      <c r="U275" s="356"/>
      <c r="V275" s="356"/>
      <c r="W275" s="356"/>
      <c r="X275" s="356"/>
      <c r="Y275" s="356"/>
      <c r="Z275" s="356"/>
      <c r="AA275" s="356"/>
      <c r="AB275" s="356"/>
      <c r="AC275" s="356"/>
      <c r="AD275" s="356"/>
      <c r="AE275" s="356"/>
      <c r="AF275" s="356"/>
      <c r="AG275" s="356"/>
      <c r="AH275" s="356"/>
      <c r="AI275" s="356"/>
      <c r="AJ275" s="356"/>
      <c r="AK275" s="356"/>
      <c r="AL275" s="356"/>
      <c r="AM275" s="356"/>
      <c r="AN275" s="356"/>
      <c r="AO275" s="356"/>
      <c r="AP275" s="356"/>
      <c r="AQ275" s="356"/>
      <c r="AR275" s="356"/>
      <c r="AS275" s="356"/>
      <c r="AT275" s="356"/>
      <c r="AU275" s="356"/>
      <c r="AV275" s="356"/>
      <c r="AW275" s="356"/>
    </row>
    <row r="276" spans="1:49">
      <c r="A276" s="356"/>
      <c r="B276" s="356"/>
      <c r="C276" s="356"/>
      <c r="D276" s="356"/>
      <c r="E276" s="356"/>
      <c r="F276" s="356"/>
      <c r="G276" s="356"/>
      <c r="H276" s="356"/>
      <c r="I276" s="356"/>
      <c r="J276" s="356"/>
      <c r="K276" s="356"/>
      <c r="L276" s="356"/>
      <c r="M276" s="356"/>
      <c r="N276" s="356"/>
      <c r="O276" s="356"/>
      <c r="P276" s="356"/>
      <c r="Q276" s="356"/>
      <c r="R276" s="356"/>
      <c r="S276" s="356"/>
      <c r="T276" s="356"/>
      <c r="U276" s="356"/>
      <c r="V276" s="356"/>
      <c r="W276" s="356"/>
      <c r="X276" s="356"/>
      <c r="Y276" s="356"/>
      <c r="Z276" s="356"/>
      <c r="AA276" s="356"/>
      <c r="AB276" s="356"/>
      <c r="AC276" s="356"/>
      <c r="AD276" s="356"/>
      <c r="AE276" s="356"/>
      <c r="AF276" s="356"/>
      <c r="AG276" s="356"/>
      <c r="AH276" s="356"/>
      <c r="AI276" s="356"/>
      <c r="AJ276" s="356"/>
      <c r="AK276" s="356"/>
      <c r="AL276" s="356"/>
      <c r="AM276" s="356"/>
      <c r="AN276" s="356"/>
      <c r="AO276" s="356"/>
      <c r="AP276" s="356"/>
      <c r="AQ276" s="356"/>
      <c r="AR276" s="356"/>
      <c r="AS276" s="356"/>
      <c r="AT276" s="356"/>
      <c r="AU276" s="356"/>
      <c r="AV276" s="356"/>
      <c r="AW276" s="356"/>
    </row>
    <row r="277" spans="1:49">
      <c r="A277" s="356"/>
      <c r="B277" s="356"/>
      <c r="C277" s="356"/>
      <c r="D277" s="356"/>
      <c r="E277" s="356"/>
      <c r="F277" s="356"/>
      <c r="G277" s="356"/>
      <c r="H277" s="356"/>
      <c r="I277" s="356"/>
      <c r="J277" s="356"/>
      <c r="K277" s="356"/>
      <c r="L277" s="356"/>
      <c r="M277" s="356"/>
      <c r="N277" s="356"/>
      <c r="O277" s="356"/>
      <c r="P277" s="356"/>
      <c r="Q277" s="356"/>
      <c r="R277" s="356"/>
      <c r="S277" s="356"/>
      <c r="T277" s="356"/>
      <c r="U277" s="356"/>
      <c r="V277" s="356"/>
      <c r="W277" s="356"/>
      <c r="X277" s="356"/>
      <c r="Y277" s="356"/>
      <c r="Z277" s="356"/>
      <c r="AA277" s="356"/>
      <c r="AB277" s="356"/>
      <c r="AC277" s="356"/>
      <c r="AD277" s="356"/>
      <c r="AE277" s="356"/>
      <c r="AF277" s="356"/>
      <c r="AG277" s="356"/>
      <c r="AH277" s="356"/>
      <c r="AI277" s="356"/>
      <c r="AJ277" s="356"/>
      <c r="AK277" s="356"/>
      <c r="AL277" s="356"/>
      <c r="AM277" s="356"/>
      <c r="AN277" s="356"/>
      <c r="AO277" s="356"/>
      <c r="AP277" s="356"/>
      <c r="AQ277" s="356"/>
      <c r="AR277" s="356"/>
      <c r="AS277" s="356"/>
      <c r="AT277" s="356"/>
      <c r="AU277" s="356"/>
      <c r="AV277" s="356"/>
      <c r="AW277" s="356"/>
    </row>
    <row r="278" spans="1:49">
      <c r="A278" s="356"/>
      <c r="B278" s="356"/>
      <c r="C278" s="356"/>
      <c r="D278" s="356"/>
      <c r="E278" s="356"/>
      <c r="F278" s="356"/>
      <c r="G278" s="356"/>
      <c r="H278" s="356"/>
      <c r="I278" s="356"/>
      <c r="J278" s="356"/>
      <c r="K278" s="356"/>
      <c r="L278" s="356"/>
      <c r="M278" s="356"/>
      <c r="N278" s="356"/>
      <c r="O278" s="356"/>
      <c r="P278" s="356"/>
      <c r="Q278" s="356"/>
      <c r="R278" s="356"/>
      <c r="S278" s="356"/>
      <c r="T278" s="356"/>
      <c r="U278" s="356"/>
      <c r="V278" s="356"/>
      <c r="W278" s="356"/>
      <c r="X278" s="356"/>
      <c r="Y278" s="356"/>
      <c r="Z278" s="356"/>
      <c r="AA278" s="356"/>
      <c r="AB278" s="356"/>
      <c r="AC278" s="356"/>
      <c r="AD278" s="356"/>
      <c r="AE278" s="356"/>
      <c r="AF278" s="356"/>
      <c r="AG278" s="356"/>
      <c r="AH278" s="356"/>
      <c r="AI278" s="356"/>
      <c r="AJ278" s="356"/>
      <c r="AK278" s="356"/>
      <c r="AL278" s="356"/>
      <c r="AM278" s="356"/>
      <c r="AN278" s="356"/>
      <c r="AO278" s="356"/>
      <c r="AP278" s="356"/>
      <c r="AQ278" s="356"/>
      <c r="AR278" s="356"/>
      <c r="AS278" s="356"/>
      <c r="AT278" s="356"/>
      <c r="AU278" s="356"/>
      <c r="AV278" s="356"/>
      <c r="AW278" s="356"/>
    </row>
    <row r="279" spans="1:49">
      <c r="A279" s="356"/>
      <c r="B279" s="356"/>
      <c r="C279" s="356"/>
      <c r="D279" s="356"/>
      <c r="E279" s="356"/>
      <c r="F279" s="356"/>
      <c r="G279" s="356"/>
      <c r="H279" s="356"/>
      <c r="I279" s="356"/>
      <c r="J279" s="356"/>
      <c r="K279" s="356"/>
      <c r="L279" s="356"/>
      <c r="M279" s="356"/>
      <c r="N279" s="356"/>
      <c r="O279" s="356"/>
      <c r="P279" s="356"/>
      <c r="Q279" s="356"/>
      <c r="R279" s="356"/>
      <c r="S279" s="356"/>
      <c r="T279" s="356"/>
      <c r="U279" s="356"/>
      <c r="V279" s="356"/>
      <c r="W279" s="356"/>
      <c r="X279" s="356"/>
      <c r="Y279" s="356"/>
      <c r="Z279" s="356"/>
      <c r="AA279" s="356"/>
      <c r="AB279" s="356"/>
      <c r="AC279" s="356"/>
      <c r="AD279" s="356"/>
      <c r="AE279" s="356"/>
      <c r="AF279" s="356"/>
      <c r="AG279" s="356"/>
      <c r="AH279" s="356"/>
      <c r="AI279" s="356"/>
      <c r="AJ279" s="356"/>
      <c r="AK279" s="356"/>
      <c r="AL279" s="356"/>
      <c r="AM279" s="356"/>
      <c r="AN279" s="356"/>
      <c r="AO279" s="356"/>
      <c r="AP279" s="356"/>
      <c r="AQ279" s="356"/>
      <c r="AR279" s="356"/>
      <c r="AS279" s="356"/>
      <c r="AT279" s="356"/>
      <c r="AU279" s="356"/>
      <c r="AV279" s="356"/>
      <c r="AW279" s="356"/>
    </row>
    <row r="280" spans="1:49">
      <c r="A280" s="356"/>
      <c r="B280" s="356"/>
      <c r="C280" s="356"/>
      <c r="D280" s="356"/>
      <c r="E280" s="356"/>
      <c r="F280" s="356"/>
      <c r="G280" s="356"/>
      <c r="H280" s="356"/>
      <c r="I280" s="356"/>
      <c r="J280" s="356"/>
      <c r="K280" s="356"/>
      <c r="L280" s="356"/>
      <c r="M280" s="356"/>
      <c r="N280" s="356"/>
      <c r="O280" s="356"/>
      <c r="P280" s="356"/>
      <c r="Q280" s="356"/>
      <c r="R280" s="356"/>
      <c r="S280" s="356"/>
      <c r="T280" s="356"/>
      <c r="U280" s="356"/>
      <c r="V280" s="356"/>
      <c r="W280" s="356"/>
      <c r="X280" s="356"/>
      <c r="Y280" s="356"/>
      <c r="Z280" s="356"/>
      <c r="AA280" s="356"/>
      <c r="AB280" s="356"/>
      <c r="AC280" s="356"/>
      <c r="AD280" s="356"/>
      <c r="AE280" s="356"/>
      <c r="AF280" s="356"/>
      <c r="AG280" s="356"/>
      <c r="AH280" s="356"/>
      <c r="AI280" s="356"/>
      <c r="AJ280" s="356"/>
      <c r="AK280" s="356"/>
      <c r="AL280" s="356"/>
      <c r="AM280" s="356"/>
      <c r="AN280" s="356"/>
      <c r="AO280" s="356"/>
      <c r="AP280" s="356"/>
      <c r="AQ280" s="356"/>
      <c r="AR280" s="356"/>
      <c r="AS280" s="356"/>
      <c r="AT280" s="356"/>
      <c r="AU280" s="356"/>
      <c r="AV280" s="356"/>
      <c r="AW280" s="356"/>
    </row>
    <row r="281" spans="1:49">
      <c r="A281" s="356"/>
      <c r="B281" s="356"/>
      <c r="C281" s="356"/>
      <c r="D281" s="356"/>
      <c r="E281" s="356"/>
      <c r="F281" s="356"/>
      <c r="G281" s="356"/>
      <c r="H281" s="356"/>
      <c r="I281" s="356"/>
      <c r="J281" s="356"/>
      <c r="K281" s="356"/>
      <c r="L281" s="356"/>
      <c r="M281" s="356"/>
      <c r="N281" s="356"/>
      <c r="O281" s="356"/>
      <c r="P281" s="356"/>
      <c r="Q281" s="356"/>
      <c r="R281" s="356"/>
      <c r="S281" s="356"/>
      <c r="T281" s="356"/>
      <c r="U281" s="356"/>
      <c r="V281" s="356"/>
      <c r="W281" s="356"/>
      <c r="X281" s="356"/>
      <c r="Y281" s="356"/>
      <c r="Z281" s="356"/>
      <c r="AA281" s="356"/>
      <c r="AB281" s="356"/>
      <c r="AC281" s="356"/>
      <c r="AD281" s="356"/>
      <c r="AE281" s="356"/>
      <c r="AF281" s="356"/>
      <c r="AG281" s="356"/>
      <c r="AH281" s="356"/>
      <c r="AI281" s="356"/>
      <c r="AJ281" s="356"/>
      <c r="AK281" s="356"/>
      <c r="AL281" s="356"/>
      <c r="AM281" s="356"/>
      <c r="AN281" s="356"/>
      <c r="AO281" s="356"/>
      <c r="AP281" s="356"/>
      <c r="AQ281" s="356"/>
      <c r="AR281" s="356"/>
      <c r="AS281" s="356"/>
      <c r="AT281" s="356"/>
      <c r="AU281" s="356"/>
      <c r="AV281" s="356"/>
      <c r="AW281" s="356"/>
    </row>
    <row r="282" spans="1:49">
      <c r="A282" s="356"/>
      <c r="B282" s="356"/>
      <c r="C282" s="356"/>
      <c r="D282" s="356"/>
      <c r="E282" s="356"/>
      <c r="F282" s="356"/>
      <c r="G282" s="356"/>
      <c r="H282" s="356"/>
      <c r="I282" s="356"/>
      <c r="J282" s="356"/>
      <c r="K282" s="356"/>
      <c r="L282" s="356"/>
      <c r="M282" s="356"/>
      <c r="N282" s="356"/>
      <c r="O282" s="356"/>
      <c r="P282" s="356"/>
      <c r="Q282" s="356"/>
      <c r="R282" s="356"/>
      <c r="S282" s="356"/>
      <c r="T282" s="356"/>
      <c r="U282" s="356"/>
      <c r="V282" s="356"/>
      <c r="W282" s="356"/>
      <c r="X282" s="356"/>
      <c r="Y282" s="356"/>
      <c r="Z282" s="356"/>
      <c r="AA282" s="356"/>
      <c r="AB282" s="356"/>
      <c r="AC282" s="356"/>
      <c r="AD282" s="356"/>
      <c r="AE282" s="356"/>
      <c r="AF282" s="356"/>
      <c r="AG282" s="356"/>
      <c r="AH282" s="356"/>
      <c r="AI282" s="356"/>
      <c r="AJ282" s="356"/>
      <c r="AK282" s="356"/>
      <c r="AL282" s="356"/>
      <c r="AM282" s="356"/>
      <c r="AN282" s="356"/>
      <c r="AO282" s="356"/>
      <c r="AP282" s="356"/>
      <c r="AQ282" s="356"/>
      <c r="AR282" s="356"/>
      <c r="AS282" s="356"/>
      <c r="AT282" s="356"/>
      <c r="AU282" s="356"/>
      <c r="AV282" s="356"/>
      <c r="AW282" s="356"/>
    </row>
    <row r="283" spans="1:49">
      <c r="A283" s="356"/>
      <c r="B283" s="356"/>
      <c r="C283" s="356"/>
      <c r="D283" s="356"/>
      <c r="E283" s="356"/>
      <c r="F283" s="356"/>
      <c r="G283" s="356"/>
      <c r="H283" s="356"/>
      <c r="I283" s="356"/>
      <c r="J283" s="356"/>
      <c r="K283" s="356"/>
      <c r="L283" s="356"/>
      <c r="M283" s="356"/>
      <c r="N283" s="356"/>
      <c r="O283" s="356"/>
      <c r="P283" s="356"/>
      <c r="Q283" s="356"/>
      <c r="R283" s="356"/>
      <c r="S283" s="356"/>
      <c r="T283" s="356"/>
      <c r="U283" s="356"/>
      <c r="V283" s="356"/>
      <c r="W283" s="356"/>
      <c r="X283" s="356"/>
      <c r="Y283" s="356"/>
      <c r="Z283" s="356"/>
      <c r="AA283" s="356"/>
      <c r="AB283" s="356"/>
      <c r="AC283" s="356"/>
      <c r="AD283" s="356"/>
      <c r="AE283" s="356"/>
      <c r="AF283" s="356"/>
      <c r="AG283" s="356"/>
      <c r="AH283" s="356"/>
      <c r="AI283" s="356"/>
      <c r="AJ283" s="356"/>
      <c r="AK283" s="356"/>
      <c r="AL283" s="356"/>
      <c r="AM283" s="356"/>
      <c r="AN283" s="356"/>
      <c r="AO283" s="356"/>
      <c r="AP283" s="356"/>
      <c r="AQ283" s="356"/>
      <c r="AR283" s="356"/>
      <c r="AS283" s="356"/>
      <c r="AT283" s="356"/>
      <c r="AU283" s="356"/>
      <c r="AV283" s="356"/>
      <c r="AW283" s="356"/>
    </row>
    <row r="284" spans="1:49">
      <c r="A284" s="356"/>
      <c r="B284" s="356"/>
      <c r="C284" s="356"/>
      <c r="D284" s="356"/>
      <c r="E284" s="356"/>
      <c r="F284" s="356"/>
      <c r="G284" s="356"/>
      <c r="H284" s="356"/>
      <c r="I284" s="356"/>
      <c r="J284" s="356"/>
      <c r="K284" s="356"/>
      <c r="L284" s="356"/>
      <c r="M284" s="356"/>
      <c r="N284" s="356"/>
      <c r="O284" s="356"/>
      <c r="P284" s="356"/>
      <c r="Q284" s="356"/>
      <c r="R284" s="356"/>
      <c r="S284" s="356"/>
      <c r="T284" s="356"/>
      <c r="U284" s="356"/>
      <c r="V284" s="356"/>
      <c r="W284" s="356"/>
      <c r="X284" s="356"/>
      <c r="Y284" s="356"/>
      <c r="Z284" s="356"/>
      <c r="AA284" s="356"/>
      <c r="AB284" s="356"/>
      <c r="AC284" s="356"/>
      <c r="AD284" s="356"/>
      <c r="AE284" s="356"/>
      <c r="AF284" s="356"/>
      <c r="AG284" s="356"/>
      <c r="AH284" s="356"/>
      <c r="AI284" s="356"/>
      <c r="AJ284" s="356"/>
      <c r="AK284" s="356"/>
      <c r="AL284" s="356"/>
      <c r="AM284" s="356"/>
      <c r="AN284" s="356"/>
      <c r="AO284" s="356"/>
      <c r="AP284" s="356"/>
      <c r="AQ284" s="356"/>
      <c r="AR284" s="356"/>
      <c r="AS284" s="356"/>
      <c r="AT284" s="356"/>
      <c r="AU284" s="356"/>
      <c r="AV284" s="356"/>
      <c r="AW284" s="356"/>
    </row>
    <row r="285" spans="1:49">
      <c r="A285" s="356"/>
      <c r="B285" s="356"/>
      <c r="C285" s="356"/>
      <c r="D285" s="356"/>
      <c r="E285" s="356"/>
      <c r="F285" s="356"/>
      <c r="G285" s="356"/>
      <c r="H285" s="356"/>
      <c r="I285" s="356"/>
      <c r="J285" s="356"/>
      <c r="K285" s="356"/>
      <c r="L285" s="356"/>
      <c r="M285" s="356"/>
      <c r="N285" s="356"/>
      <c r="O285" s="356"/>
      <c r="P285" s="356"/>
      <c r="Q285" s="356"/>
      <c r="R285" s="356"/>
      <c r="S285" s="356"/>
      <c r="T285" s="356"/>
      <c r="U285" s="356"/>
      <c r="V285" s="356"/>
      <c r="W285" s="356"/>
      <c r="X285" s="356"/>
      <c r="Y285" s="356"/>
      <c r="Z285" s="356"/>
      <c r="AA285" s="356"/>
      <c r="AB285" s="356"/>
      <c r="AC285" s="356"/>
      <c r="AD285" s="356"/>
      <c r="AE285" s="356"/>
      <c r="AF285" s="356"/>
      <c r="AG285" s="356"/>
      <c r="AH285" s="356"/>
      <c r="AI285" s="356"/>
      <c r="AJ285" s="356"/>
      <c r="AK285" s="356"/>
      <c r="AL285" s="356"/>
      <c r="AM285" s="356"/>
      <c r="AN285" s="356"/>
      <c r="AO285" s="356"/>
      <c r="AP285" s="356"/>
      <c r="AQ285" s="356"/>
      <c r="AR285" s="356"/>
      <c r="AS285" s="356"/>
      <c r="AT285" s="356"/>
      <c r="AU285" s="356"/>
      <c r="AV285" s="356"/>
      <c r="AW285" s="356"/>
    </row>
    <row r="286" spans="1:49">
      <c r="A286" s="356"/>
      <c r="B286" s="356"/>
      <c r="C286" s="356"/>
      <c r="D286" s="356"/>
      <c r="E286" s="356"/>
      <c r="F286" s="356"/>
      <c r="G286" s="356"/>
      <c r="H286" s="356"/>
      <c r="I286" s="356"/>
      <c r="J286" s="356"/>
      <c r="K286" s="356"/>
      <c r="L286" s="356"/>
      <c r="M286" s="356"/>
      <c r="N286" s="356"/>
      <c r="O286" s="356"/>
      <c r="P286" s="356"/>
      <c r="Q286" s="356"/>
      <c r="R286" s="356"/>
      <c r="S286" s="356"/>
      <c r="T286" s="356"/>
      <c r="U286" s="356"/>
      <c r="V286" s="356"/>
      <c r="W286" s="356"/>
      <c r="X286" s="356"/>
      <c r="Y286" s="356"/>
      <c r="Z286" s="356"/>
      <c r="AA286" s="356"/>
      <c r="AB286" s="356"/>
      <c r="AC286" s="356"/>
      <c r="AD286" s="356"/>
      <c r="AE286" s="356"/>
      <c r="AF286" s="356"/>
      <c r="AG286" s="356"/>
      <c r="AH286" s="356"/>
      <c r="AI286" s="356"/>
      <c r="AJ286" s="356"/>
      <c r="AK286" s="356"/>
      <c r="AL286" s="356"/>
      <c r="AM286" s="356"/>
      <c r="AN286" s="356"/>
      <c r="AO286" s="356"/>
      <c r="AP286" s="356"/>
      <c r="AQ286" s="356"/>
      <c r="AR286" s="356"/>
      <c r="AS286" s="356"/>
      <c r="AT286" s="356"/>
      <c r="AU286" s="356"/>
      <c r="AV286" s="356"/>
      <c r="AW286" s="356"/>
    </row>
    <row r="287" spans="1:49">
      <c r="A287" s="356"/>
      <c r="B287" s="356"/>
      <c r="C287" s="356"/>
      <c r="D287" s="356"/>
      <c r="E287" s="356"/>
      <c r="F287" s="356"/>
      <c r="G287" s="356"/>
      <c r="H287" s="356"/>
      <c r="I287" s="356"/>
      <c r="J287" s="356"/>
      <c r="K287" s="356"/>
      <c r="L287" s="356"/>
      <c r="M287" s="356"/>
      <c r="N287" s="356"/>
      <c r="O287" s="356"/>
      <c r="P287" s="356"/>
      <c r="Q287" s="356"/>
      <c r="R287" s="356"/>
      <c r="S287" s="356"/>
      <c r="T287" s="356"/>
      <c r="U287" s="356"/>
      <c r="V287" s="356"/>
      <c r="W287" s="356"/>
      <c r="X287" s="356"/>
      <c r="Y287" s="356"/>
      <c r="Z287" s="356"/>
      <c r="AA287" s="356"/>
      <c r="AB287" s="356"/>
      <c r="AC287" s="356"/>
      <c r="AD287" s="356"/>
      <c r="AE287" s="356"/>
      <c r="AF287" s="356"/>
      <c r="AG287" s="356"/>
      <c r="AH287" s="356"/>
      <c r="AI287" s="356"/>
      <c r="AJ287" s="356"/>
      <c r="AK287" s="356"/>
      <c r="AL287" s="356"/>
      <c r="AM287" s="356"/>
      <c r="AN287" s="356"/>
      <c r="AO287" s="356"/>
      <c r="AP287" s="356"/>
      <c r="AQ287" s="356"/>
      <c r="AR287" s="356"/>
      <c r="AS287" s="356"/>
      <c r="AT287" s="356"/>
      <c r="AU287" s="356"/>
      <c r="AV287" s="356"/>
      <c r="AW287" s="356"/>
    </row>
    <row r="288" spans="1:49">
      <c r="A288" s="356"/>
      <c r="B288" s="356"/>
      <c r="C288" s="356"/>
      <c r="D288" s="356"/>
      <c r="E288" s="356"/>
      <c r="F288" s="356"/>
      <c r="G288" s="356"/>
      <c r="H288" s="356"/>
      <c r="I288" s="356"/>
      <c r="J288" s="356"/>
      <c r="K288" s="356"/>
      <c r="L288" s="356"/>
      <c r="M288" s="356"/>
      <c r="N288" s="356"/>
      <c r="O288" s="356"/>
      <c r="P288" s="356"/>
      <c r="Q288" s="356"/>
      <c r="R288" s="356"/>
      <c r="S288" s="356"/>
      <c r="T288" s="356"/>
      <c r="U288" s="356"/>
      <c r="V288" s="356"/>
      <c r="W288" s="356"/>
      <c r="X288" s="356"/>
      <c r="Y288" s="356"/>
      <c r="Z288" s="356"/>
      <c r="AA288" s="356"/>
      <c r="AB288" s="356"/>
      <c r="AC288" s="356"/>
      <c r="AD288" s="356"/>
      <c r="AE288" s="356"/>
      <c r="AF288" s="356"/>
      <c r="AG288" s="356"/>
      <c r="AH288" s="356"/>
      <c r="AI288" s="356"/>
      <c r="AJ288" s="356"/>
      <c r="AK288" s="356"/>
      <c r="AL288" s="356"/>
      <c r="AM288" s="356"/>
      <c r="AN288" s="356"/>
      <c r="AO288" s="356"/>
      <c r="AP288" s="356"/>
      <c r="AQ288" s="356"/>
      <c r="AR288" s="356"/>
      <c r="AS288" s="356"/>
      <c r="AT288" s="356"/>
      <c r="AU288" s="356"/>
      <c r="AV288" s="356"/>
      <c r="AW288" s="356"/>
    </row>
    <row r="289" spans="1:49">
      <c r="A289" s="356"/>
      <c r="B289" s="356"/>
      <c r="C289" s="356"/>
      <c r="D289" s="356"/>
      <c r="E289" s="356"/>
      <c r="F289" s="356"/>
      <c r="G289" s="356"/>
      <c r="H289" s="356"/>
      <c r="I289" s="356"/>
      <c r="J289" s="356"/>
      <c r="K289" s="356"/>
      <c r="L289" s="356"/>
      <c r="M289" s="356"/>
      <c r="N289" s="356"/>
      <c r="O289" s="356"/>
      <c r="P289" s="356"/>
      <c r="Q289" s="356"/>
      <c r="R289" s="356"/>
      <c r="S289" s="356"/>
      <c r="T289" s="356"/>
      <c r="U289" s="356"/>
      <c r="V289" s="356"/>
      <c r="W289" s="356"/>
      <c r="X289" s="356"/>
      <c r="Y289" s="356"/>
      <c r="Z289" s="356"/>
      <c r="AA289" s="356"/>
      <c r="AB289" s="356"/>
      <c r="AC289" s="356"/>
      <c r="AD289" s="356"/>
      <c r="AE289" s="356"/>
      <c r="AF289" s="356"/>
      <c r="AG289" s="356"/>
      <c r="AH289" s="356"/>
      <c r="AI289" s="356"/>
      <c r="AJ289" s="356"/>
      <c r="AK289" s="356"/>
      <c r="AL289" s="356"/>
      <c r="AM289" s="356"/>
      <c r="AN289" s="356"/>
      <c r="AO289" s="356"/>
      <c r="AP289" s="356"/>
      <c r="AQ289" s="356"/>
      <c r="AR289" s="356"/>
      <c r="AS289" s="356"/>
      <c r="AT289" s="356"/>
      <c r="AU289" s="356"/>
      <c r="AV289" s="356"/>
      <c r="AW289" s="356"/>
    </row>
    <row r="290" spans="1:49">
      <c r="A290" s="356"/>
      <c r="B290" s="356"/>
      <c r="C290" s="356"/>
      <c r="D290" s="356"/>
      <c r="E290" s="356"/>
      <c r="F290" s="356"/>
      <c r="G290" s="356"/>
      <c r="H290" s="356"/>
      <c r="I290" s="356"/>
      <c r="J290" s="356"/>
      <c r="K290" s="356"/>
      <c r="L290" s="356"/>
      <c r="M290" s="356"/>
      <c r="N290" s="356"/>
      <c r="O290" s="356"/>
      <c r="P290" s="356"/>
      <c r="Q290" s="356"/>
      <c r="R290" s="356"/>
      <c r="S290" s="356"/>
      <c r="T290" s="356"/>
      <c r="U290" s="356"/>
      <c r="V290" s="356"/>
      <c r="W290" s="356"/>
      <c r="X290" s="356"/>
      <c r="Y290" s="356"/>
      <c r="Z290" s="356"/>
      <c r="AA290" s="356"/>
      <c r="AB290" s="356"/>
      <c r="AC290" s="356"/>
      <c r="AD290" s="356"/>
      <c r="AE290" s="356"/>
      <c r="AF290" s="356"/>
      <c r="AG290" s="356"/>
      <c r="AH290" s="356"/>
      <c r="AI290" s="356"/>
      <c r="AJ290" s="356"/>
      <c r="AK290" s="356"/>
      <c r="AL290" s="356"/>
      <c r="AM290" s="356"/>
      <c r="AN290" s="356"/>
      <c r="AO290" s="356"/>
      <c r="AP290" s="356"/>
      <c r="AQ290" s="356"/>
      <c r="AR290" s="356"/>
      <c r="AS290" s="356"/>
      <c r="AT290" s="356"/>
      <c r="AU290" s="356"/>
      <c r="AV290" s="356"/>
      <c r="AW290" s="356"/>
    </row>
    <row r="291" spans="1:49">
      <c r="A291" s="356"/>
      <c r="B291" s="356"/>
      <c r="C291" s="356"/>
      <c r="D291" s="356"/>
      <c r="E291" s="356"/>
      <c r="F291" s="356"/>
      <c r="G291" s="356"/>
      <c r="H291" s="356"/>
      <c r="I291" s="356"/>
      <c r="J291" s="356"/>
      <c r="K291" s="356"/>
      <c r="L291" s="356"/>
      <c r="M291" s="356"/>
      <c r="N291" s="356"/>
      <c r="O291" s="356"/>
      <c r="P291" s="356"/>
      <c r="Q291" s="356"/>
      <c r="R291" s="356"/>
      <c r="S291" s="356"/>
      <c r="T291" s="356"/>
      <c r="U291" s="356"/>
      <c r="V291" s="356"/>
      <c r="W291" s="356"/>
      <c r="X291" s="356"/>
      <c r="Y291" s="356"/>
      <c r="Z291" s="356"/>
      <c r="AA291" s="356"/>
      <c r="AB291" s="356"/>
      <c r="AC291" s="356"/>
      <c r="AD291" s="356"/>
      <c r="AE291" s="356"/>
      <c r="AF291" s="356"/>
      <c r="AG291" s="356"/>
      <c r="AH291" s="356"/>
      <c r="AI291" s="356"/>
      <c r="AJ291" s="356"/>
      <c r="AK291" s="356"/>
      <c r="AL291" s="356"/>
      <c r="AM291" s="356"/>
      <c r="AN291" s="356"/>
      <c r="AO291" s="356"/>
      <c r="AP291" s="356"/>
      <c r="AQ291" s="356"/>
      <c r="AR291" s="356"/>
      <c r="AS291" s="356"/>
      <c r="AT291" s="356"/>
      <c r="AU291" s="356"/>
      <c r="AV291" s="356"/>
      <c r="AW291" s="356"/>
    </row>
    <row r="292" spans="1:49">
      <c r="A292" s="356"/>
      <c r="B292" s="356"/>
      <c r="C292" s="356"/>
      <c r="D292" s="356"/>
      <c r="E292" s="356"/>
      <c r="F292" s="356"/>
      <c r="G292" s="356"/>
      <c r="H292" s="356"/>
      <c r="I292" s="356"/>
      <c r="J292" s="356"/>
      <c r="K292" s="356"/>
      <c r="L292" s="356"/>
      <c r="M292" s="356"/>
      <c r="N292" s="356"/>
      <c r="O292" s="356"/>
      <c r="P292" s="356"/>
      <c r="Q292" s="356"/>
      <c r="R292" s="356"/>
      <c r="S292" s="356"/>
      <c r="T292" s="356"/>
      <c r="U292" s="356"/>
      <c r="V292" s="356"/>
      <c r="W292" s="356"/>
      <c r="X292" s="356"/>
      <c r="Y292" s="356"/>
      <c r="Z292" s="356"/>
      <c r="AA292" s="356"/>
      <c r="AB292" s="356"/>
      <c r="AC292" s="356"/>
      <c r="AD292" s="356"/>
      <c r="AE292" s="356"/>
      <c r="AF292" s="356"/>
      <c r="AG292" s="356"/>
      <c r="AH292" s="356"/>
      <c r="AI292" s="356"/>
      <c r="AJ292" s="356"/>
      <c r="AK292" s="356"/>
      <c r="AL292" s="356"/>
      <c r="AM292" s="356"/>
      <c r="AN292" s="356"/>
      <c r="AO292" s="356"/>
      <c r="AP292" s="356"/>
      <c r="AQ292" s="356"/>
      <c r="AR292" s="356"/>
      <c r="AS292" s="356"/>
      <c r="AT292" s="356"/>
      <c r="AU292" s="356"/>
      <c r="AV292" s="356"/>
      <c r="AW292" s="356"/>
    </row>
    <row r="293" spans="1:49">
      <c r="A293" s="356"/>
      <c r="B293" s="356"/>
      <c r="C293" s="356"/>
      <c r="D293" s="356"/>
      <c r="E293" s="356"/>
      <c r="F293" s="356"/>
      <c r="G293" s="356"/>
      <c r="H293" s="356"/>
      <c r="I293" s="356"/>
      <c r="J293" s="356"/>
      <c r="K293" s="356"/>
      <c r="L293" s="356"/>
      <c r="M293" s="356"/>
      <c r="N293" s="356"/>
      <c r="O293" s="356"/>
      <c r="P293" s="356"/>
      <c r="Q293" s="356"/>
      <c r="R293" s="356"/>
      <c r="S293" s="356"/>
      <c r="T293" s="356"/>
      <c r="U293" s="356"/>
      <c r="V293" s="356"/>
      <c r="W293" s="356"/>
      <c r="X293" s="356"/>
      <c r="Y293" s="356"/>
      <c r="Z293" s="356"/>
      <c r="AA293" s="356"/>
      <c r="AB293" s="356"/>
      <c r="AC293" s="356"/>
      <c r="AD293" s="356"/>
      <c r="AE293" s="356"/>
      <c r="AF293" s="356"/>
      <c r="AG293" s="356"/>
      <c r="AH293" s="356"/>
      <c r="AI293" s="356"/>
      <c r="AJ293" s="356"/>
      <c r="AK293" s="356"/>
      <c r="AL293" s="356"/>
      <c r="AM293" s="356"/>
      <c r="AN293" s="356"/>
      <c r="AO293" s="356"/>
      <c r="AP293" s="356"/>
      <c r="AQ293" s="356"/>
      <c r="AR293" s="356"/>
      <c r="AS293" s="356"/>
      <c r="AT293" s="356"/>
      <c r="AU293" s="356"/>
      <c r="AV293" s="356"/>
      <c r="AW293" s="356"/>
    </row>
    <row r="294" spans="1:49">
      <c r="A294" s="356"/>
      <c r="B294" s="356"/>
      <c r="C294" s="356"/>
      <c r="D294" s="356"/>
      <c r="E294" s="356"/>
      <c r="F294" s="356"/>
      <c r="G294" s="356"/>
      <c r="H294" s="356"/>
      <c r="I294" s="356"/>
      <c r="J294" s="356"/>
      <c r="K294" s="356"/>
      <c r="L294" s="356"/>
      <c r="M294" s="356"/>
      <c r="N294" s="356"/>
      <c r="O294" s="356"/>
      <c r="P294" s="356"/>
      <c r="Q294" s="356"/>
      <c r="R294" s="356"/>
      <c r="S294" s="356"/>
      <c r="T294" s="356"/>
      <c r="U294" s="356"/>
      <c r="V294" s="356"/>
      <c r="W294" s="356"/>
      <c r="X294" s="356"/>
      <c r="Y294" s="356"/>
      <c r="Z294" s="356"/>
      <c r="AA294" s="356"/>
      <c r="AB294" s="356"/>
      <c r="AC294" s="356"/>
      <c r="AD294" s="356"/>
      <c r="AE294" s="356"/>
      <c r="AF294" s="356"/>
      <c r="AG294" s="356"/>
      <c r="AH294" s="356"/>
      <c r="AI294" s="356"/>
      <c r="AJ294" s="356"/>
      <c r="AK294" s="356"/>
      <c r="AL294" s="356"/>
      <c r="AM294" s="356"/>
      <c r="AN294" s="356"/>
      <c r="AO294" s="356"/>
      <c r="AP294" s="356"/>
      <c r="AQ294" s="356"/>
      <c r="AR294" s="356"/>
      <c r="AS294" s="356"/>
      <c r="AT294" s="356"/>
      <c r="AU294" s="356"/>
      <c r="AV294" s="356"/>
      <c r="AW294" s="356"/>
    </row>
    <row r="295" spans="1:49">
      <c r="A295" s="356"/>
      <c r="B295" s="356"/>
      <c r="C295" s="356"/>
      <c r="D295" s="356"/>
      <c r="E295" s="356"/>
      <c r="F295" s="356"/>
      <c r="G295" s="356"/>
      <c r="H295" s="356"/>
      <c r="I295" s="356"/>
      <c r="J295" s="356"/>
      <c r="K295" s="356"/>
      <c r="L295" s="356"/>
      <c r="M295" s="356"/>
      <c r="N295" s="356"/>
      <c r="O295" s="356"/>
      <c r="P295" s="356"/>
      <c r="Q295" s="356"/>
      <c r="R295" s="356"/>
      <c r="S295" s="356"/>
      <c r="T295" s="356"/>
      <c r="U295" s="356"/>
      <c r="V295" s="356"/>
      <c r="W295" s="356"/>
      <c r="X295" s="356"/>
      <c r="Y295" s="356"/>
      <c r="Z295" s="356"/>
      <c r="AA295" s="356"/>
      <c r="AB295" s="356"/>
      <c r="AC295" s="356"/>
      <c r="AD295" s="356"/>
      <c r="AE295" s="356"/>
      <c r="AF295" s="356"/>
      <c r="AG295" s="356"/>
      <c r="AH295" s="356"/>
      <c r="AI295" s="356"/>
      <c r="AJ295" s="356"/>
      <c r="AK295" s="356"/>
      <c r="AL295" s="356"/>
      <c r="AM295" s="356"/>
      <c r="AN295" s="356"/>
      <c r="AO295" s="356"/>
      <c r="AP295" s="356"/>
      <c r="AQ295" s="356"/>
      <c r="AR295" s="356"/>
      <c r="AS295" s="356"/>
      <c r="AT295" s="356"/>
      <c r="AU295" s="356"/>
      <c r="AV295" s="356"/>
      <c r="AW295" s="356"/>
    </row>
    <row r="296" spans="1:49">
      <c r="A296" s="356"/>
      <c r="B296" s="356"/>
      <c r="C296" s="356"/>
      <c r="D296" s="356"/>
      <c r="E296" s="356"/>
      <c r="F296" s="356"/>
      <c r="G296" s="356"/>
      <c r="H296" s="356"/>
      <c r="I296" s="356"/>
      <c r="J296" s="356"/>
      <c r="K296" s="356"/>
      <c r="L296" s="356"/>
      <c r="M296" s="356"/>
      <c r="N296" s="356"/>
      <c r="O296" s="356"/>
      <c r="P296" s="356"/>
      <c r="Q296" s="356"/>
      <c r="R296" s="356"/>
      <c r="S296" s="356"/>
      <c r="T296" s="356"/>
      <c r="U296" s="356"/>
      <c r="V296" s="356"/>
      <c r="W296" s="356"/>
      <c r="X296" s="356"/>
      <c r="Y296" s="356"/>
      <c r="Z296" s="356"/>
      <c r="AA296" s="356"/>
      <c r="AB296" s="356"/>
      <c r="AC296" s="356"/>
      <c r="AD296" s="356"/>
      <c r="AE296" s="356"/>
      <c r="AF296" s="356"/>
      <c r="AG296" s="356"/>
      <c r="AH296" s="356"/>
      <c r="AI296" s="356"/>
      <c r="AJ296" s="356"/>
      <c r="AK296" s="356"/>
      <c r="AL296" s="356"/>
      <c r="AM296" s="356"/>
      <c r="AN296" s="356"/>
      <c r="AO296" s="356"/>
      <c r="AP296" s="356"/>
      <c r="AQ296" s="356"/>
      <c r="AR296" s="356"/>
      <c r="AS296" s="356"/>
      <c r="AT296" s="356"/>
      <c r="AU296" s="356"/>
      <c r="AV296" s="356"/>
      <c r="AW296" s="356"/>
    </row>
    <row r="297" spans="1:49">
      <c r="A297" s="356"/>
      <c r="B297" s="356"/>
      <c r="C297" s="356"/>
      <c r="D297" s="356"/>
      <c r="E297" s="356"/>
      <c r="F297" s="356"/>
      <c r="G297" s="356"/>
      <c r="H297" s="356"/>
      <c r="I297" s="356"/>
      <c r="J297" s="356"/>
      <c r="K297" s="356"/>
      <c r="L297" s="356"/>
      <c r="M297" s="356"/>
      <c r="N297" s="356"/>
      <c r="O297" s="356"/>
      <c r="P297" s="356"/>
      <c r="Q297" s="356"/>
      <c r="R297" s="356"/>
      <c r="S297" s="356"/>
      <c r="T297" s="356"/>
      <c r="U297" s="356"/>
      <c r="V297" s="356"/>
      <c r="W297" s="356"/>
      <c r="X297" s="356"/>
      <c r="Y297" s="356"/>
      <c r="Z297" s="356"/>
      <c r="AA297" s="356"/>
      <c r="AB297" s="356"/>
      <c r="AC297" s="356"/>
      <c r="AD297" s="356"/>
      <c r="AE297" s="356"/>
      <c r="AF297" s="356"/>
      <c r="AG297" s="356"/>
      <c r="AH297" s="356"/>
      <c r="AI297" s="356"/>
      <c r="AJ297" s="356"/>
      <c r="AK297" s="356"/>
      <c r="AL297" s="356"/>
      <c r="AM297" s="356"/>
      <c r="AN297" s="356"/>
      <c r="AO297" s="356"/>
      <c r="AP297" s="356"/>
      <c r="AQ297" s="356"/>
      <c r="AR297" s="356"/>
      <c r="AS297" s="356"/>
      <c r="AT297" s="356"/>
      <c r="AU297" s="356"/>
      <c r="AV297" s="356"/>
      <c r="AW297" s="356"/>
    </row>
    <row r="298" spans="1:49">
      <c r="A298" s="356"/>
      <c r="B298" s="356"/>
      <c r="C298" s="356"/>
      <c r="D298" s="356"/>
      <c r="E298" s="356"/>
      <c r="F298" s="356"/>
      <c r="G298" s="356"/>
      <c r="H298" s="356"/>
      <c r="I298" s="356"/>
      <c r="J298" s="356"/>
      <c r="K298" s="356"/>
      <c r="L298" s="356"/>
      <c r="M298" s="356"/>
      <c r="N298" s="356"/>
      <c r="O298" s="356"/>
      <c r="P298" s="356"/>
      <c r="Q298" s="356"/>
      <c r="R298" s="356"/>
      <c r="S298" s="356"/>
      <c r="T298" s="356"/>
      <c r="U298" s="356"/>
      <c r="V298" s="356"/>
      <c r="W298" s="356"/>
      <c r="X298" s="356"/>
      <c r="Y298" s="356"/>
      <c r="Z298" s="356"/>
      <c r="AA298" s="356"/>
      <c r="AB298" s="356"/>
      <c r="AC298" s="356"/>
      <c r="AD298" s="356"/>
      <c r="AE298" s="356"/>
      <c r="AF298" s="356"/>
      <c r="AG298" s="356"/>
      <c r="AH298" s="356"/>
      <c r="AI298" s="356"/>
      <c r="AJ298" s="356"/>
      <c r="AK298" s="356"/>
      <c r="AL298" s="356"/>
      <c r="AM298" s="356"/>
      <c r="AN298" s="356"/>
      <c r="AO298" s="356"/>
      <c r="AP298" s="356"/>
      <c r="AQ298" s="356"/>
      <c r="AR298" s="356"/>
      <c r="AS298" s="356"/>
      <c r="AT298" s="356"/>
      <c r="AU298" s="356"/>
      <c r="AV298" s="356"/>
      <c r="AW298" s="356"/>
    </row>
    <row r="299" spans="1:49">
      <c r="A299" s="356"/>
      <c r="B299" s="356"/>
      <c r="C299" s="356"/>
      <c r="D299" s="356"/>
      <c r="E299" s="356"/>
      <c r="F299" s="356"/>
      <c r="G299" s="356"/>
      <c r="H299" s="356"/>
      <c r="I299" s="356"/>
      <c r="J299" s="356"/>
      <c r="K299" s="356"/>
      <c r="L299" s="356"/>
      <c r="M299" s="356"/>
      <c r="N299" s="356"/>
      <c r="O299" s="356"/>
      <c r="P299" s="356"/>
      <c r="Q299" s="356"/>
      <c r="R299" s="356"/>
      <c r="S299" s="356"/>
      <c r="T299" s="356"/>
      <c r="U299" s="356"/>
      <c r="V299" s="356"/>
      <c r="W299" s="356"/>
      <c r="X299" s="356"/>
      <c r="Y299" s="356"/>
      <c r="Z299" s="356"/>
      <c r="AA299" s="356"/>
      <c r="AB299" s="356"/>
      <c r="AC299" s="356"/>
      <c r="AD299" s="356"/>
      <c r="AE299" s="356"/>
      <c r="AF299" s="356"/>
      <c r="AG299" s="356"/>
      <c r="AH299" s="356"/>
      <c r="AI299" s="356"/>
      <c r="AJ299" s="356"/>
      <c r="AK299" s="356"/>
      <c r="AL299" s="356"/>
      <c r="AM299" s="356"/>
      <c r="AN299" s="356"/>
      <c r="AO299" s="356"/>
      <c r="AP299" s="356"/>
      <c r="AQ299" s="356"/>
      <c r="AR299" s="356"/>
      <c r="AS299" s="356"/>
      <c r="AT299" s="356"/>
      <c r="AU299" s="356"/>
      <c r="AV299" s="356"/>
      <c r="AW299" s="356"/>
    </row>
    <row r="300" spans="1:49">
      <c r="A300" s="356"/>
      <c r="B300" s="356"/>
      <c r="C300" s="356"/>
      <c r="D300" s="356"/>
      <c r="E300" s="356"/>
      <c r="F300" s="356"/>
      <c r="G300" s="356"/>
      <c r="H300" s="356"/>
      <c r="I300" s="356"/>
      <c r="J300" s="356"/>
      <c r="K300" s="356"/>
      <c r="L300" s="356"/>
      <c r="M300" s="356"/>
      <c r="N300" s="356"/>
      <c r="O300" s="356"/>
      <c r="P300" s="356"/>
      <c r="Q300" s="356"/>
      <c r="R300" s="356"/>
      <c r="S300" s="356"/>
      <c r="T300" s="356"/>
      <c r="U300" s="356"/>
      <c r="V300" s="356"/>
      <c r="W300" s="356"/>
      <c r="X300" s="356"/>
      <c r="Y300" s="356"/>
      <c r="Z300" s="356"/>
      <c r="AA300" s="356"/>
      <c r="AB300" s="356"/>
      <c r="AC300" s="356"/>
      <c r="AD300" s="356"/>
      <c r="AE300" s="356"/>
      <c r="AF300" s="356"/>
      <c r="AG300" s="356"/>
      <c r="AH300" s="356"/>
      <c r="AI300" s="356"/>
      <c r="AJ300" s="356"/>
      <c r="AK300" s="356"/>
      <c r="AL300" s="356"/>
      <c r="AM300" s="356"/>
      <c r="AN300" s="356"/>
      <c r="AO300" s="356"/>
      <c r="AP300" s="356"/>
      <c r="AQ300" s="356"/>
      <c r="AR300" s="356"/>
      <c r="AS300" s="356"/>
      <c r="AT300" s="356"/>
      <c r="AU300" s="356"/>
      <c r="AV300" s="356"/>
      <c r="AW300" s="356"/>
    </row>
    <row r="301" spans="1:49">
      <c r="A301" s="356"/>
      <c r="B301" s="356"/>
      <c r="C301" s="356"/>
      <c r="D301" s="356"/>
      <c r="E301" s="356"/>
      <c r="F301" s="356"/>
      <c r="G301" s="356"/>
      <c r="H301" s="356"/>
      <c r="I301" s="356"/>
      <c r="J301" s="356"/>
      <c r="K301" s="356"/>
      <c r="L301" s="356"/>
      <c r="M301" s="356"/>
      <c r="N301" s="356"/>
      <c r="O301" s="356"/>
      <c r="P301" s="356"/>
      <c r="Q301" s="356"/>
      <c r="R301" s="356"/>
      <c r="S301" s="356"/>
      <c r="T301" s="356"/>
      <c r="U301" s="356"/>
      <c r="V301" s="356"/>
      <c r="W301" s="356"/>
      <c r="X301" s="356"/>
      <c r="Y301" s="356"/>
      <c r="Z301" s="356"/>
      <c r="AA301" s="356"/>
      <c r="AB301" s="356"/>
      <c r="AC301" s="356"/>
      <c r="AD301" s="356"/>
      <c r="AE301" s="356"/>
      <c r="AF301" s="356"/>
      <c r="AG301" s="356"/>
      <c r="AH301" s="356"/>
      <c r="AI301" s="356"/>
      <c r="AJ301" s="356"/>
      <c r="AK301" s="356"/>
      <c r="AL301" s="356"/>
      <c r="AM301" s="356"/>
      <c r="AN301" s="356"/>
      <c r="AO301" s="356"/>
      <c r="AP301" s="356"/>
      <c r="AQ301" s="356"/>
      <c r="AR301" s="356"/>
      <c r="AS301" s="356"/>
      <c r="AT301" s="356"/>
      <c r="AU301" s="356"/>
      <c r="AV301" s="356"/>
      <c r="AW301" s="356"/>
    </row>
    <row r="302" spans="1:49">
      <c r="A302" s="356"/>
      <c r="B302" s="356"/>
      <c r="C302" s="356"/>
      <c r="D302" s="356"/>
      <c r="E302" s="356"/>
      <c r="F302" s="356"/>
      <c r="G302" s="356"/>
      <c r="H302" s="356"/>
      <c r="I302" s="356"/>
      <c r="J302" s="356"/>
      <c r="K302" s="356"/>
      <c r="L302" s="356"/>
      <c r="M302" s="356"/>
      <c r="N302" s="356"/>
      <c r="O302" s="356"/>
      <c r="P302" s="356"/>
      <c r="Q302" s="356"/>
      <c r="R302" s="356"/>
      <c r="S302" s="356"/>
      <c r="T302" s="356"/>
      <c r="U302" s="356"/>
      <c r="V302" s="356"/>
      <c r="W302" s="356"/>
      <c r="X302" s="356"/>
      <c r="Y302" s="356"/>
      <c r="Z302" s="356"/>
      <c r="AA302" s="356"/>
      <c r="AB302" s="356"/>
      <c r="AC302" s="356"/>
      <c r="AD302" s="356"/>
      <c r="AE302" s="356"/>
      <c r="AF302" s="356"/>
      <c r="AG302" s="356"/>
      <c r="AH302" s="356"/>
      <c r="AI302" s="356"/>
      <c r="AJ302" s="356"/>
      <c r="AK302" s="356"/>
      <c r="AL302" s="356"/>
      <c r="AM302" s="356"/>
      <c r="AN302" s="356"/>
      <c r="AO302" s="356"/>
      <c r="AP302" s="356"/>
      <c r="AQ302" s="356"/>
      <c r="AR302" s="356"/>
      <c r="AS302" s="356"/>
      <c r="AT302" s="356"/>
      <c r="AU302" s="356"/>
      <c r="AV302" s="356"/>
      <c r="AW302" s="356"/>
    </row>
    <row r="303" spans="1:49">
      <c r="A303" s="356"/>
      <c r="B303" s="356"/>
      <c r="C303" s="356"/>
      <c r="D303" s="356"/>
      <c r="E303" s="356"/>
      <c r="F303" s="356"/>
      <c r="G303" s="356"/>
      <c r="H303" s="356"/>
      <c r="I303" s="356"/>
      <c r="J303" s="356"/>
      <c r="K303" s="356"/>
      <c r="L303" s="356"/>
      <c r="M303" s="356"/>
      <c r="N303" s="356"/>
      <c r="O303" s="356"/>
      <c r="P303" s="356"/>
      <c r="Q303" s="356"/>
      <c r="R303" s="356"/>
      <c r="S303" s="356"/>
      <c r="T303" s="356"/>
      <c r="U303" s="356"/>
      <c r="V303" s="356"/>
      <c r="W303" s="356"/>
      <c r="X303" s="356"/>
      <c r="Y303" s="356"/>
      <c r="Z303" s="356"/>
      <c r="AA303" s="356"/>
      <c r="AB303" s="356"/>
      <c r="AC303" s="356"/>
      <c r="AD303" s="356"/>
      <c r="AE303" s="356"/>
      <c r="AF303" s="356"/>
      <c r="AG303" s="356"/>
      <c r="AH303" s="356"/>
      <c r="AI303" s="356"/>
      <c r="AJ303" s="356"/>
      <c r="AK303" s="356"/>
      <c r="AL303" s="356"/>
      <c r="AM303" s="356"/>
      <c r="AN303" s="356"/>
      <c r="AO303" s="356"/>
      <c r="AP303" s="356"/>
      <c r="AQ303" s="356"/>
      <c r="AR303" s="356"/>
      <c r="AS303" s="356"/>
      <c r="AT303" s="356"/>
      <c r="AU303" s="356"/>
      <c r="AV303" s="356"/>
      <c r="AW303" s="356"/>
    </row>
    <row r="1003" spans="1:3" customFormat="1" ht="12.75"/>
    <row r="1004" spans="1:3" customFormat="1" ht="18.75" customHeight="1">
      <c r="A1004" s="489" t="s">
        <v>135</v>
      </c>
      <c r="B1004" s="489"/>
    </row>
    <row r="1005" spans="1:3" customFormat="1" ht="12.75"/>
    <row r="1006" spans="1:3" customFormat="1">
      <c r="C1006" s="149"/>
    </row>
    <row r="1007" spans="1:3" customFormat="1">
      <c r="B1007" s="177"/>
      <c r="C1007" s="149"/>
    </row>
    <row r="1008" spans="1:3" customFormat="1">
      <c r="B1008" s="149"/>
      <c r="C1008" s="149"/>
    </row>
    <row r="1009" spans="2:5" customFormat="1">
      <c r="B1009" s="149"/>
      <c r="C1009" s="149"/>
    </row>
    <row r="1010" spans="2:5" customFormat="1">
      <c r="B1010" s="234" t="s">
        <v>134</v>
      </c>
      <c r="C1010" s="235"/>
      <c r="D1010" s="236"/>
      <c r="E1010" s="1"/>
    </row>
    <row r="1011" spans="2:5" customFormat="1" ht="14.25">
      <c r="B1011" s="237" t="s">
        <v>106</v>
      </c>
      <c r="C1011" s="238" t="s">
        <v>17</v>
      </c>
      <c r="D1011" s="236"/>
      <c r="E1011" s="1"/>
    </row>
    <row r="1012" spans="2:5" customFormat="1" ht="14.25">
      <c r="B1012" s="490" t="s">
        <v>20</v>
      </c>
      <c r="C1012" s="490"/>
      <c r="D1012" s="236"/>
      <c r="E1012" s="1"/>
    </row>
    <row r="1013" spans="2:5" customFormat="1" ht="15.75" customHeight="1">
      <c r="B1013" s="239" t="s">
        <v>18</v>
      </c>
      <c r="C1013" s="240" t="s">
        <v>110</v>
      </c>
      <c r="D1013" s="236"/>
      <c r="E1013" s="1"/>
    </row>
    <row r="1014" spans="2:5" customFormat="1" ht="15.75" customHeight="1">
      <c r="B1014" s="241" t="s">
        <v>19</v>
      </c>
      <c r="C1014" s="240" t="s">
        <v>26</v>
      </c>
      <c r="D1014" s="236"/>
      <c r="E1014" s="1"/>
    </row>
    <row r="1015" spans="2:5" customFormat="1" ht="15.75" customHeight="1">
      <c r="B1015" s="241" t="s">
        <v>117</v>
      </c>
      <c r="C1015" s="240" t="s">
        <v>22</v>
      </c>
      <c r="D1015" s="236"/>
      <c r="E1015" s="1"/>
    </row>
    <row r="1016" spans="2:5" customFormat="1" ht="15.75" customHeight="1">
      <c r="B1016" s="241" t="s">
        <v>81</v>
      </c>
      <c r="C1016" s="240" t="s">
        <v>111</v>
      </c>
      <c r="D1016" s="236"/>
      <c r="E1016" s="1"/>
    </row>
    <row r="1017" spans="2:5" customFormat="1" ht="15.75" customHeight="1">
      <c r="B1017" s="241" t="s">
        <v>107</v>
      </c>
      <c r="C1017" s="240" t="s">
        <v>115</v>
      </c>
      <c r="D1017" s="236"/>
      <c r="E1017" s="1"/>
    </row>
    <row r="1018" spans="2:5" customFormat="1" ht="15.75" customHeight="1">
      <c r="B1018" s="241" t="s">
        <v>5</v>
      </c>
      <c r="C1018" s="240" t="s">
        <v>112</v>
      </c>
      <c r="D1018" s="236"/>
      <c r="E1018" s="1"/>
    </row>
    <row r="1019" spans="2:5" customFormat="1" ht="15.75" customHeight="1">
      <c r="B1019" s="241" t="s">
        <v>8</v>
      </c>
      <c r="C1019" s="242" t="s">
        <v>60</v>
      </c>
      <c r="D1019" s="236"/>
      <c r="E1019" s="1"/>
    </row>
    <row r="1020" spans="2:5" customFormat="1" ht="15.75" customHeight="1">
      <c r="B1020" s="241" t="s">
        <v>9</v>
      </c>
      <c r="C1020" s="242" t="s">
        <v>27</v>
      </c>
      <c r="D1020" s="236"/>
      <c r="E1020" s="1"/>
    </row>
    <row r="1021" spans="2:5" customFormat="1" ht="15.75" customHeight="1">
      <c r="B1021" s="241" t="s">
        <v>12</v>
      </c>
      <c r="C1021" s="242" t="s">
        <v>59</v>
      </c>
      <c r="D1021" s="236"/>
      <c r="E1021" s="1"/>
    </row>
    <row r="1022" spans="2:5" customFormat="1" ht="15.75" customHeight="1">
      <c r="B1022" s="241" t="s">
        <v>6</v>
      </c>
      <c r="C1022" s="242" t="s">
        <v>101</v>
      </c>
      <c r="D1022" s="236"/>
      <c r="E1022" s="1"/>
    </row>
    <row r="1023" spans="2:5" customFormat="1" ht="15.75" customHeight="1">
      <c r="B1023" s="241" t="s">
        <v>83</v>
      </c>
      <c r="C1023" s="242" t="s">
        <v>119</v>
      </c>
      <c r="D1023" s="236"/>
      <c r="E1023" s="1"/>
    </row>
    <row r="1024" spans="2:5" customFormat="1" ht="15.75" customHeight="1">
      <c r="B1024" s="241" t="s">
        <v>16</v>
      </c>
      <c r="C1024" s="242" t="s">
        <v>48</v>
      </c>
      <c r="D1024" s="236"/>
      <c r="E1024" s="1"/>
    </row>
    <row r="1025" spans="2:5" customFormat="1" ht="15.75" customHeight="1">
      <c r="B1025" s="241" t="s">
        <v>47</v>
      </c>
      <c r="C1025" s="242" t="s">
        <v>46</v>
      </c>
      <c r="D1025" s="236"/>
      <c r="E1025" s="1"/>
    </row>
    <row r="1026" spans="2:5" customFormat="1" ht="15.75" customHeight="1">
      <c r="B1026" s="241" t="s">
        <v>84</v>
      </c>
      <c r="C1026" s="242" t="s">
        <v>85</v>
      </c>
      <c r="D1026" s="236"/>
      <c r="E1026" s="1"/>
    </row>
    <row r="1027" spans="2:5" customFormat="1" ht="15.75" customHeight="1">
      <c r="B1027" s="491" t="s">
        <v>21</v>
      </c>
      <c r="C1027" s="491"/>
      <c r="D1027" s="236"/>
      <c r="E1027" s="1"/>
    </row>
    <row r="1028" spans="2:5" customFormat="1" ht="15.75" customHeight="1">
      <c r="B1028" s="239" t="s">
        <v>108</v>
      </c>
      <c r="C1028" s="243" t="s">
        <v>114</v>
      </c>
      <c r="D1028" s="236"/>
      <c r="E1028" s="1"/>
    </row>
    <row r="1029" spans="2:5" customFormat="1" ht="15.75" customHeight="1">
      <c r="B1029" s="241" t="s">
        <v>118</v>
      </c>
      <c r="C1029" s="242" t="s">
        <v>120</v>
      </c>
      <c r="D1029" s="236"/>
      <c r="E1029" s="1"/>
    </row>
    <row r="1030" spans="2:5" customFormat="1" ht="15.75" customHeight="1">
      <c r="B1030" s="241" t="s">
        <v>54</v>
      </c>
      <c r="C1030" s="242" t="s">
        <v>121</v>
      </c>
      <c r="D1030" s="236"/>
      <c r="E1030" s="1"/>
    </row>
    <row r="1031" spans="2:5" customFormat="1" ht="15.75" customHeight="1">
      <c r="B1031" s="241" t="s">
        <v>89</v>
      </c>
      <c r="C1031" s="242" t="s">
        <v>109</v>
      </c>
      <c r="D1031" s="236"/>
      <c r="E1031" s="1"/>
    </row>
    <row r="1032" spans="2:5" customFormat="1" ht="15.75" customHeight="1">
      <c r="B1032" s="244" t="s">
        <v>96</v>
      </c>
      <c r="C1032" s="245" t="s">
        <v>113</v>
      </c>
      <c r="D1032" s="236"/>
      <c r="E1032" s="1"/>
    </row>
    <row r="1033" spans="2:5" customFormat="1" ht="12.75"/>
    <row r="1034" spans="2:5" customFormat="1" ht="12.75"/>
    <row r="1035" spans="2:5" customFormat="1" ht="12.75"/>
    <row r="1036" spans="2:5" customFormat="1" ht="12.75"/>
  </sheetData>
  <mergeCells count="11">
    <mergeCell ref="A1004:B1004"/>
    <mergeCell ref="B1012:C1012"/>
    <mergeCell ref="B1027:C1027"/>
    <mergeCell ref="Q9:R9"/>
    <mergeCell ref="B121:B124"/>
    <mergeCell ref="B101:B104"/>
    <mergeCell ref="B105:B108"/>
    <mergeCell ref="B109:B112"/>
    <mergeCell ref="B113:B116"/>
    <mergeCell ref="B117:B120"/>
    <mergeCell ref="B125:B128"/>
  </mergeCells>
  <dataValidations count="1">
    <dataValidation type="list" allowBlank="1" showInputMessage="1" showErrorMessage="1" sqref="C4">
      <formula1>$C$68:$U$68</formula1>
    </dataValidation>
  </dataValidations>
  <printOptions horizontalCentered="1"/>
  <pageMargins left="0.11811023622047245" right="0.11811023622047245" top="0.74803149606299213" bottom="0.74803149606299213" header="0.31496062992125984" footer="0.31496062992125984"/>
  <pageSetup paperSize="9" scale="80" orientation="landscape" r:id="rId1"/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55"/>
  <sheetViews>
    <sheetView zoomScale="90" zoomScaleNormal="90" workbookViewId="0">
      <pane ySplit="7" topLeftCell="A8" activePane="bottomLeft" state="frozen"/>
      <selection pane="bottomLeft"/>
    </sheetView>
  </sheetViews>
  <sheetFormatPr baseColWidth="10" defaultColWidth="21.85546875" defaultRowHeight="12.75"/>
  <cols>
    <col min="1" max="1" width="12.7109375" style="395" customWidth="1"/>
    <col min="2" max="22" width="20.7109375" style="395" customWidth="1"/>
    <col min="23" max="48" width="21.85546875" style="400"/>
    <col min="49" max="49" width="21.85546875" style="395"/>
    <col min="50" max="87" width="21.85546875" style="400"/>
    <col min="88" max="16384" width="21.85546875" style="395"/>
  </cols>
  <sheetData>
    <row r="1" spans="1:22" s="374" customFormat="1" ht="17.25" customHeight="1">
      <c r="A1" s="281" t="s">
        <v>517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</row>
    <row r="2" spans="1:22" s="374" customFormat="1" ht="17.25" customHeight="1">
      <c r="A2" s="281" t="s">
        <v>471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</row>
    <row r="3" spans="1:22" s="378" customFormat="1" ht="17.25" customHeight="1">
      <c r="A3" s="281" t="s">
        <v>472</v>
      </c>
      <c r="B3" s="376"/>
      <c r="C3" s="376"/>
      <c r="D3" s="376"/>
      <c r="E3" s="377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376"/>
      <c r="R3" s="376"/>
      <c r="S3" s="376"/>
      <c r="T3" s="376"/>
      <c r="U3" s="376"/>
      <c r="V3" s="376"/>
    </row>
    <row r="4" spans="1:22" s="378" customFormat="1" ht="17.25" customHeight="1">
      <c r="A4" s="281" t="s">
        <v>537</v>
      </c>
      <c r="B4" s="376"/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6"/>
      <c r="S4" s="376"/>
      <c r="T4" s="376"/>
      <c r="U4" s="376"/>
      <c r="V4" s="376"/>
    </row>
    <row r="5" spans="1:22" s="400" customFormat="1" ht="13.5" thickBot="1"/>
    <row r="6" spans="1:22" s="382" customFormat="1" ht="20.100000000000001" customHeight="1" thickTop="1">
      <c r="A6" s="380"/>
      <c r="B6" s="381" t="s">
        <v>18</v>
      </c>
      <c r="C6" s="381" t="s">
        <v>19</v>
      </c>
      <c r="D6" s="381" t="s">
        <v>13</v>
      </c>
      <c r="E6" s="381" t="s">
        <v>81</v>
      </c>
      <c r="F6" s="381" t="s">
        <v>2</v>
      </c>
      <c r="G6" s="381" t="s">
        <v>5</v>
      </c>
      <c r="H6" s="381" t="s">
        <v>8</v>
      </c>
      <c r="I6" s="381" t="s">
        <v>9</v>
      </c>
      <c r="J6" s="381" t="s">
        <v>12</v>
      </c>
      <c r="K6" s="381" t="s">
        <v>6</v>
      </c>
      <c r="L6" s="381" t="s">
        <v>83</v>
      </c>
      <c r="M6" s="381" t="s">
        <v>16</v>
      </c>
      <c r="N6" s="381" t="s">
        <v>47</v>
      </c>
      <c r="O6" s="381" t="s">
        <v>84</v>
      </c>
      <c r="P6" s="381" t="s">
        <v>108</v>
      </c>
      <c r="Q6" s="381" t="s">
        <v>498</v>
      </c>
      <c r="R6" s="381" t="s">
        <v>54</v>
      </c>
      <c r="S6" s="381" t="s">
        <v>15</v>
      </c>
      <c r="T6" s="485" t="s">
        <v>42</v>
      </c>
      <c r="U6" s="485" t="s">
        <v>41</v>
      </c>
      <c r="V6" s="487" t="s">
        <v>532</v>
      </c>
    </row>
    <row r="7" spans="1:22" s="382" customFormat="1" ht="110.1" customHeight="1" thickBot="1">
      <c r="A7" s="383" t="s">
        <v>80</v>
      </c>
      <c r="B7" s="384" t="s">
        <v>64</v>
      </c>
      <c r="C7" s="384" t="s">
        <v>26</v>
      </c>
      <c r="D7" s="384" t="s">
        <v>22</v>
      </c>
      <c r="E7" s="384" t="s">
        <v>82</v>
      </c>
      <c r="F7" s="384" t="s">
        <v>23</v>
      </c>
      <c r="G7" s="384" t="s">
        <v>61</v>
      </c>
      <c r="H7" s="384" t="s">
        <v>60</v>
      </c>
      <c r="I7" s="384" t="s">
        <v>27</v>
      </c>
      <c r="J7" s="384" t="s">
        <v>59</v>
      </c>
      <c r="K7" s="384" t="s">
        <v>58</v>
      </c>
      <c r="L7" s="384" t="s">
        <v>533</v>
      </c>
      <c r="M7" s="384" t="s">
        <v>48</v>
      </c>
      <c r="N7" s="384" t="s">
        <v>46</v>
      </c>
      <c r="O7" s="384" t="s">
        <v>85</v>
      </c>
      <c r="P7" s="384" t="s">
        <v>23</v>
      </c>
      <c r="Q7" s="384" t="s">
        <v>55</v>
      </c>
      <c r="R7" s="384" t="s">
        <v>53</v>
      </c>
      <c r="S7" s="384" t="s">
        <v>86</v>
      </c>
      <c r="T7" s="486"/>
      <c r="U7" s="486"/>
      <c r="V7" s="488"/>
    </row>
    <row r="8" spans="1:22" s="378" customFormat="1" ht="17.25" customHeight="1" thickTop="1">
      <c r="A8" s="401" t="s">
        <v>66</v>
      </c>
      <c r="B8" s="402">
        <f>+'6. PIBTRIM CONSTANTE 18-25'!B13/'6. PIBTRIM CONSTANTE 18-25'!B8*100-100</f>
        <v>5.8609924913698421</v>
      </c>
      <c r="C8" s="402">
        <f>+'6. PIBTRIM CONSTANTE 18-25'!C13/'6. PIBTRIM CONSTANTE 18-25'!C8*100-100</f>
        <v>23.726124395941568</v>
      </c>
      <c r="D8" s="402">
        <f>+'6. PIBTRIM CONSTANTE 18-25'!D13/'6. PIBTRIM CONSTANTE 18-25'!D8*100-100</f>
        <v>-1.0987886058783687</v>
      </c>
      <c r="E8" s="402">
        <f>+'6. PIBTRIM CONSTANTE 18-25'!E13/'6. PIBTRIM CONSTANTE 18-25'!E8*100-100</f>
        <v>2.3307473655071647</v>
      </c>
      <c r="F8" s="402">
        <f>+'6. PIBTRIM CONSTANTE 18-25'!F13/'6. PIBTRIM CONSTANTE 18-25'!F8*100-100</f>
        <v>0.92714039234114409</v>
      </c>
      <c r="G8" s="402">
        <f>+'6. PIBTRIM CONSTANTE 18-25'!G13/'6. PIBTRIM CONSTANTE 18-25'!G8*100-100</f>
        <v>1.4552305713466609</v>
      </c>
      <c r="H8" s="402">
        <f>+'6. PIBTRIM CONSTANTE 18-25'!H13/'6. PIBTRIM CONSTANTE 18-25'!H8*100-100</f>
        <v>7.3852736686661444</v>
      </c>
      <c r="I8" s="402">
        <f>+'6. PIBTRIM CONSTANTE 18-25'!I13/'6. PIBTRIM CONSTANTE 18-25'!I8*100-100</f>
        <v>1.0312697269784934</v>
      </c>
      <c r="J8" s="402">
        <f>+'6. PIBTRIM CONSTANTE 18-25'!J13/'6. PIBTRIM CONSTANTE 18-25'!J8*100-100</f>
        <v>0.19426787722829886</v>
      </c>
      <c r="K8" s="402">
        <f>+'6. PIBTRIM CONSTANTE 18-25'!K13/'6. PIBTRIM CONSTANTE 18-25'!K8*100-100</f>
        <v>2.0911337859218548</v>
      </c>
      <c r="L8" s="402">
        <f>+'6. PIBTRIM CONSTANTE 18-25'!L13/'6. PIBTRIM CONSTANTE 18-25'!L8*100-100</f>
        <v>5.8956196103717531</v>
      </c>
      <c r="M8" s="402">
        <f>+'6. PIBTRIM CONSTANTE 18-25'!M13/'6. PIBTRIM CONSTANTE 18-25'!M8*100-100</f>
        <v>4.5404001314244908</v>
      </c>
      <c r="N8" s="402">
        <f>+'6. PIBTRIM CONSTANTE 18-25'!N13/'6. PIBTRIM CONSTANTE 18-25'!N8*100-100</f>
        <v>4.1214892449456215</v>
      </c>
      <c r="O8" s="402">
        <f>+'6. PIBTRIM CONSTANTE 18-25'!O13/'6. PIBTRIM CONSTANTE 18-25'!O8*100-100</f>
        <v>-0.52499112122391978</v>
      </c>
      <c r="P8" s="402">
        <f>+'6. PIBTRIM CONSTANTE 18-25'!P13/'6. PIBTRIM CONSTANTE 18-25'!P8*100-100</f>
        <v>0.76395269328988036</v>
      </c>
      <c r="Q8" s="402">
        <f>+'6. PIBTRIM CONSTANTE 18-25'!Q13/'6. PIBTRIM CONSTANTE 18-25'!Q8*100-100</f>
        <v>6.0182363075958563</v>
      </c>
      <c r="R8" s="402">
        <f>+'6. PIBTRIM CONSTANTE 18-25'!R13/'6. PIBTRIM CONSTANTE 18-25'!R8*100-100</f>
        <v>17.17374639845653</v>
      </c>
      <c r="S8" s="402">
        <f>+'6. PIBTRIM CONSTANTE 18-25'!S13/'6. PIBTRIM CONSTANTE 18-25'!S8*100-100</f>
        <v>4.7097903043788989</v>
      </c>
      <c r="T8" s="403">
        <f>+'6. PIBTRIM CONSTANTE 18-25'!T13/'6. PIBTRIM CONSTANTE 18-25'!T8*100-100</f>
        <v>3.267852531095798</v>
      </c>
      <c r="U8" s="402">
        <f>+'6. PIBTRIM CONSTANTE 18-25'!U13/'6. PIBTRIM CONSTANTE 18-25'!U8*100-100</f>
        <v>-1.5565324285128526</v>
      </c>
      <c r="V8" s="404">
        <f>+'6. PIBTRIM CONSTANTE 18-25'!V13/'6. PIBTRIM CONSTANTE 18-25'!V8*100-100</f>
        <v>3.103067932724727</v>
      </c>
    </row>
    <row r="9" spans="1:22" s="378" customFormat="1" ht="17.25" customHeight="1">
      <c r="A9" s="405" t="s">
        <v>9</v>
      </c>
      <c r="B9" s="406">
        <f>+'6. PIBTRIM CONSTANTE 18-25'!B14/'6. PIBTRIM CONSTANTE 18-25'!B9*100-100</f>
        <v>-1.2309786621478054</v>
      </c>
      <c r="C9" s="406">
        <f>+'6. PIBTRIM CONSTANTE 18-25'!C14/'6. PIBTRIM CONSTANTE 18-25'!C9*100-100</f>
        <v>-3.4620032776447118</v>
      </c>
      <c r="D9" s="406">
        <f>+'6. PIBTRIM CONSTANTE 18-25'!D14/'6. PIBTRIM CONSTANTE 18-25'!D9*100-100</f>
        <v>-2.8636442032642151</v>
      </c>
      <c r="E9" s="406">
        <f>+'6. PIBTRIM CONSTANTE 18-25'!E14/'6. PIBTRIM CONSTANTE 18-25'!E9*100-100</f>
        <v>5.7504423659008381</v>
      </c>
      <c r="F9" s="406">
        <f>+'6. PIBTRIM CONSTANTE 18-25'!F14/'6. PIBTRIM CONSTANTE 18-25'!F9*100-100</f>
        <v>5.7810888839902077</v>
      </c>
      <c r="G9" s="406">
        <f>+'6. PIBTRIM CONSTANTE 18-25'!G14/'6. PIBTRIM CONSTANTE 18-25'!G9*100-100</f>
        <v>1.058537628578307</v>
      </c>
      <c r="H9" s="406">
        <f>+'6. PIBTRIM CONSTANTE 18-25'!H14/'6. PIBTRIM CONSTANTE 18-25'!H9*100-100</f>
        <v>4.8200509835470058</v>
      </c>
      <c r="I9" s="406">
        <f>+'6. PIBTRIM CONSTANTE 18-25'!I14/'6. PIBTRIM CONSTANTE 18-25'!I9*100-100</f>
        <v>0.91676301866556287</v>
      </c>
      <c r="J9" s="406">
        <f>+'6. PIBTRIM CONSTANTE 18-25'!J14/'6. PIBTRIM CONSTANTE 18-25'!J9*100-100</f>
        <v>-1.7092193659575372</v>
      </c>
      <c r="K9" s="406">
        <f>+'6. PIBTRIM CONSTANTE 18-25'!K14/'6. PIBTRIM CONSTANTE 18-25'!K9*100-100</f>
        <v>2.6034978339913408</v>
      </c>
      <c r="L9" s="406">
        <f>+'6. PIBTRIM CONSTANTE 18-25'!L14/'6. PIBTRIM CONSTANTE 18-25'!L9*100-100</f>
        <v>4.7845726378978242</v>
      </c>
      <c r="M9" s="406">
        <f>+'6. PIBTRIM CONSTANTE 18-25'!M14/'6. PIBTRIM CONSTANTE 18-25'!M9*100-100</f>
        <v>4.1723671920415768</v>
      </c>
      <c r="N9" s="406">
        <f>+'6. PIBTRIM CONSTANTE 18-25'!N14/'6. PIBTRIM CONSTANTE 18-25'!N9*100-100</f>
        <v>2.6320780664478463</v>
      </c>
      <c r="O9" s="406">
        <f>+'6. PIBTRIM CONSTANTE 18-25'!O14/'6. PIBTRIM CONSTANTE 18-25'!O9*100-100</f>
        <v>1.4248449978377522</v>
      </c>
      <c r="P9" s="406">
        <f>+'6. PIBTRIM CONSTANTE 18-25'!P14/'6. PIBTRIM CONSTANTE 18-25'!P9*100-100</f>
        <v>4.677882613597248</v>
      </c>
      <c r="Q9" s="406">
        <f>+'6. PIBTRIM CONSTANTE 18-25'!Q14/'6. PIBTRIM CONSTANTE 18-25'!Q9*100-100</f>
        <v>6.1230407821500421</v>
      </c>
      <c r="R9" s="406">
        <f>+'6. PIBTRIM CONSTANTE 18-25'!R14/'6. PIBTRIM CONSTANTE 18-25'!R9*100-100</f>
        <v>13.704460293029456</v>
      </c>
      <c r="S9" s="406">
        <f>+'6. PIBTRIM CONSTANTE 18-25'!S14/'6. PIBTRIM CONSTANTE 18-25'!S9*100-100</f>
        <v>3.4680201640845638</v>
      </c>
      <c r="T9" s="407">
        <f>+'6. PIBTRIM CONSTANTE 18-25'!T14/'6. PIBTRIM CONSTANTE 18-25'!T9*100-100</f>
        <v>3.2407756521826201</v>
      </c>
      <c r="U9" s="406">
        <f>+'6. PIBTRIM CONSTANTE 18-25'!U14/'6. PIBTRIM CONSTANTE 18-25'!U9*100-100</f>
        <v>-1.4466225082675663</v>
      </c>
      <c r="V9" s="408">
        <f>+'6. PIBTRIM CONSTANTE 18-25'!V14/'6. PIBTRIM CONSTANTE 18-25'!V9*100-100</f>
        <v>3.0926815078157404</v>
      </c>
    </row>
    <row r="10" spans="1:22" s="378" customFormat="1" ht="17.25" customHeight="1">
      <c r="A10" s="409" t="s">
        <v>92</v>
      </c>
      <c r="B10" s="406">
        <f>+'6. PIBTRIM CONSTANTE 18-25'!B15/'6. PIBTRIM CONSTANTE 18-25'!B10*100-100</f>
        <v>-2.103735059243391</v>
      </c>
      <c r="C10" s="406">
        <f>+'6. PIBTRIM CONSTANTE 18-25'!C15/'6. PIBTRIM CONSTANTE 18-25'!C10*100-100</f>
        <v>10.983049560292031</v>
      </c>
      <c r="D10" s="406">
        <f>+'6. PIBTRIM CONSTANTE 18-25'!D15/'6. PIBTRIM CONSTANTE 18-25'!D10*100-100</f>
        <v>-2.4599705213704226</v>
      </c>
      <c r="E10" s="406">
        <f>+'6. PIBTRIM CONSTANTE 18-25'!E15/'6. PIBTRIM CONSTANTE 18-25'!E10*100-100</f>
        <v>-1.6069387152460592</v>
      </c>
      <c r="F10" s="406">
        <f>+'6. PIBTRIM CONSTANTE 18-25'!F15/'6. PIBTRIM CONSTANTE 18-25'!F10*100-100</f>
        <v>6.3544777304606725</v>
      </c>
      <c r="G10" s="406">
        <f>+'6. PIBTRIM CONSTANTE 18-25'!G15/'6. PIBTRIM CONSTANTE 18-25'!G10*100-100</f>
        <v>0.58530805180878076</v>
      </c>
      <c r="H10" s="406">
        <f>+'6. PIBTRIM CONSTANTE 18-25'!H15/'6. PIBTRIM CONSTANTE 18-25'!H10*100-100</f>
        <v>5.0115672255034411</v>
      </c>
      <c r="I10" s="406">
        <f>+'6. PIBTRIM CONSTANTE 18-25'!I15/'6. PIBTRIM CONSTANTE 18-25'!I10*100-100</f>
        <v>-0.36077041254952746</v>
      </c>
      <c r="J10" s="406">
        <f>+'6. PIBTRIM CONSTANTE 18-25'!J15/'6. PIBTRIM CONSTANTE 18-25'!J10*100-100</f>
        <v>-2.2361008987212898</v>
      </c>
      <c r="K10" s="406">
        <f>+'6. PIBTRIM CONSTANTE 18-25'!K15/'6. PIBTRIM CONSTANTE 18-25'!K10*100-100</f>
        <v>4.9039459595924058</v>
      </c>
      <c r="L10" s="406">
        <f>+'6. PIBTRIM CONSTANTE 18-25'!L15/'6. PIBTRIM CONSTANTE 18-25'!L10*100-100</f>
        <v>2.6141110405725243</v>
      </c>
      <c r="M10" s="406">
        <f>+'6. PIBTRIM CONSTANTE 18-25'!M15/'6. PIBTRIM CONSTANTE 18-25'!M10*100-100</f>
        <v>5.5456012936921866</v>
      </c>
      <c r="N10" s="406">
        <f>+'6. PIBTRIM CONSTANTE 18-25'!N15/'6. PIBTRIM CONSTANTE 18-25'!N10*100-100</f>
        <v>3.2614283591096722</v>
      </c>
      <c r="O10" s="406">
        <f>+'6. PIBTRIM CONSTANTE 18-25'!O15/'6. PIBTRIM CONSTANTE 18-25'!O10*100-100</f>
        <v>1.7869183960994519</v>
      </c>
      <c r="P10" s="406">
        <f>+'6. PIBTRIM CONSTANTE 18-25'!P15/'6. PIBTRIM CONSTANTE 18-25'!P10*100-100</f>
        <v>3.9366131479585675</v>
      </c>
      <c r="Q10" s="406">
        <f>+'6. PIBTRIM CONSTANTE 18-25'!Q15/'6. PIBTRIM CONSTANTE 18-25'!Q10*100-100</f>
        <v>7.0271935892195643</v>
      </c>
      <c r="R10" s="406">
        <f>+'6. PIBTRIM CONSTANTE 18-25'!R15/'6. PIBTRIM CONSTANTE 18-25'!R10*100-100</f>
        <v>19.031737159378025</v>
      </c>
      <c r="S10" s="406">
        <f>+'6. PIBTRIM CONSTANTE 18-25'!S15/'6. PIBTRIM CONSTANTE 18-25'!S10*100-100</f>
        <v>3.6098020741837615</v>
      </c>
      <c r="T10" s="407">
        <f>+'6. PIBTRIM CONSTANTE 18-25'!T15/'6. PIBTRIM CONSTANTE 18-25'!T10*100-100</f>
        <v>3.0840008894046207</v>
      </c>
      <c r="U10" s="406">
        <f>+'6. PIBTRIM CONSTANTE 18-25'!U15/'6. PIBTRIM CONSTANTE 18-25'!U10*100-100</f>
        <v>-1.5812039700969649</v>
      </c>
      <c r="V10" s="408">
        <f>+'6. PIBTRIM CONSTANTE 18-25'!V15/'6. PIBTRIM CONSTANTE 18-25'!V10*100-100</f>
        <v>2.9181318134615424</v>
      </c>
    </row>
    <row r="11" spans="1:22" s="378" customFormat="1" ht="17.25" customHeight="1">
      <c r="A11" s="409" t="s">
        <v>93</v>
      </c>
      <c r="B11" s="406">
        <f>+'6. PIBTRIM CONSTANTE 18-25'!B16/'6. PIBTRIM CONSTANTE 18-25'!B11*100-100</f>
        <v>12.259548713521767</v>
      </c>
      <c r="C11" s="406">
        <f>+'6. PIBTRIM CONSTANTE 18-25'!C16/'6. PIBTRIM CONSTANTE 18-25'!C11*100-100</f>
        <v>28.639167704884358</v>
      </c>
      <c r="D11" s="406">
        <f>+'6. PIBTRIM CONSTANTE 18-25'!D16/'6. PIBTRIM CONSTANTE 18-25'!D11*100-100</f>
        <v>0.87692540186176871</v>
      </c>
      <c r="E11" s="406">
        <f>+'6. PIBTRIM CONSTANTE 18-25'!E16/'6. PIBTRIM CONSTANTE 18-25'!E11*100-100</f>
        <v>0.77162805844000104</v>
      </c>
      <c r="F11" s="406">
        <f>+'6. PIBTRIM CONSTANTE 18-25'!F16/'6. PIBTRIM CONSTANTE 18-25'!F11*100-100</f>
        <v>-6.9262206397529837</v>
      </c>
      <c r="G11" s="406">
        <f>+'6. PIBTRIM CONSTANTE 18-25'!G16/'6. PIBTRIM CONSTANTE 18-25'!G11*100-100</f>
        <v>0.51401736433922451</v>
      </c>
      <c r="H11" s="406">
        <f>+'6. PIBTRIM CONSTANTE 18-25'!H16/'6. PIBTRIM CONSTANTE 18-25'!H11*100-100</f>
        <v>9.5678179064650095</v>
      </c>
      <c r="I11" s="406">
        <f>+'6. PIBTRIM CONSTANTE 18-25'!I16/'6. PIBTRIM CONSTANTE 18-25'!I11*100-100</f>
        <v>0.28396985811376396</v>
      </c>
      <c r="J11" s="406">
        <f>+'6. PIBTRIM CONSTANTE 18-25'!J16/'6. PIBTRIM CONSTANTE 18-25'!J11*100-100</f>
        <v>1.4149943826706703</v>
      </c>
      <c r="K11" s="406">
        <f>+'6. PIBTRIM CONSTANTE 18-25'!K16/'6. PIBTRIM CONSTANTE 18-25'!K11*100-100</f>
        <v>0.62585446978712866</v>
      </c>
      <c r="L11" s="406">
        <f>+'6. PIBTRIM CONSTANTE 18-25'!L16/'6. PIBTRIM CONSTANTE 18-25'!L11*100-100</f>
        <v>7.5711837413383449</v>
      </c>
      <c r="M11" s="406">
        <f>+'6. PIBTRIM CONSTANTE 18-25'!M16/'6. PIBTRIM CONSTANTE 18-25'!M11*100-100</f>
        <v>2.2042254234531384</v>
      </c>
      <c r="N11" s="406">
        <f>+'6. PIBTRIM CONSTANTE 18-25'!N16/'6. PIBTRIM CONSTANTE 18-25'!N11*100-100</f>
        <v>6.1012237292392513</v>
      </c>
      <c r="O11" s="406">
        <f>+'6. PIBTRIM CONSTANTE 18-25'!O16/'6. PIBTRIM CONSTANTE 18-25'!O11*100-100</f>
        <v>-4.182953755039037</v>
      </c>
      <c r="P11" s="406">
        <f>+'6. PIBTRIM CONSTANTE 18-25'!P16/'6. PIBTRIM CONSTANTE 18-25'!P11*100-100</f>
        <v>-3.4828897953549216</v>
      </c>
      <c r="Q11" s="406">
        <f>+'6. PIBTRIM CONSTANTE 18-25'!Q16/'6. PIBTRIM CONSTANTE 18-25'!Q11*100-100</f>
        <v>6.3423450060709854</v>
      </c>
      <c r="R11" s="406">
        <f>+'6. PIBTRIM CONSTANTE 18-25'!R16/'6. PIBTRIM CONSTANTE 18-25'!R11*100-100</f>
        <v>19.89639633078788</v>
      </c>
      <c r="S11" s="406">
        <f>+'6. PIBTRIM CONSTANTE 18-25'!S16/'6. PIBTRIM CONSTANTE 18-25'!S11*100-100</f>
        <v>5.0070400295621766</v>
      </c>
      <c r="T11" s="407">
        <f>+'6. PIBTRIM CONSTANTE 18-25'!T16/'6. PIBTRIM CONSTANTE 18-25'!T11*100-100</f>
        <v>2.2525810937260644</v>
      </c>
      <c r="U11" s="406">
        <f>+'6. PIBTRIM CONSTANTE 18-25'!U16/'6. PIBTRIM CONSTANTE 18-25'!U11*100-100</f>
        <v>0.4807126032001463</v>
      </c>
      <c r="V11" s="408">
        <f>+'6. PIBTRIM CONSTANTE 18-25'!V16/'6. PIBTRIM CONSTANTE 18-25'!V11*100-100</f>
        <v>2.1886723508572743</v>
      </c>
    </row>
    <row r="12" spans="1:22" s="378" customFormat="1" ht="17.25" customHeight="1">
      <c r="A12" s="409" t="s">
        <v>94</v>
      </c>
      <c r="B12" s="406">
        <f>+'6. PIBTRIM CONSTANTE 18-25'!B17/'6. PIBTRIM CONSTANTE 18-25'!B12*100-100</f>
        <v>14.661048274445449</v>
      </c>
      <c r="C12" s="406">
        <f>+'6. PIBTRIM CONSTANTE 18-25'!C17/'6. PIBTRIM CONSTANTE 18-25'!C12*100-100</f>
        <v>76.785534914695575</v>
      </c>
      <c r="D12" s="406">
        <f>+'6. PIBTRIM CONSTANTE 18-25'!D17/'6. PIBTRIM CONSTANTE 18-25'!D12*100-100</f>
        <v>0.22485315503509185</v>
      </c>
      <c r="E12" s="406">
        <f>+'6. PIBTRIM CONSTANTE 18-25'!E17/'6. PIBTRIM CONSTANTE 18-25'!E12*100-100</f>
        <v>4.7781651840524688</v>
      </c>
      <c r="F12" s="406">
        <f>+'6. PIBTRIM CONSTANTE 18-25'!F17/'6. PIBTRIM CONSTANTE 18-25'!F12*100-100</f>
        <v>-3.2217479840103636</v>
      </c>
      <c r="G12" s="406">
        <f>+'6. PIBTRIM CONSTANTE 18-25'!G17/'6. PIBTRIM CONSTANTE 18-25'!G12*100-100</f>
        <v>3.4022220496677988</v>
      </c>
      <c r="H12" s="406">
        <f>+'6. PIBTRIM CONSTANTE 18-25'!H17/'6. PIBTRIM CONSTANTE 18-25'!H12*100-100</f>
        <v>10.10324659159501</v>
      </c>
      <c r="I12" s="406">
        <f>+'6. PIBTRIM CONSTANTE 18-25'!I17/'6. PIBTRIM CONSTANTE 18-25'!I12*100-100</f>
        <v>2.9919632247114265</v>
      </c>
      <c r="J12" s="406">
        <f>+'6. PIBTRIM CONSTANTE 18-25'!J17/'6. PIBTRIM CONSTANTE 18-25'!J12*100-100</f>
        <v>3.1344634669416678</v>
      </c>
      <c r="K12" s="406">
        <f>+'6. PIBTRIM CONSTANTE 18-25'!K17/'6. PIBTRIM CONSTANTE 18-25'!K12*100-100</f>
        <v>0.47841350437994379</v>
      </c>
      <c r="L12" s="406">
        <f>+'6. PIBTRIM CONSTANTE 18-25'!L17/'6. PIBTRIM CONSTANTE 18-25'!L12*100-100</f>
        <v>8.3537526312395158</v>
      </c>
      <c r="M12" s="406">
        <f>+'6. PIBTRIM CONSTANTE 18-25'!M17/'6. PIBTRIM CONSTANTE 18-25'!M12*100-100</f>
        <v>6.1384212350226193</v>
      </c>
      <c r="N12" s="406">
        <f>+'6. PIBTRIM CONSTANTE 18-25'!N17/'6. PIBTRIM CONSTANTE 18-25'!N12*100-100</f>
        <v>4.3847635483977854</v>
      </c>
      <c r="O12" s="406">
        <f>+'6. PIBTRIM CONSTANTE 18-25'!O17/'6. PIBTRIM CONSTANTE 18-25'!O12*100-100</f>
        <v>-0.79720624484536984</v>
      </c>
      <c r="P12" s="406">
        <f>+'6. PIBTRIM CONSTANTE 18-25'!P17/'6. PIBTRIM CONSTANTE 18-25'!P12*100-100</f>
        <v>-5.5296670892229685</v>
      </c>
      <c r="Q12" s="406">
        <f>+'6. PIBTRIM CONSTANTE 18-25'!Q17/'6. PIBTRIM CONSTANTE 18-25'!Q12*100-100</f>
        <v>4.6288799630351321</v>
      </c>
      <c r="R12" s="406">
        <f>+'6. PIBTRIM CONSTANTE 18-25'!R17/'6. PIBTRIM CONSTANTE 18-25'!R12*100-100</f>
        <v>16.047579560622665</v>
      </c>
      <c r="S12" s="406">
        <f>+'6. PIBTRIM CONSTANTE 18-25'!S17/'6. PIBTRIM CONSTANTE 18-25'!S12*100-100</f>
        <v>6.1146385791528814</v>
      </c>
      <c r="T12" s="407">
        <f>+'6. PIBTRIM CONSTANTE 18-25'!T17/'6. PIBTRIM CONSTANTE 18-25'!T12*100-100</f>
        <v>4.4283363981713109</v>
      </c>
      <c r="U12" s="406">
        <f>+'6. PIBTRIM CONSTANTE 18-25'!U17/'6. PIBTRIM CONSTANTE 18-25'!U12*100-100</f>
        <v>-3.7148059535345084</v>
      </c>
      <c r="V12" s="408">
        <f>+'6. PIBTRIM CONSTANTE 18-25'!V17/'6. PIBTRIM CONSTANTE 18-25'!V12*100-100</f>
        <v>4.1542784191264843</v>
      </c>
    </row>
    <row r="13" spans="1:22" s="378" customFormat="1" ht="17.25" customHeight="1">
      <c r="A13" s="416" t="s">
        <v>67</v>
      </c>
      <c r="B13" s="417">
        <f>+'6. PIBTRIM CONSTANTE 18-25'!B18/'6. PIBTRIM CONSTANTE 18-25'!B13*100-100</f>
        <v>2.1476611543778148</v>
      </c>
      <c r="C13" s="417">
        <f>+'6. PIBTRIM CONSTANTE 18-25'!C18/'6. PIBTRIM CONSTANTE 18-25'!C13*100-100</f>
        <v>29.29366710589008</v>
      </c>
      <c r="D13" s="417">
        <f>+'6. PIBTRIM CONSTANTE 18-25'!D18/'6. PIBTRIM CONSTANTE 18-25'!D13*100-100</f>
        <v>-20.122864973193344</v>
      </c>
      <c r="E13" s="417">
        <f>+'6. PIBTRIM CONSTANTE 18-25'!E18/'6. PIBTRIM CONSTANTE 18-25'!E13*100-100</f>
        <v>2.2870564843986187</v>
      </c>
      <c r="F13" s="417">
        <f>+'6. PIBTRIM CONSTANTE 18-25'!F18/'6. PIBTRIM CONSTANTE 18-25'!F13*100-100</f>
        <v>-47.532067296279344</v>
      </c>
      <c r="G13" s="417">
        <f>+'6. PIBTRIM CONSTANTE 18-25'!G18/'6. PIBTRIM CONSTANTE 18-25'!G13*100-100</f>
        <v>-16.551314850730733</v>
      </c>
      <c r="H13" s="417">
        <f>+'6. PIBTRIM CONSTANTE 18-25'!H18/'6. PIBTRIM CONSTANTE 18-25'!H13*100-100</f>
        <v>-15.68393661871886</v>
      </c>
      <c r="I13" s="417">
        <f>+'6. PIBTRIM CONSTANTE 18-25'!I18/'6. PIBTRIM CONSTANTE 18-25'!I13*100-100</f>
        <v>-62.714246311765294</v>
      </c>
      <c r="J13" s="417">
        <f>+'6. PIBTRIM CONSTANTE 18-25'!J18/'6. PIBTRIM CONSTANTE 18-25'!J13*100-100</f>
        <v>1.4878230217537265</v>
      </c>
      <c r="K13" s="417">
        <f>+'6. PIBTRIM CONSTANTE 18-25'!K18/'6. PIBTRIM CONSTANTE 18-25'!K13*100-100</f>
        <v>-0.88444017452221146</v>
      </c>
      <c r="L13" s="417">
        <f>+'6. PIBTRIM CONSTANTE 18-25'!L18/'6. PIBTRIM CONSTANTE 18-25'!L13*100-100</f>
        <v>-15.162468952058845</v>
      </c>
      <c r="M13" s="417">
        <f>+'6. PIBTRIM CONSTANTE 18-25'!M18/'6. PIBTRIM CONSTANTE 18-25'!M13*100-100</f>
        <v>-8.2838322295925479</v>
      </c>
      <c r="N13" s="417">
        <f>+'6. PIBTRIM CONSTANTE 18-25'!N18/'6. PIBTRIM CONSTANTE 18-25'!N13*100-100</f>
        <v>8.0625209273267728</v>
      </c>
      <c r="O13" s="417">
        <f>+'6. PIBTRIM CONSTANTE 18-25'!O18/'6. PIBTRIM CONSTANTE 18-25'!O13*100-100</f>
        <v>-45.171736323530986</v>
      </c>
      <c r="P13" s="417">
        <f>+'6. PIBTRIM CONSTANTE 18-25'!P18/'6. PIBTRIM CONSTANTE 18-25'!P13*100-100</f>
        <v>-49.969885706120529</v>
      </c>
      <c r="Q13" s="417">
        <f>+'6. PIBTRIM CONSTANTE 18-25'!Q18/'6. PIBTRIM CONSTANTE 18-25'!Q13*100-100</f>
        <v>3.4817583141398813</v>
      </c>
      <c r="R13" s="417">
        <f>+'6. PIBTRIM CONSTANTE 18-25'!R18/'6. PIBTRIM CONSTANTE 18-25'!R13*100-100</f>
        <v>-19.646724417975108</v>
      </c>
      <c r="S13" s="417">
        <f>+'6. PIBTRIM CONSTANTE 18-25'!S18/'6. PIBTRIM CONSTANTE 18-25'!S13*100-100</f>
        <v>11.34333269218655</v>
      </c>
      <c r="T13" s="418">
        <f>+'6. PIBTRIM CONSTANTE 18-25'!T18/'6. PIBTRIM CONSTANTE 18-25'!T13*100-100</f>
        <v>-17.247323102106904</v>
      </c>
      <c r="U13" s="417">
        <f>+'6. PIBTRIM CONSTANTE 18-25'!U18/'6. PIBTRIM CONSTANTE 18-25'!U13*100-100</f>
        <v>-35.624435529047844</v>
      </c>
      <c r="V13" s="419">
        <f>+'6. PIBTRIM CONSTANTE 18-25'!V18/'6. PIBTRIM CONSTANTE 18-25'!V13*100-100</f>
        <v>-17.821229945932458</v>
      </c>
    </row>
    <row r="14" spans="1:22" s="378" customFormat="1" ht="17.25" customHeight="1">
      <c r="A14" s="420" t="s">
        <v>9</v>
      </c>
      <c r="B14" s="417">
        <f>+'6. PIBTRIM CONSTANTE 18-25'!B19/'6. PIBTRIM CONSTANTE 18-25'!B14*100-100</f>
        <v>1.3712016805191922</v>
      </c>
      <c r="C14" s="417">
        <f>+'6. PIBTRIM CONSTANTE 18-25'!C19/'6. PIBTRIM CONSTANTE 18-25'!C14*100-100</f>
        <v>103.80930946319182</v>
      </c>
      <c r="D14" s="417">
        <f>+'6. PIBTRIM CONSTANTE 18-25'!D19/'6. PIBTRIM CONSTANTE 18-25'!D14*100-100</f>
        <v>2.4149791478160978</v>
      </c>
      <c r="E14" s="417">
        <f>+'6. PIBTRIM CONSTANTE 18-25'!E19/'6. PIBTRIM CONSTANTE 18-25'!E14*100-100</f>
        <v>2.8940211427226075</v>
      </c>
      <c r="F14" s="417">
        <f>+'6. PIBTRIM CONSTANTE 18-25'!F19/'6. PIBTRIM CONSTANTE 18-25'!F14*100-100</f>
        <v>-15.432174730546805</v>
      </c>
      <c r="G14" s="417">
        <f>+'6. PIBTRIM CONSTANTE 18-25'!G19/'6. PIBTRIM CONSTANTE 18-25'!G14*100-100</f>
        <v>-0.48563810859677403</v>
      </c>
      <c r="H14" s="417">
        <f>+'6. PIBTRIM CONSTANTE 18-25'!H19/'6. PIBTRIM CONSTANTE 18-25'!H14*100-100</f>
        <v>5.3920400759863298</v>
      </c>
      <c r="I14" s="417">
        <f>+'6. PIBTRIM CONSTANTE 18-25'!I19/'6. PIBTRIM CONSTANTE 18-25'!I14*100-100</f>
        <v>-21.230519147647072</v>
      </c>
      <c r="J14" s="417">
        <f>+'6. PIBTRIM CONSTANTE 18-25'!J19/'6. PIBTRIM CONSTANTE 18-25'!J14*100-100</f>
        <v>7.9186730077275058</v>
      </c>
      <c r="K14" s="417">
        <f>+'6. PIBTRIM CONSTANTE 18-25'!K19/'6. PIBTRIM CONSTANTE 18-25'!K14*100-100</f>
        <v>0.81038253397484539</v>
      </c>
      <c r="L14" s="417">
        <f>+'6. PIBTRIM CONSTANTE 18-25'!L19/'6. PIBTRIM CONSTANTE 18-25'!L14*100-100</f>
        <v>17.746985486282526</v>
      </c>
      <c r="M14" s="417">
        <f>+'6. PIBTRIM CONSTANTE 18-25'!M19/'6. PIBTRIM CONSTANTE 18-25'!M14*100-100</f>
        <v>17.70260298600202</v>
      </c>
      <c r="N14" s="417">
        <f>+'6. PIBTRIM CONSTANTE 18-25'!N19/'6. PIBTRIM CONSTANTE 18-25'!N14*100-100</f>
        <v>6.6845464172798046</v>
      </c>
      <c r="O14" s="417">
        <f>+'6. PIBTRIM CONSTANTE 18-25'!O19/'6. PIBTRIM CONSTANTE 18-25'!O14*100-100</f>
        <v>-10.299179028371711</v>
      </c>
      <c r="P14" s="417">
        <f>+'6. PIBTRIM CONSTANTE 18-25'!P19/'6. PIBTRIM CONSTANTE 18-25'!P14*100-100</f>
        <v>-15.244588782810979</v>
      </c>
      <c r="Q14" s="417">
        <f>+'6. PIBTRIM CONSTANTE 18-25'!Q19/'6. PIBTRIM CONSTANTE 18-25'!Q14*100-100</f>
        <v>5.2395294425934082</v>
      </c>
      <c r="R14" s="417">
        <f>+'6. PIBTRIM CONSTANTE 18-25'!R19/'6. PIBTRIM CONSTANTE 18-25'!R14*100-100</f>
        <v>0.93622260825230796</v>
      </c>
      <c r="S14" s="417">
        <f>+'6. PIBTRIM CONSTANTE 18-25'!S19/'6. PIBTRIM CONSTANTE 18-25'!S14*100-100</f>
        <v>9.3926200065351111</v>
      </c>
      <c r="T14" s="418">
        <f>+'6. PIBTRIM CONSTANTE 18-25'!T19/'6. PIBTRIM CONSTANTE 18-25'!T14*100-100</f>
        <v>0.32439999945712827</v>
      </c>
      <c r="U14" s="417">
        <f>+'6. PIBTRIM CONSTANTE 18-25'!U19/'6. PIBTRIM CONSTANTE 18-25'!U14*100-100</f>
        <v>-8.8241523260371935</v>
      </c>
      <c r="V14" s="419">
        <f>+'6. PIBTRIM CONSTANTE 18-25'!V19/'6. PIBTRIM CONSTANTE 18-25'!V14*100-100</f>
        <v>7.0410790896161757E-2</v>
      </c>
    </row>
    <row r="15" spans="1:22" s="378" customFormat="1" ht="17.25" customHeight="1">
      <c r="A15" s="416" t="s">
        <v>92</v>
      </c>
      <c r="B15" s="417">
        <f>+'6. PIBTRIM CONSTANTE 18-25'!B20/'6. PIBTRIM CONSTANTE 18-25'!B15*100-100</f>
        <v>1.3867538113775169</v>
      </c>
      <c r="C15" s="417">
        <f>+'6. PIBTRIM CONSTANTE 18-25'!C20/'6. PIBTRIM CONSTANTE 18-25'!C15*100-100</f>
        <v>-48.822494655414829</v>
      </c>
      <c r="D15" s="417">
        <f>+'6. PIBTRIM CONSTANTE 18-25'!D20/'6. PIBTRIM CONSTANTE 18-25'!D15*100-100</f>
        <v>-37.699963500052327</v>
      </c>
      <c r="E15" s="417">
        <f>+'6. PIBTRIM CONSTANTE 18-25'!E20/'6. PIBTRIM CONSTANTE 18-25'!E15*100-100</f>
        <v>-10.612505691218999</v>
      </c>
      <c r="F15" s="417">
        <f>+'6. PIBTRIM CONSTANTE 18-25'!F20/'6. PIBTRIM CONSTANTE 18-25'!F15*100-100</f>
        <v>-82.521519163456588</v>
      </c>
      <c r="G15" s="417">
        <f>+'6. PIBTRIM CONSTANTE 18-25'!G20/'6. PIBTRIM CONSTANTE 18-25'!G15*100-100</f>
        <v>-42.822131095544322</v>
      </c>
      <c r="H15" s="417">
        <f>+'6. PIBTRIM CONSTANTE 18-25'!H20/'6. PIBTRIM CONSTANTE 18-25'!H15*100-100</f>
        <v>-32.808851821346039</v>
      </c>
      <c r="I15" s="417">
        <f>+'6. PIBTRIM CONSTANTE 18-25'!I20/'6. PIBTRIM CONSTANTE 18-25'!I15*100-100</f>
        <v>-85.519026929109714</v>
      </c>
      <c r="J15" s="417">
        <f>+'6. PIBTRIM CONSTANTE 18-25'!J20/'6. PIBTRIM CONSTANTE 18-25'!J15*100-100</f>
        <v>-5.6227236046244826</v>
      </c>
      <c r="K15" s="417">
        <f>+'6. PIBTRIM CONSTANTE 18-25'!K20/'6. PIBTRIM CONSTANTE 18-25'!K15*100-100</f>
        <v>-1.4784373450649895</v>
      </c>
      <c r="L15" s="417">
        <f>+'6. PIBTRIM CONSTANTE 18-25'!L20/'6. PIBTRIM CONSTANTE 18-25'!L15*100-100</f>
        <v>-35.786471968250183</v>
      </c>
      <c r="M15" s="417">
        <f>+'6. PIBTRIM CONSTANTE 18-25'!M20/'6. PIBTRIM CONSTANTE 18-25'!M15*100-100</f>
        <v>-37.100334813573902</v>
      </c>
      <c r="N15" s="417">
        <f>+'6. PIBTRIM CONSTANTE 18-25'!N20/'6. PIBTRIM CONSTANTE 18-25'!N15*100-100</f>
        <v>3.3853006948005202</v>
      </c>
      <c r="O15" s="417">
        <f>+'6. PIBTRIM CONSTANTE 18-25'!O20/'6. PIBTRIM CONSTANTE 18-25'!O15*100-100</f>
        <v>-73.220281323470417</v>
      </c>
      <c r="P15" s="417">
        <f>+'6. PIBTRIM CONSTANTE 18-25'!P20/'6. PIBTRIM CONSTANTE 18-25'!P15*100-100</f>
        <v>-89.343987404103871</v>
      </c>
      <c r="Q15" s="417">
        <f>+'6. PIBTRIM CONSTANTE 18-25'!Q20/'6. PIBTRIM CONSTANTE 18-25'!Q15*100-100</f>
        <v>2.9651031080044561</v>
      </c>
      <c r="R15" s="417">
        <f>+'6. PIBTRIM CONSTANTE 18-25'!R20/'6. PIBTRIM CONSTANTE 18-25'!R15*100-100</f>
        <v>-23.398783643896223</v>
      </c>
      <c r="S15" s="417">
        <f>+'6. PIBTRIM CONSTANTE 18-25'!S20/'6. PIBTRIM CONSTANTE 18-25'!S15*100-100</f>
        <v>11.999781245358605</v>
      </c>
      <c r="T15" s="418">
        <f>+'6. PIBTRIM CONSTANTE 18-25'!T20/'6. PIBTRIM CONSTANTE 18-25'!T15*100-100</f>
        <v>-35.904828263567595</v>
      </c>
      <c r="U15" s="417">
        <f>+'6. PIBTRIM CONSTANTE 18-25'!U20/'6. PIBTRIM CONSTANTE 18-25'!U15*100-100</f>
        <v>-51.48367886609114</v>
      </c>
      <c r="V15" s="419">
        <f>+'6. PIBTRIM CONSTANTE 18-25'!V20/'6. PIBTRIM CONSTANTE 18-25'!V15*100-100</f>
        <v>-36.41594036978514</v>
      </c>
    </row>
    <row r="16" spans="1:22" s="378" customFormat="1" ht="17.25" customHeight="1">
      <c r="A16" s="416" t="s">
        <v>93</v>
      </c>
      <c r="B16" s="417">
        <f>+'6. PIBTRIM CONSTANTE 18-25'!B21/'6. PIBTRIM CONSTANTE 18-25'!B16*100-100</f>
        <v>0.99354033014671472</v>
      </c>
      <c r="C16" s="417">
        <f>+'6. PIBTRIM CONSTANTE 18-25'!C21/'6. PIBTRIM CONSTANTE 18-25'!C16*100-100</f>
        <v>16.55504132708441</v>
      </c>
      <c r="D16" s="417">
        <f>+'6. PIBTRIM CONSTANTE 18-25'!D21/'6. PIBTRIM CONSTANTE 18-25'!D16*100-100</f>
        <v>-27.112101074848866</v>
      </c>
      <c r="E16" s="417">
        <f>+'6. PIBTRIM CONSTANTE 18-25'!E21/'6. PIBTRIM CONSTANTE 18-25'!E16*100-100</f>
        <v>4.602090638572605</v>
      </c>
      <c r="F16" s="417">
        <f>+'6. PIBTRIM CONSTANTE 18-25'!F21/'6. PIBTRIM CONSTANTE 18-25'!F16*100-100</f>
        <v>-63.835062465227082</v>
      </c>
      <c r="G16" s="417">
        <f>+'6. PIBTRIM CONSTANTE 18-25'!G21/'6. PIBTRIM CONSTANTE 18-25'!G16*100-100</f>
        <v>-20.547210398149033</v>
      </c>
      <c r="H16" s="417">
        <f>+'6. PIBTRIM CONSTANTE 18-25'!H21/'6. PIBTRIM CONSTANTE 18-25'!H16*100-100</f>
        <v>-24.970252352419692</v>
      </c>
      <c r="I16" s="417">
        <f>+'6. PIBTRIM CONSTANTE 18-25'!I21/'6. PIBTRIM CONSTANTE 18-25'!I16*100-100</f>
        <v>-80.74561050292408</v>
      </c>
      <c r="J16" s="417">
        <f>+'6. PIBTRIM CONSTANTE 18-25'!J21/'6. PIBTRIM CONSTANTE 18-25'!J16*100-100</f>
        <v>-4.1373789108931334</v>
      </c>
      <c r="K16" s="417">
        <f>+'6. PIBTRIM CONSTANTE 18-25'!K21/'6. PIBTRIM CONSTANTE 18-25'!K16*100-100</f>
        <v>-1.9227365223856054</v>
      </c>
      <c r="L16" s="417">
        <f>+'6. PIBTRIM CONSTANTE 18-25'!L21/'6. PIBTRIM CONSTANTE 18-25'!L16*100-100</f>
        <v>-31.342205897860836</v>
      </c>
      <c r="M16" s="417">
        <f>+'6. PIBTRIM CONSTANTE 18-25'!M21/'6. PIBTRIM CONSTANTE 18-25'!M16*100-100</f>
        <v>-11.665611208798566</v>
      </c>
      <c r="N16" s="417">
        <f>+'6. PIBTRIM CONSTANTE 18-25'!N21/'6. PIBTRIM CONSTANTE 18-25'!N16*100-100</f>
        <v>11.827609357285795</v>
      </c>
      <c r="O16" s="417">
        <f>+'6. PIBTRIM CONSTANTE 18-25'!O21/'6. PIBTRIM CONSTANTE 18-25'!O16*100-100</f>
        <v>-65.047551953880031</v>
      </c>
      <c r="P16" s="417">
        <f>+'6. PIBTRIM CONSTANTE 18-25'!P21/'6. PIBTRIM CONSTANTE 18-25'!P16*100-100</f>
        <v>-67.554433993690338</v>
      </c>
      <c r="Q16" s="417">
        <f>+'6. PIBTRIM CONSTANTE 18-25'!Q21/'6. PIBTRIM CONSTANTE 18-25'!Q16*100-100</f>
        <v>2.6560590281642078</v>
      </c>
      <c r="R16" s="417">
        <f>+'6. PIBTRIM CONSTANTE 18-25'!R21/'6. PIBTRIM CONSTANTE 18-25'!R16*100-100</f>
        <v>-25.742337072567693</v>
      </c>
      <c r="S16" s="417">
        <f>+'6. PIBTRIM CONSTANTE 18-25'!S21/'6. PIBTRIM CONSTANTE 18-25'!S16*100-100</f>
        <v>12.561722395423658</v>
      </c>
      <c r="T16" s="418">
        <f>+'6. PIBTRIM CONSTANTE 18-25'!T21/'6. PIBTRIM CONSTANTE 18-25'!T16*100-100</f>
        <v>-24.040079894488045</v>
      </c>
      <c r="U16" s="417">
        <f>+'6. PIBTRIM CONSTANTE 18-25'!U21/'6. PIBTRIM CONSTANTE 18-25'!U16*100-100</f>
        <v>-49.054732073225281</v>
      </c>
      <c r="V16" s="419">
        <f>+'6. PIBTRIM CONSTANTE 18-25'!V21/'6. PIBTRIM CONSTANTE 18-25'!V16*100-100</f>
        <v>-24.899109848862906</v>
      </c>
    </row>
    <row r="17" spans="1:49" s="378" customFormat="1" ht="17.25" customHeight="1">
      <c r="A17" s="420" t="s">
        <v>94</v>
      </c>
      <c r="B17" s="417">
        <f>+'6. PIBTRIM CONSTANTE 18-25'!B22/'6. PIBTRIM CONSTANTE 18-25'!B17*100-100</f>
        <v>4.564208839679452</v>
      </c>
      <c r="C17" s="417">
        <f>+'6. PIBTRIM CONSTANTE 18-25'!C22/'6. PIBTRIM CONSTANTE 18-25'!C17*100-100</f>
        <v>22.325353513606714</v>
      </c>
      <c r="D17" s="417">
        <f>+'6. PIBTRIM CONSTANTE 18-25'!D22/'6. PIBTRIM CONSTANTE 18-25'!D17*100-100</f>
        <v>-18.224899073209926</v>
      </c>
      <c r="E17" s="417">
        <f>+'6. PIBTRIM CONSTANTE 18-25'!E22/'6. PIBTRIM CONSTANTE 18-25'!E17*100-100</f>
        <v>12.794308070378179</v>
      </c>
      <c r="F17" s="417">
        <f>+'6. PIBTRIM CONSTANTE 18-25'!F22/'6. PIBTRIM CONSTANTE 18-25'!F17*100-100</f>
        <v>-48.108335103412202</v>
      </c>
      <c r="G17" s="417">
        <f>+'6. PIBTRIM CONSTANTE 18-25'!G22/'6. PIBTRIM CONSTANTE 18-25'!G17*100-100</f>
        <v>-4.0776644191564202</v>
      </c>
      <c r="H17" s="417">
        <f>+'6. PIBTRIM CONSTANTE 18-25'!H22/'6. PIBTRIM CONSTANTE 18-25'!H17*100-100</f>
        <v>-9.7520492324790808</v>
      </c>
      <c r="I17" s="417">
        <f>+'6. PIBTRIM CONSTANTE 18-25'!I22/'6. PIBTRIM CONSTANTE 18-25'!I17*100-100</f>
        <v>-65.590265376035433</v>
      </c>
      <c r="J17" s="417">
        <f>+'6. PIBTRIM CONSTANTE 18-25'!J22/'6. PIBTRIM CONSTANTE 18-25'!J17*100-100</f>
        <v>7.439499123939612</v>
      </c>
      <c r="K17" s="417">
        <f>+'6. PIBTRIM CONSTANTE 18-25'!K22/'6. PIBTRIM CONSTANTE 18-25'!K17*100-100</f>
        <v>-0.91759976165424462</v>
      </c>
      <c r="L17" s="417">
        <f>+'6. PIBTRIM CONSTANTE 18-25'!L22/'6. PIBTRIM CONSTANTE 18-25'!L17*100-100</f>
        <v>-9.8325347497324316</v>
      </c>
      <c r="M17" s="417">
        <f>+'6. PIBTRIM CONSTANTE 18-25'!M22/'6. PIBTRIM CONSTANTE 18-25'!M17*100-100</f>
        <v>-2.1930720154990553</v>
      </c>
      <c r="N17" s="417">
        <f>+'6. PIBTRIM CONSTANTE 18-25'!N22/'6. PIBTRIM CONSTANTE 18-25'!N17*100-100</f>
        <v>10.085186709427646</v>
      </c>
      <c r="O17" s="417">
        <f>+'6. PIBTRIM CONSTANTE 18-25'!O22/'6. PIBTRIM CONSTANTE 18-25'!O17*100-100</f>
        <v>-31.400382692737722</v>
      </c>
      <c r="P17" s="417">
        <f>+'6. PIBTRIM CONSTANTE 18-25'!P22/'6. PIBTRIM CONSTANTE 18-25'!P17*100-100</f>
        <v>-62.368118936760297</v>
      </c>
      <c r="Q17" s="417">
        <f>+'6. PIBTRIM CONSTANTE 18-25'!Q22/'6. PIBTRIM CONSTANTE 18-25'!Q17*100-100</f>
        <v>3.1068528108825006</v>
      </c>
      <c r="R17" s="417">
        <f>+'6. PIBTRIM CONSTANTE 18-25'!R22/'6. PIBTRIM CONSTANTE 18-25'!R17*100-100</f>
        <v>-29.028301668927142</v>
      </c>
      <c r="S17" s="417">
        <f>+'6. PIBTRIM CONSTANTE 18-25'!S22/'6. PIBTRIM CONSTANTE 18-25'!S17*100-100</f>
        <v>11.358361546142291</v>
      </c>
      <c r="T17" s="418">
        <f>+'6. PIBTRIM CONSTANTE 18-25'!T22/'6. PIBTRIM CONSTANTE 18-25'!T17*100-100</f>
        <v>-11.688713772600579</v>
      </c>
      <c r="U17" s="417">
        <f>+'6. PIBTRIM CONSTANTE 18-25'!U22/'6. PIBTRIM CONSTANTE 18-25'!U17*100-100</f>
        <v>-31.734701111985231</v>
      </c>
      <c r="V17" s="419">
        <f>+'6. PIBTRIM CONSTANTE 18-25'!V22/'6. PIBTRIM CONSTANTE 18-25'!V17*100-100</f>
        <v>-12.280122632898426</v>
      </c>
    </row>
    <row r="18" spans="1:49" s="378" customFormat="1" ht="17.25" customHeight="1">
      <c r="A18" s="409" t="s">
        <v>68</v>
      </c>
      <c r="B18" s="406">
        <f>+'6. PIBTRIM CONSTANTE 18-25'!B23/'6. PIBTRIM CONSTANTE 18-25'!B18*100-100</f>
        <v>4.6678616593891888</v>
      </c>
      <c r="C18" s="406">
        <f>+'6. PIBTRIM CONSTANTE 18-25'!C23/'6. PIBTRIM CONSTANTE 18-25'!C18*100-100</f>
        <v>104.65408645511314</v>
      </c>
      <c r="D18" s="406">
        <f>+'6. PIBTRIM CONSTANTE 18-25'!D23/'6. PIBTRIM CONSTANTE 18-25'!D18*100-100</f>
        <v>11.04137517157595</v>
      </c>
      <c r="E18" s="406">
        <f>+'6. PIBTRIM CONSTANTE 18-25'!E23/'6. PIBTRIM CONSTANTE 18-25'!E18*100-100</f>
        <v>9.9563915092687267</v>
      </c>
      <c r="F18" s="406">
        <f>+'6. PIBTRIM CONSTANTE 18-25'!F23/'6. PIBTRIM CONSTANTE 18-25'!F18*100-100</f>
        <v>28.558290689085794</v>
      </c>
      <c r="G18" s="406">
        <f>+'6. PIBTRIM CONSTANTE 18-25'!G23/'6. PIBTRIM CONSTANTE 18-25'!G18*100-100</f>
        <v>18.999397008225145</v>
      </c>
      <c r="H18" s="406">
        <f>+'6. PIBTRIM CONSTANTE 18-25'!H23/'6. PIBTRIM CONSTANTE 18-25'!H18*100-100</f>
        <v>18.975572903372679</v>
      </c>
      <c r="I18" s="406">
        <f>+'6. PIBTRIM CONSTANTE 18-25'!I23/'6. PIBTRIM CONSTANTE 18-25'!I18*100-100</f>
        <v>29.65760523901497</v>
      </c>
      <c r="J18" s="406">
        <f>+'6. PIBTRIM CONSTANTE 18-25'!J23/'6. PIBTRIM CONSTANTE 18-25'!J18*100-100</f>
        <v>6.0321020899712039</v>
      </c>
      <c r="K18" s="406">
        <f>+'6. PIBTRIM CONSTANTE 18-25'!K23/'6. PIBTRIM CONSTANTE 18-25'!K18*100-100</f>
        <v>6.0334619589915093</v>
      </c>
      <c r="L18" s="406">
        <f>+'6. PIBTRIM CONSTANTE 18-25'!L23/'6. PIBTRIM CONSTANTE 18-25'!L18*100-100</f>
        <v>14.22602400249859</v>
      </c>
      <c r="M18" s="406">
        <f>+'6. PIBTRIM CONSTANTE 18-25'!M23/'6. PIBTRIM CONSTANTE 18-25'!M18*100-100</f>
        <v>-0.66914101567236628</v>
      </c>
      <c r="N18" s="406">
        <f>+'6. PIBTRIM CONSTANTE 18-25'!N23/'6. PIBTRIM CONSTANTE 18-25'!N18*100-100</f>
        <v>1.6079299201630306</v>
      </c>
      <c r="O18" s="406">
        <f>+'6. PIBTRIM CONSTANTE 18-25'!O23/'6. PIBTRIM CONSTANTE 18-25'!O18*100-100</f>
        <v>33.675418724814847</v>
      </c>
      <c r="P18" s="406">
        <f>+'6. PIBTRIM CONSTANTE 18-25'!P23/'6. PIBTRIM CONSTANTE 18-25'!P18*100-100</f>
        <v>30.010995091731047</v>
      </c>
      <c r="Q18" s="406">
        <f>+'6. PIBTRIM CONSTANTE 18-25'!Q23/'6. PIBTRIM CONSTANTE 18-25'!Q18*100-100</f>
        <v>3.3796035388311054</v>
      </c>
      <c r="R18" s="406">
        <f>+'6. PIBTRIM CONSTANTE 18-25'!R23/'6. PIBTRIM CONSTANTE 18-25'!R18*100-100</f>
        <v>-6.1840078284028976</v>
      </c>
      <c r="S18" s="406">
        <f>+'6. PIBTRIM CONSTANTE 18-25'!S23/'6. PIBTRIM CONSTANTE 18-25'!S18*100-100</f>
        <v>6.3591253901858096</v>
      </c>
      <c r="T18" s="407">
        <f>+'6. PIBTRIM CONSTANTE 18-25'!T23/'6. PIBTRIM CONSTANTE 18-25'!T18*100-100</f>
        <v>16.330049353137682</v>
      </c>
      <c r="U18" s="406">
        <f>+'6. PIBTRIM CONSTANTE 18-25'!U23/'6. PIBTRIM CONSTANTE 18-25'!U18*100-100</f>
        <v>21.827173611496903</v>
      </c>
      <c r="V18" s="408">
        <f>+'6. PIBTRIM CONSTANTE 18-25'!V23/'6. PIBTRIM CONSTANTE 18-25'!V18*100-100</f>
        <v>16.467124860420228</v>
      </c>
    </row>
    <row r="19" spans="1:49" s="378" customFormat="1" ht="17.25" customHeight="1">
      <c r="A19" s="405" t="s">
        <v>9</v>
      </c>
      <c r="B19" s="406">
        <f>+'6. PIBTRIM CONSTANTE 18-25'!B24/'6. PIBTRIM CONSTANTE 18-25'!B19*100-100</f>
        <v>9.9916883789964288</v>
      </c>
      <c r="C19" s="406">
        <f>+'6. PIBTRIM CONSTANTE 18-25'!C24/'6. PIBTRIM CONSTANTE 18-25'!C19*100-100</f>
        <v>30.837254912711842</v>
      </c>
      <c r="D19" s="406">
        <f>+'6. PIBTRIM CONSTANTE 18-25'!D24/'6. PIBTRIM CONSTANTE 18-25'!D19*100-100</f>
        <v>-11.913936901973273</v>
      </c>
      <c r="E19" s="406">
        <f>+'6. PIBTRIM CONSTANTE 18-25'!E24/'6. PIBTRIM CONSTANTE 18-25'!E19*100-100</f>
        <v>-1.2596823438882012</v>
      </c>
      <c r="F19" s="406">
        <f>+'6. PIBTRIM CONSTANTE 18-25'!F24/'6. PIBTRIM CONSTANTE 18-25'!F19*100-100</f>
        <v>-32.282241087922344</v>
      </c>
      <c r="G19" s="406">
        <f>+'6. PIBTRIM CONSTANTE 18-25'!G24/'6. PIBTRIM CONSTANTE 18-25'!G19*100-100</f>
        <v>-2.2814857930501944</v>
      </c>
      <c r="H19" s="406">
        <f>+'6. PIBTRIM CONSTANTE 18-25'!H24/'6. PIBTRIM CONSTANTE 18-25'!H19*100-100</f>
        <v>-8.6399450325704379</v>
      </c>
      <c r="I19" s="406">
        <f>+'6. PIBTRIM CONSTANTE 18-25'!I24/'6. PIBTRIM CONSTANTE 18-25'!I19*100-100</f>
        <v>-57.618544108818661</v>
      </c>
      <c r="J19" s="406">
        <f>+'6. PIBTRIM CONSTANTE 18-25'!J24/'6. PIBTRIM CONSTANTE 18-25'!J19*100-100</f>
        <v>-3.8189780483424443</v>
      </c>
      <c r="K19" s="406">
        <f>+'6. PIBTRIM CONSTANTE 18-25'!K24/'6. PIBTRIM CONSTANTE 18-25'!K19*100-100</f>
        <v>4.3188023685333263</v>
      </c>
      <c r="L19" s="406">
        <f>+'6. PIBTRIM CONSTANTE 18-25'!L24/'6. PIBTRIM CONSTANTE 18-25'!L19*100-100</f>
        <v>-24.081280683233331</v>
      </c>
      <c r="M19" s="406">
        <f>+'6. PIBTRIM CONSTANTE 18-25'!M24/'6. PIBTRIM CONSTANTE 18-25'!M19*100-100</f>
        <v>-20.558869373098602</v>
      </c>
      <c r="N19" s="406">
        <f>+'6. PIBTRIM CONSTANTE 18-25'!N24/'6. PIBTRIM CONSTANTE 18-25'!N19*100-100</f>
        <v>6.9305650927802276E-2</v>
      </c>
      <c r="O19" s="406">
        <f>+'6. PIBTRIM CONSTANTE 18-25'!O24/'6. PIBTRIM CONSTANTE 18-25'!O19*100-100</f>
        <v>-35.664251238894252</v>
      </c>
      <c r="P19" s="406">
        <f>+'6. PIBTRIM CONSTANTE 18-25'!P24/'6. PIBTRIM CONSTANTE 18-25'!P19*100-100</f>
        <v>-37.583359720680534</v>
      </c>
      <c r="Q19" s="406">
        <f>+'6. PIBTRIM CONSTANTE 18-25'!Q24/'6. PIBTRIM CONSTANTE 18-25'!Q19*100-100</f>
        <v>2.9461018336836702</v>
      </c>
      <c r="R19" s="406">
        <f>+'6. PIBTRIM CONSTANTE 18-25'!R24/'6. PIBTRIM CONSTANTE 18-25'!R19*100-100</f>
        <v>-23.127635655939784</v>
      </c>
      <c r="S19" s="406">
        <f>+'6. PIBTRIM CONSTANTE 18-25'!S24/'6. PIBTRIM CONSTANTE 18-25'!S19*100-100</f>
        <v>9.7321451922276054</v>
      </c>
      <c r="T19" s="407">
        <f>+'6. PIBTRIM CONSTANTE 18-25'!T24/'6. PIBTRIM CONSTANTE 18-25'!T19*100-100</f>
        <v>-10.61958781670613</v>
      </c>
      <c r="U19" s="406">
        <f>+'6. PIBTRIM CONSTANTE 18-25'!U24/'6. PIBTRIM CONSTANTE 18-25'!U19*100-100</f>
        <v>-22.033114784008617</v>
      </c>
      <c r="V19" s="408">
        <f>+'6. PIBTRIM CONSTANTE 18-25'!V24/'6. PIBTRIM CONSTANTE 18-25'!V19*100-100</f>
        <v>-10.92281287484677</v>
      </c>
    </row>
    <row r="20" spans="1:49" s="378" customFormat="1" ht="17.25" customHeight="1">
      <c r="A20" s="409" t="s">
        <v>92</v>
      </c>
      <c r="B20" s="406">
        <f>+'6. PIBTRIM CONSTANTE 18-25'!B25/'6. PIBTRIM CONSTANTE 18-25'!B20*100-100</f>
        <v>4.0354974343856327</v>
      </c>
      <c r="C20" s="406">
        <f>+'6. PIBTRIM CONSTANTE 18-25'!C25/'6. PIBTRIM CONSTANTE 18-25'!C20*100-100</f>
        <v>532.11450210115629</v>
      </c>
      <c r="D20" s="406">
        <f>+'6. PIBTRIM CONSTANTE 18-25'!D25/'6. PIBTRIM CONSTANTE 18-25'!D20*100-100</f>
        <v>42.294277966965069</v>
      </c>
      <c r="E20" s="406">
        <f>+'6. PIBTRIM CONSTANTE 18-25'!E25/'6. PIBTRIM CONSTANTE 18-25'!E20*100-100</f>
        <v>19.980045081167503</v>
      </c>
      <c r="F20" s="406">
        <f>+'6. PIBTRIM CONSTANTE 18-25'!F25/'6. PIBTRIM CONSTANTE 18-25'!F20*100-100</f>
        <v>254.74988003969059</v>
      </c>
      <c r="G20" s="406">
        <f>+'6. PIBTRIM CONSTANTE 18-25'!G25/'6. PIBTRIM CONSTANTE 18-25'!G20*100-100</f>
        <v>38.427163881705098</v>
      </c>
      <c r="H20" s="406">
        <f>+'6. PIBTRIM CONSTANTE 18-25'!H25/'6. PIBTRIM CONSTANTE 18-25'!H20*100-100</f>
        <v>46.332996192874731</v>
      </c>
      <c r="I20" s="406">
        <f>+'6. PIBTRIM CONSTANTE 18-25'!I25/'6. PIBTRIM CONSTANTE 18-25'!I20*100-100</f>
        <v>249.3718419215765</v>
      </c>
      <c r="J20" s="406">
        <f>+'6. PIBTRIM CONSTANTE 18-25'!J25/'6. PIBTRIM CONSTANTE 18-25'!J20*100-100</f>
        <v>16.193615431478108</v>
      </c>
      <c r="K20" s="406">
        <f>+'6. PIBTRIM CONSTANTE 18-25'!K25/'6. PIBTRIM CONSTANTE 18-25'!K20*100-100</f>
        <v>4.5916301805546453</v>
      </c>
      <c r="L20" s="406">
        <f>+'6. PIBTRIM CONSTANTE 18-25'!L25/'6. PIBTRIM CONSTANTE 18-25'!L20*100-100</f>
        <v>52.055260192984463</v>
      </c>
      <c r="M20" s="406">
        <f>+'6. PIBTRIM CONSTANTE 18-25'!M25/'6. PIBTRIM CONSTANTE 18-25'!M20*100-100</f>
        <v>16.244165195582809</v>
      </c>
      <c r="N20" s="406">
        <f>+'6. PIBTRIM CONSTANTE 18-25'!N25/'6. PIBTRIM CONSTANTE 18-25'!N20*100-100</f>
        <v>4.1277864547567162</v>
      </c>
      <c r="O20" s="406">
        <f>+'6. PIBTRIM CONSTANTE 18-25'!O25/'6. PIBTRIM CONSTANTE 18-25'!O20*100-100</f>
        <v>168.82102948759467</v>
      </c>
      <c r="P20" s="406">
        <f>+'6. PIBTRIM CONSTANTE 18-25'!P25/'6. PIBTRIM CONSTANTE 18-25'!P20*100-100</f>
        <v>635.89887928706219</v>
      </c>
      <c r="Q20" s="406">
        <f>+'6. PIBTRIM CONSTANTE 18-25'!Q25/'6. PIBTRIM CONSTANTE 18-25'!Q20*100-100</f>
        <v>3.4046549635977925</v>
      </c>
      <c r="R20" s="406">
        <f>+'6. PIBTRIM CONSTANTE 18-25'!R25/'6. PIBTRIM CONSTANTE 18-25'!R20*100-100</f>
        <v>-2.2317696630959887</v>
      </c>
      <c r="S20" s="406">
        <f>+'6. PIBTRIM CONSTANTE 18-25'!S25/'6. PIBTRIM CONSTANTE 18-25'!S20*100-100</f>
        <v>8.2143341166949426</v>
      </c>
      <c r="T20" s="407">
        <f>+'6. PIBTRIM CONSTANTE 18-25'!T25/'6. PIBTRIM CONSTANTE 18-25'!T20*100-100</f>
        <v>43.386478164128278</v>
      </c>
      <c r="U20" s="406">
        <f>+'6. PIBTRIM CONSTANTE 18-25'!U25/'6. PIBTRIM CONSTANTE 18-25'!U20*100-100</f>
        <v>57.452848802342345</v>
      </c>
      <c r="V20" s="408">
        <f>+'6. PIBTRIM CONSTANTE 18-25'!V25/'6. PIBTRIM CONSTANTE 18-25'!V20*100-100</f>
        <v>43.743736498077965</v>
      </c>
    </row>
    <row r="21" spans="1:49" s="378" customFormat="1" ht="17.25" customHeight="1">
      <c r="A21" s="409" t="s">
        <v>93</v>
      </c>
      <c r="B21" s="406">
        <f>+'6. PIBTRIM CONSTANTE 18-25'!B26/'6. PIBTRIM CONSTANTE 18-25'!B21*100-100</f>
        <v>-1.724872414756021</v>
      </c>
      <c r="C21" s="406">
        <f>+'6. PIBTRIM CONSTANTE 18-25'!C26/'6. PIBTRIM CONSTANTE 18-25'!C21*100-100</f>
        <v>130.74939896046834</v>
      </c>
      <c r="D21" s="406">
        <f>+'6. PIBTRIM CONSTANTE 18-25'!D26/'6. PIBTRIM CONSTANTE 18-25'!D21*100-100</f>
        <v>15.68877520673621</v>
      </c>
      <c r="E21" s="406">
        <f>+'6. PIBTRIM CONSTANTE 18-25'!E26/'6. PIBTRIM CONSTANTE 18-25'!E21*100-100</f>
        <v>13.828515161719949</v>
      </c>
      <c r="F21" s="406">
        <f>+'6. PIBTRIM CONSTANTE 18-25'!F26/'6. PIBTRIM CONSTANTE 18-25'!F21*100-100</f>
        <v>100.12123652916193</v>
      </c>
      <c r="G21" s="406">
        <f>+'6. PIBTRIM CONSTANTE 18-25'!G26/'6. PIBTRIM CONSTANTE 18-25'!G21*100-100</f>
        <v>30.221728403869861</v>
      </c>
      <c r="H21" s="406">
        <f>+'6. PIBTRIM CONSTANTE 18-25'!H26/'6. PIBTRIM CONSTANTE 18-25'!H21*100-100</f>
        <v>33.003967827259601</v>
      </c>
      <c r="I21" s="406">
        <f>+'6. PIBTRIM CONSTANTE 18-25'!I26/'6. PIBTRIM CONSTANTE 18-25'!I21*100-100</f>
        <v>178.95405424269666</v>
      </c>
      <c r="J21" s="406">
        <f>+'6. PIBTRIM CONSTANTE 18-25'!J26/'6. PIBTRIM CONSTANTE 18-25'!J21*100-100</f>
        <v>9.8134620556947141</v>
      </c>
      <c r="K21" s="406">
        <f>+'6. PIBTRIM CONSTANTE 18-25'!K26/'6. PIBTRIM CONSTANTE 18-25'!K21*100-100</f>
        <v>8.0066318230711033</v>
      </c>
      <c r="L21" s="406">
        <f>+'6. PIBTRIM CONSTANTE 18-25'!L26/'6. PIBTRIM CONSTANTE 18-25'!L21*100-100</f>
        <v>42.171272535163808</v>
      </c>
      <c r="M21" s="406">
        <f>+'6. PIBTRIM CONSTANTE 18-25'!M26/'6. PIBTRIM CONSTANTE 18-25'!M21*100-100</f>
        <v>10.925719327560614</v>
      </c>
      <c r="N21" s="406">
        <f>+'6. PIBTRIM CONSTANTE 18-25'!N26/'6. PIBTRIM CONSTANTE 18-25'!N21*100-100</f>
        <v>7.4314491887900402</v>
      </c>
      <c r="O21" s="406">
        <f>+'6. PIBTRIM CONSTANTE 18-25'!O26/'6. PIBTRIM CONSTANTE 18-25'!O21*100-100</f>
        <v>135.65129719893352</v>
      </c>
      <c r="P21" s="406">
        <f>+'6. PIBTRIM CONSTANTE 18-25'!P26/'6. PIBTRIM CONSTANTE 18-25'!P21*100-100</f>
        <v>117.42946705786073</v>
      </c>
      <c r="Q21" s="406">
        <f>+'6. PIBTRIM CONSTANTE 18-25'!Q26/'6. PIBTRIM CONSTANTE 18-25'!Q21*100-100</f>
        <v>3.3049710344022998</v>
      </c>
      <c r="R21" s="406">
        <f>+'6. PIBTRIM CONSTANTE 18-25'!R26/'6. PIBTRIM CONSTANTE 18-25'!R21*100-100</f>
        <v>2.5238046096491615</v>
      </c>
      <c r="S21" s="406">
        <f>+'6. PIBTRIM CONSTANTE 18-25'!S26/'6. PIBTRIM CONSTANTE 18-25'!S21*100-100</f>
        <v>6.0523699151310097</v>
      </c>
      <c r="T21" s="407">
        <f>+'6. PIBTRIM CONSTANTE 18-25'!T26/'6. PIBTRIM CONSTANTE 18-25'!T21*100-100</f>
        <v>29.953678147768159</v>
      </c>
      <c r="U21" s="406">
        <f>+'6. PIBTRIM CONSTANTE 18-25'!U26/'6. PIBTRIM CONSTANTE 18-25'!U21*100-100</f>
        <v>54.7091933959789</v>
      </c>
      <c r="V21" s="408">
        <f>+'6. PIBTRIM CONSTANTE 18-25'!V26/'6. PIBTRIM CONSTANTE 18-25'!V21*100-100</f>
        <v>30.531329360631844</v>
      </c>
    </row>
    <row r="22" spans="1:49" s="378" customFormat="1" ht="17.25" customHeight="1">
      <c r="A22" s="405" t="s">
        <v>94</v>
      </c>
      <c r="B22" s="406">
        <f>+'6. PIBTRIM CONSTANTE 18-25'!B27/'6. PIBTRIM CONSTANTE 18-25'!B22*100-100</f>
        <v>7.0172062278466996</v>
      </c>
      <c r="C22" s="406">
        <f>+'6. PIBTRIM CONSTANTE 18-25'!C27/'6. PIBTRIM CONSTANTE 18-25'!C22*100-100</f>
        <v>80.689315161762181</v>
      </c>
      <c r="D22" s="406">
        <f>+'6. PIBTRIM CONSTANTE 18-25'!D27/'6. PIBTRIM CONSTANTE 18-25'!D22*100-100</f>
        <v>12.37617791105481</v>
      </c>
      <c r="E22" s="406">
        <f>+'6. PIBTRIM CONSTANTE 18-25'!E27/'6. PIBTRIM CONSTANTE 18-25'!E22*100-100</f>
        <v>8.7407452705502635</v>
      </c>
      <c r="F22" s="406">
        <f>+'6. PIBTRIM CONSTANTE 18-25'!F27/'6. PIBTRIM CONSTANTE 18-25'!F22*100-100</f>
        <v>63.867187469854684</v>
      </c>
      <c r="G22" s="406">
        <f>+'6. PIBTRIM CONSTANTE 18-25'!G27/'6. PIBTRIM CONSTANTE 18-25'!G22*100-100</f>
        <v>19.731832469031318</v>
      </c>
      <c r="H22" s="406">
        <f>+'6. PIBTRIM CONSTANTE 18-25'!H27/'6. PIBTRIM CONSTANTE 18-25'!H22*100-100</f>
        <v>18.065822968710592</v>
      </c>
      <c r="I22" s="406">
        <f>+'6. PIBTRIM CONSTANTE 18-25'!I27/'6. PIBTRIM CONSTANTE 18-25'!I22*100-100</f>
        <v>60.781759621868247</v>
      </c>
      <c r="J22" s="406">
        <f>+'6. PIBTRIM CONSTANTE 18-25'!J27/'6. PIBTRIM CONSTANTE 18-25'!J22*100-100</f>
        <v>3.6667441399822707</v>
      </c>
      <c r="K22" s="406">
        <f>+'6. PIBTRIM CONSTANTE 18-25'!K27/'6. PIBTRIM CONSTANTE 18-25'!K22*100-100</f>
        <v>7.1517304827895174</v>
      </c>
      <c r="L22" s="406">
        <f>+'6. PIBTRIM CONSTANTE 18-25'!L27/'6. PIBTRIM CONSTANTE 18-25'!L22*100-100</f>
        <v>13.033348439657161</v>
      </c>
      <c r="M22" s="406">
        <f>+'6. PIBTRIM CONSTANTE 18-25'!M27/'6. PIBTRIM CONSTANTE 18-25'!M22*100-100</f>
        <v>2.7033795977742301</v>
      </c>
      <c r="N22" s="406">
        <f>+'6. PIBTRIM CONSTANTE 18-25'!N27/'6. PIBTRIM CONSTANTE 18-25'!N22*100-100</f>
        <v>-5.5445952582749669</v>
      </c>
      <c r="O22" s="406">
        <f>+'6. PIBTRIM CONSTANTE 18-25'!O27/'6. PIBTRIM CONSTANTE 18-25'!O22*100-100</f>
        <v>15.63769130857564</v>
      </c>
      <c r="P22" s="406">
        <f>+'6. PIBTRIM CONSTANTE 18-25'!P27/'6. PIBTRIM CONSTANTE 18-25'!P22*100-100</f>
        <v>87.324880173190621</v>
      </c>
      <c r="Q22" s="406">
        <f>+'6. PIBTRIM CONSTANTE 18-25'!Q27/'6. PIBTRIM CONSTANTE 18-25'!Q22*100-100</f>
        <v>3.8581990653687228</v>
      </c>
      <c r="R22" s="406">
        <f>+'6. PIBTRIM CONSTANTE 18-25'!R27/'6. PIBTRIM CONSTANTE 18-25'!R22*100-100</f>
        <v>2.9385059033896397</v>
      </c>
      <c r="S22" s="406">
        <f>+'6. PIBTRIM CONSTANTE 18-25'!S27/'6. PIBTRIM CONSTANTE 18-25'!S22*100-100</f>
        <v>3.0675019052475392</v>
      </c>
      <c r="T22" s="407">
        <f>+'6. PIBTRIM CONSTANTE 18-25'!T27/'6. PIBTRIM CONSTANTE 18-25'!T22*100-100</f>
        <v>18.45345259122773</v>
      </c>
      <c r="U22" s="406">
        <f>+'6. PIBTRIM CONSTANTE 18-25'!U27/'6. PIBTRIM CONSTANTE 18-25'!U22*100-100</f>
        <v>27.762746972582391</v>
      </c>
      <c r="V22" s="408">
        <f>+'6. PIBTRIM CONSTANTE 18-25'!V27/'6. PIBTRIM CONSTANTE 18-25'!V22*100-100</f>
        <v>18.670457863338896</v>
      </c>
    </row>
    <row r="23" spans="1:49" s="378" customFormat="1" ht="17.25" customHeight="1">
      <c r="A23" s="416" t="s">
        <v>69</v>
      </c>
      <c r="B23" s="417">
        <f>+'6. PIBTRIM CONSTANTE 18-25'!B28/'6. PIBTRIM CONSTANTE 18-25'!B23*100-100</f>
        <v>3.0439636746368564</v>
      </c>
      <c r="C23" s="417">
        <f>+'6. PIBTRIM CONSTANTE 18-25'!C28/'6. PIBTRIM CONSTANTE 18-25'!C23*100-100</f>
        <v>5.3868420415381024</v>
      </c>
      <c r="D23" s="417">
        <f>+'6. PIBTRIM CONSTANTE 18-25'!D28/'6. PIBTRIM CONSTANTE 18-25'!D23*100-100</f>
        <v>7.0642370420735716</v>
      </c>
      <c r="E23" s="417">
        <f>+'6. PIBTRIM CONSTANTE 18-25'!E28/'6. PIBTRIM CONSTANTE 18-25'!E23*100-100</f>
        <v>4.5577020850422088</v>
      </c>
      <c r="F23" s="417">
        <f>+'6. PIBTRIM CONSTANTE 18-25'!F28/'6. PIBTRIM CONSTANTE 18-25'!F23*100-100</f>
        <v>17.661053663505527</v>
      </c>
      <c r="G23" s="417">
        <f>+'6. PIBTRIM CONSTANTE 18-25'!G28/'6. PIBTRIM CONSTANTE 18-25'!G23*100-100</f>
        <v>17.203486482549366</v>
      </c>
      <c r="H23" s="417">
        <f>+'6. PIBTRIM CONSTANTE 18-25'!H28/'6. PIBTRIM CONSTANTE 18-25'!H23*100-100</f>
        <v>16.463489570049788</v>
      </c>
      <c r="I23" s="417">
        <f>+'6. PIBTRIM CONSTANTE 18-25'!I28/'6. PIBTRIM CONSTANTE 18-25'!I23*100-100</f>
        <v>27.885581339952552</v>
      </c>
      <c r="J23" s="417">
        <f>+'6. PIBTRIM CONSTANTE 18-25'!J28/'6. PIBTRIM CONSTANTE 18-25'!J23*100-100</f>
        <v>-1.0300413367259722</v>
      </c>
      <c r="K23" s="417">
        <f>+'6. PIBTRIM CONSTANTE 18-25'!K28/'6. PIBTRIM CONSTANTE 18-25'!K23*100-100</f>
        <v>2.8108106422311039</v>
      </c>
      <c r="L23" s="417">
        <f>+'6. PIBTRIM CONSTANTE 18-25'!L28/'6. PIBTRIM CONSTANTE 18-25'!L23*100-100</f>
        <v>11.253050382193578</v>
      </c>
      <c r="M23" s="417">
        <f>+'6. PIBTRIM CONSTANTE 18-25'!M28/'6. PIBTRIM CONSTANTE 18-25'!M23*100-100</f>
        <v>14.181085816319737</v>
      </c>
      <c r="N23" s="417">
        <f>+'6. PIBTRIM CONSTANTE 18-25'!N28/'6. PIBTRIM CONSTANTE 18-25'!N23*100-100</f>
        <v>3.8469613704423296</v>
      </c>
      <c r="O23" s="417">
        <f>+'6. PIBTRIM CONSTANTE 18-25'!O28/'6. PIBTRIM CONSTANTE 18-25'!O23*100-100</f>
        <v>24.118797757485538</v>
      </c>
      <c r="P23" s="417">
        <f>+'6. PIBTRIM CONSTANTE 18-25'!P28/'6. PIBTRIM CONSTANTE 18-25'!P23*100-100</f>
        <v>18.407086973445217</v>
      </c>
      <c r="Q23" s="417">
        <f>+'6. PIBTRIM CONSTANTE 18-25'!Q28/'6. PIBTRIM CONSTANTE 18-25'!Q23*100-100</f>
        <v>2.9203246446295026</v>
      </c>
      <c r="R23" s="417">
        <f>+'6. PIBTRIM CONSTANTE 18-25'!R28/'6. PIBTRIM CONSTANTE 18-25'!R23*100-100</f>
        <v>12.258983874402844</v>
      </c>
      <c r="S23" s="417">
        <f>+'6. PIBTRIM CONSTANTE 18-25'!S28/'6. PIBTRIM CONSTANTE 18-25'!S23*100-100</f>
        <v>1.654814741880628</v>
      </c>
      <c r="T23" s="418">
        <f>+'6. PIBTRIM CONSTANTE 18-25'!T28/'6. PIBTRIM CONSTANTE 18-25'!T23*100-100</f>
        <v>10.884157613847307</v>
      </c>
      <c r="U23" s="417">
        <f>+'6. PIBTRIM CONSTANTE 18-25'!U28/'6. PIBTRIM CONSTANTE 18-25'!U23*100-100</f>
        <v>16.651847193674868</v>
      </c>
      <c r="V23" s="419">
        <f>+'6. PIBTRIM CONSTANTE 18-25'!V28/'6. PIBTRIM CONSTANTE 18-25'!V23*100-100</f>
        <v>11.038547526176586</v>
      </c>
    </row>
    <row r="24" spans="1:49" s="378" customFormat="1" ht="17.25" customHeight="1">
      <c r="A24" s="420" t="s">
        <v>9</v>
      </c>
      <c r="B24" s="421">
        <f>+'6. PIBTRIM CONSTANTE 18-25'!B29/'6. PIBTRIM CONSTANTE 18-25'!B24*100-100</f>
        <v>-3.4327144766862716E-2</v>
      </c>
      <c r="C24" s="417">
        <f>+'6. PIBTRIM CONSTANTE 18-25'!C29/'6. PIBTRIM CONSTANTE 18-25'!C24*100-100</f>
        <v>5.9143102706521233</v>
      </c>
      <c r="D24" s="417">
        <f>+'6. PIBTRIM CONSTANTE 18-25'!D29/'6. PIBTRIM CONSTANTE 18-25'!D24*100-100</f>
        <v>6.5171089042264043</v>
      </c>
      <c r="E24" s="417">
        <f>+'6. PIBTRIM CONSTANTE 18-25'!E29/'6. PIBTRIM CONSTANTE 18-25'!E24*100-100</f>
        <v>6.5362475635152464</v>
      </c>
      <c r="F24" s="417">
        <f>+'6. PIBTRIM CONSTANTE 18-25'!F29/'6. PIBTRIM CONSTANTE 18-25'!F24*100-100</f>
        <v>20.247940023293552</v>
      </c>
      <c r="G24" s="417">
        <f>+'6. PIBTRIM CONSTANTE 18-25'!G29/'6. PIBTRIM CONSTANTE 18-25'!G24*100-100</f>
        <v>16.651125130584759</v>
      </c>
      <c r="H24" s="417">
        <f>+'6. PIBTRIM CONSTANTE 18-25'!H29/'6. PIBTRIM CONSTANTE 18-25'!H24*100-100</f>
        <v>17.23489041997874</v>
      </c>
      <c r="I24" s="417">
        <f>+'6. PIBTRIM CONSTANTE 18-25'!I29/'6. PIBTRIM CONSTANTE 18-25'!I24*100-100</f>
        <v>59.455617426914529</v>
      </c>
      <c r="J24" s="417">
        <f>+'6. PIBTRIM CONSTANTE 18-25'!J29/'6. PIBTRIM CONSTANTE 18-25'!J24*100-100</f>
        <v>1.5004409803524652</v>
      </c>
      <c r="K24" s="417">
        <f>+'6. PIBTRIM CONSTANTE 18-25'!K29/'6. PIBTRIM CONSTANTE 18-25'!K24*100-100</f>
        <v>2.717514896879635</v>
      </c>
      <c r="L24" s="417">
        <f>+'6. PIBTRIM CONSTANTE 18-25'!L29/'6. PIBTRIM CONSTANTE 18-25'!L24*100-100</f>
        <v>13.84309045220445</v>
      </c>
      <c r="M24" s="417">
        <f>+'6. PIBTRIM CONSTANTE 18-25'!M29/'6. PIBTRIM CONSTANTE 18-25'!M24*100-100</f>
        <v>8.5307726566614406</v>
      </c>
      <c r="N24" s="417">
        <f>+'6. PIBTRIM CONSTANTE 18-25'!N29/'6. PIBTRIM CONSTANTE 18-25'!N24*100-100</f>
        <v>2.6214243976968561</v>
      </c>
      <c r="O24" s="417">
        <f>+'6. PIBTRIM CONSTANTE 18-25'!O29/'6. PIBTRIM CONSTANTE 18-25'!O24*100-100</f>
        <v>56.270754734462571</v>
      </c>
      <c r="P24" s="417">
        <f>+'6. PIBTRIM CONSTANTE 18-25'!P29/'6. PIBTRIM CONSTANTE 18-25'!P24*100-100</f>
        <v>25.585812444023318</v>
      </c>
      <c r="Q24" s="417">
        <f>+'6. PIBTRIM CONSTANTE 18-25'!Q29/'6. PIBTRIM CONSTANTE 18-25'!Q24*100-100</f>
        <v>2.4510537319034142</v>
      </c>
      <c r="R24" s="417">
        <f>+'6. PIBTRIM CONSTANTE 18-25'!R29/'6. PIBTRIM CONSTANTE 18-25'!R24*100-100</f>
        <v>10.595870869833604</v>
      </c>
      <c r="S24" s="417">
        <f>+'6. PIBTRIM CONSTANTE 18-25'!S29/'6. PIBTRIM CONSTANTE 18-25'!S24*100-100</f>
        <v>1.349198326187917</v>
      </c>
      <c r="T24" s="418">
        <f>+'6. PIBTRIM CONSTANTE 18-25'!T29/'6. PIBTRIM CONSTANTE 18-25'!T24*100-100</f>
        <v>12.325743757582003</v>
      </c>
      <c r="U24" s="417">
        <f>+'6. PIBTRIM CONSTANTE 18-25'!U29/'6. PIBTRIM CONSTANTE 18-25'!U24*100-100</f>
        <v>45.413690187338659</v>
      </c>
      <c r="V24" s="419">
        <f>+'6. PIBTRIM CONSTANTE 18-25'!V29/'6. PIBTRIM CONSTANTE 18-25'!V24*100-100</f>
        <v>13.116238999206374</v>
      </c>
    </row>
    <row r="25" spans="1:49" s="378" customFormat="1" ht="17.25" customHeight="1">
      <c r="A25" s="416" t="s">
        <v>92</v>
      </c>
      <c r="B25" s="417">
        <f>+'6. PIBTRIM CONSTANTE 18-25'!B30/'6. PIBTRIM CONSTANTE 18-25'!B25*100-100</f>
        <v>3.1973216284481936</v>
      </c>
      <c r="C25" s="417">
        <f>+'6. PIBTRIM CONSTANTE 18-25'!C30/'6. PIBTRIM CONSTANTE 18-25'!C25*100-100</f>
        <v>4.0049786963319605</v>
      </c>
      <c r="D25" s="417">
        <f>+'6. PIBTRIM CONSTANTE 18-25'!D30/'6. PIBTRIM CONSTANTE 18-25'!D25*100-100</f>
        <v>5.4340784644108453</v>
      </c>
      <c r="E25" s="417">
        <f>+'6. PIBTRIM CONSTANTE 18-25'!E30/'6. PIBTRIM CONSTANTE 18-25'!E25*100-100</f>
        <v>6.4008983925956073</v>
      </c>
      <c r="F25" s="417">
        <f>+'6. PIBTRIM CONSTANTE 18-25'!F30/'6. PIBTRIM CONSTANTE 18-25'!F25*100-100</f>
        <v>12.910865998870833</v>
      </c>
      <c r="G25" s="417">
        <f>+'6. PIBTRIM CONSTANTE 18-25'!G30/'6. PIBTRIM CONSTANTE 18-25'!G25*100-100</f>
        <v>17.259344769576217</v>
      </c>
      <c r="H25" s="417">
        <f>+'6. PIBTRIM CONSTANTE 18-25'!H30/'6. PIBTRIM CONSTANTE 18-25'!H25*100-100</f>
        <v>19.285676906065888</v>
      </c>
      <c r="I25" s="417">
        <f>+'6. PIBTRIM CONSTANTE 18-25'!I30/'6. PIBTRIM CONSTANTE 18-25'!I25*100-100</f>
        <v>28.86376288622526</v>
      </c>
      <c r="J25" s="417">
        <f>+'6. PIBTRIM CONSTANTE 18-25'!J30/'6. PIBTRIM CONSTANTE 18-25'!J25*100-100</f>
        <v>0.23236299666511684</v>
      </c>
      <c r="K25" s="417">
        <f>+'6. PIBTRIM CONSTANTE 18-25'!K30/'6. PIBTRIM CONSTANTE 18-25'!K25*100-100</f>
        <v>3.7079295635542167</v>
      </c>
      <c r="L25" s="417">
        <f>+'6. PIBTRIM CONSTANTE 18-25'!L30/'6. PIBTRIM CONSTANTE 18-25'!L25*100-100</f>
        <v>13.500988544372333</v>
      </c>
      <c r="M25" s="417">
        <f>+'6. PIBTRIM CONSTANTE 18-25'!M30/'6. PIBTRIM CONSTANTE 18-25'!M25*100-100</f>
        <v>18.300428157927612</v>
      </c>
      <c r="N25" s="417">
        <f>+'6. PIBTRIM CONSTANTE 18-25'!N30/'6. PIBTRIM CONSTANTE 18-25'!N25*100-100</f>
        <v>4.8727327421950832</v>
      </c>
      <c r="O25" s="417">
        <f>+'6. PIBTRIM CONSTANTE 18-25'!O30/'6. PIBTRIM CONSTANTE 18-25'!O25*100-100</f>
        <v>17.273002267752119</v>
      </c>
      <c r="P25" s="417">
        <f>+'6. PIBTRIM CONSTANTE 18-25'!P30/'6. PIBTRIM CONSTANTE 18-25'!P25*100-100</f>
        <v>14.769469482144174</v>
      </c>
      <c r="Q25" s="417">
        <f>+'6. PIBTRIM CONSTANTE 18-25'!Q30/'6. PIBTRIM CONSTANTE 18-25'!Q25*100-100</f>
        <v>2.9827637768631519</v>
      </c>
      <c r="R25" s="417">
        <f>+'6. PIBTRIM CONSTANTE 18-25'!R30/'6. PIBTRIM CONSTANTE 18-25'!R25*100-100</f>
        <v>13.161520318540482</v>
      </c>
      <c r="S25" s="417">
        <f>+'6. PIBTRIM CONSTANTE 18-25'!S30/'6. PIBTRIM CONSTANTE 18-25'!S25*100-100</f>
        <v>-0.26440234037895038</v>
      </c>
      <c r="T25" s="418">
        <f>+'6. PIBTRIM CONSTANTE 18-25'!T30/'6. PIBTRIM CONSTANTE 18-25'!T25*100-100</f>
        <v>10.085947374456495</v>
      </c>
      <c r="U25" s="417">
        <f>+'6. PIBTRIM CONSTANTE 18-25'!U30/'6. PIBTRIM CONSTANTE 18-25'!U25*100-100</f>
        <v>2.8218111915780071</v>
      </c>
      <c r="V25" s="419">
        <f>+'6. PIBTRIM CONSTANTE 18-25'!V30/'6. PIBTRIM CONSTANTE 18-25'!V25*100-100</f>
        <v>9.8840810109200703</v>
      </c>
    </row>
    <row r="26" spans="1:49" s="378" customFormat="1" ht="17.25" customHeight="1">
      <c r="A26" s="416" t="s">
        <v>93</v>
      </c>
      <c r="B26" s="417">
        <f>+'6. PIBTRIM CONSTANTE 18-25'!B31/'6. PIBTRIM CONSTANTE 18-25'!B26*100-100</f>
        <v>3.7839637547995011</v>
      </c>
      <c r="C26" s="417">
        <f>+'6. PIBTRIM CONSTANTE 18-25'!C31/'6. PIBTRIM CONSTANTE 18-25'!C26*100-100</f>
        <v>6.4901525174496868</v>
      </c>
      <c r="D26" s="417">
        <f>+'6. PIBTRIM CONSTANTE 18-25'!D31/'6. PIBTRIM CONSTANTE 18-25'!D26*100-100</f>
        <v>9.435341730697175</v>
      </c>
      <c r="E26" s="417">
        <f>+'6. PIBTRIM CONSTANTE 18-25'!E31/'6. PIBTRIM CONSTANTE 18-25'!E26*100-100</f>
        <v>7.9465462747032092</v>
      </c>
      <c r="F26" s="417">
        <f>+'6. PIBTRIM CONSTANTE 18-25'!F31/'6. PIBTRIM CONSTANTE 18-25'!F26*100-100</f>
        <v>13.131264832271029</v>
      </c>
      <c r="G26" s="417">
        <f>+'6. PIBTRIM CONSTANTE 18-25'!G31/'6. PIBTRIM CONSTANTE 18-25'!G26*100-100</f>
        <v>17.618034936066991</v>
      </c>
      <c r="H26" s="417">
        <f>+'6. PIBTRIM CONSTANTE 18-25'!H31/'6. PIBTRIM CONSTANTE 18-25'!H26*100-100</f>
        <v>12.720909991093208</v>
      </c>
      <c r="I26" s="417">
        <f>+'6. PIBTRIM CONSTANTE 18-25'!I31/'6. PIBTRIM CONSTANTE 18-25'!I26*100-100</f>
        <v>17.390855632092368</v>
      </c>
      <c r="J26" s="417">
        <f>+'6. PIBTRIM CONSTANTE 18-25'!J31/'6. PIBTRIM CONSTANTE 18-25'!J26*100-100</f>
        <v>0.77125222391099157</v>
      </c>
      <c r="K26" s="417">
        <f>+'6. PIBTRIM CONSTANTE 18-25'!K31/'6. PIBTRIM CONSTANTE 18-25'!K26*100-100</f>
        <v>4.5061682140116233</v>
      </c>
      <c r="L26" s="417">
        <f>+'6. PIBTRIM CONSTANTE 18-25'!L31/'6. PIBTRIM CONSTANTE 18-25'!L26*100-100</f>
        <v>13.268261325887806</v>
      </c>
      <c r="M26" s="417">
        <f>+'6. PIBTRIM CONSTANTE 18-25'!M31/'6. PIBTRIM CONSTANTE 18-25'!M26*100-100</f>
        <v>11.854672713081669</v>
      </c>
      <c r="N26" s="417">
        <f>+'6. PIBTRIM CONSTANTE 18-25'!N31/'6. PIBTRIM CONSTANTE 18-25'!N26*100-100</f>
        <v>3.5147355020512521</v>
      </c>
      <c r="O26" s="417">
        <f>+'6. PIBTRIM CONSTANTE 18-25'!O31/'6. PIBTRIM CONSTANTE 18-25'!O26*100-100</f>
        <v>16.403760647849538</v>
      </c>
      <c r="P26" s="417">
        <f>+'6. PIBTRIM CONSTANTE 18-25'!P31/'6. PIBTRIM CONSTANTE 18-25'!P26*100-100</f>
        <v>11.172956594040301</v>
      </c>
      <c r="Q26" s="417">
        <f>+'6. PIBTRIM CONSTANTE 18-25'!Q31/'6. PIBTRIM CONSTANTE 18-25'!Q26*100-100</f>
        <v>2.9730148272228689</v>
      </c>
      <c r="R26" s="417">
        <f>+'6. PIBTRIM CONSTANTE 18-25'!R31/'6. PIBTRIM CONSTANTE 18-25'!R26*100-100</f>
        <v>12.74649191468275</v>
      </c>
      <c r="S26" s="417">
        <f>+'6. PIBTRIM CONSTANTE 18-25'!S31/'6. PIBTRIM CONSTANTE 18-25'!S26*100-100</f>
        <v>3.5895850397886306</v>
      </c>
      <c r="T26" s="418">
        <f>+'6. PIBTRIM CONSTANTE 18-25'!T31/'6. PIBTRIM CONSTANTE 18-25'!T26*100-100</f>
        <v>10.282426350333139</v>
      </c>
      <c r="U26" s="417">
        <f>+'6. PIBTRIM CONSTANTE 18-25'!U31/'6. PIBTRIM CONSTANTE 18-25'!U26*100-100</f>
        <v>13.181688544814648</v>
      </c>
      <c r="V26" s="419">
        <f>+'6. PIBTRIM CONSTANTE 18-25'!V31/'6. PIBTRIM CONSTANTE 18-25'!V26*100-100</f>
        <v>10.37043549783472</v>
      </c>
    </row>
    <row r="27" spans="1:49" s="400" customFormat="1" ht="17.25" customHeight="1">
      <c r="A27" s="420" t="s">
        <v>94</v>
      </c>
      <c r="B27" s="417">
        <f>+'6. PIBTRIM CONSTANTE 18-25'!B32/'6. PIBTRIM CONSTANTE 18-25'!B27*100-100</f>
        <v>4.7319011794291868</v>
      </c>
      <c r="C27" s="417">
        <f>+'6. PIBTRIM CONSTANTE 18-25'!C32/'6. PIBTRIM CONSTANTE 18-25'!C27*100-100</f>
        <v>5.0219321427816368</v>
      </c>
      <c r="D27" s="417">
        <f>+'6. PIBTRIM CONSTANTE 18-25'!D32/'6. PIBTRIM CONSTANTE 18-25'!D27*100-100</f>
        <v>6.9413675305996207</v>
      </c>
      <c r="E27" s="417">
        <f>+'6. PIBTRIM CONSTANTE 18-25'!E32/'6. PIBTRIM CONSTANTE 18-25'!E27*100-100</f>
        <v>-2.0196423305792734</v>
      </c>
      <c r="F27" s="417">
        <f>+'6. PIBTRIM CONSTANTE 18-25'!F32/'6. PIBTRIM CONSTANTE 18-25'!F27*100-100</f>
        <v>22.296726529057679</v>
      </c>
      <c r="G27" s="417">
        <f>+'6. PIBTRIM CONSTANTE 18-25'!G32/'6. PIBTRIM CONSTANTE 18-25'!G27*100-100</f>
        <v>17.245628742389201</v>
      </c>
      <c r="H27" s="417">
        <f>+'6. PIBTRIM CONSTANTE 18-25'!H32/'6. PIBTRIM CONSTANTE 18-25'!H27*100-100</f>
        <v>16.838921450353169</v>
      </c>
      <c r="I27" s="417">
        <f>+'6. PIBTRIM CONSTANTE 18-25'!I32/'6. PIBTRIM CONSTANTE 18-25'!I27*100-100</f>
        <v>18.752974963934307</v>
      </c>
      <c r="J27" s="417">
        <f>+'6. PIBTRIM CONSTANTE 18-25'!J32/'6. PIBTRIM CONSTANTE 18-25'!J27*100-100</f>
        <v>-5.8715234751432774</v>
      </c>
      <c r="K27" s="417">
        <f>+'6. PIBTRIM CONSTANTE 18-25'!K32/'6. PIBTRIM CONSTANTE 18-25'!K27*100-100</f>
        <v>0.46164118354865025</v>
      </c>
      <c r="L27" s="417">
        <f>+'6. PIBTRIM CONSTANTE 18-25'!L32/'6. PIBTRIM CONSTANTE 18-25'!L27*100-100</f>
        <v>5.6882706200802886</v>
      </c>
      <c r="M27" s="417">
        <f>+'6. PIBTRIM CONSTANTE 18-25'!M32/'6. PIBTRIM CONSTANTE 18-25'!M27*100-100</f>
        <v>18.529452198184984</v>
      </c>
      <c r="N27" s="417">
        <f>+'6. PIBTRIM CONSTANTE 18-25'!N32/'6. PIBTRIM CONSTANTE 18-25'!N27*100-100</f>
        <v>4.3877711463272533</v>
      </c>
      <c r="O27" s="417">
        <f>+'6. PIBTRIM CONSTANTE 18-25'!O32/'6. PIBTRIM CONSTANTE 18-25'!O27*100-100</f>
        <v>17.4570743561179</v>
      </c>
      <c r="P27" s="417">
        <f>+'6. PIBTRIM CONSTANTE 18-25'!P32/'6. PIBTRIM CONSTANTE 18-25'!P27*100-100</f>
        <v>18.977245602743679</v>
      </c>
      <c r="Q27" s="417">
        <f>+'6. PIBTRIM CONSTANTE 18-25'!Q32/'6. PIBTRIM CONSTANTE 18-25'!Q27*100-100</f>
        <v>3.2678929089946962</v>
      </c>
      <c r="R27" s="417">
        <f>+'6. PIBTRIM CONSTANTE 18-25'!R32/'6. PIBTRIM CONSTANTE 18-25'!R27*100-100</f>
        <v>12.487068438447665</v>
      </c>
      <c r="S27" s="417">
        <f>+'6. PIBTRIM CONSTANTE 18-25'!S32/'6. PIBTRIM CONSTANTE 18-25'!S27*100-100</f>
        <v>1.7515034851842444</v>
      </c>
      <c r="T27" s="418">
        <f>+'6. PIBTRIM CONSTANTE 18-25'!T32/'6. PIBTRIM CONSTANTE 18-25'!T27*100-100</f>
        <v>10.803552483081532</v>
      </c>
      <c r="U27" s="417">
        <f>+'6. PIBTRIM CONSTANTE 18-25'!U32/'6. PIBTRIM CONSTANTE 18-25'!U27*100-100</f>
        <v>9.1377795876676373</v>
      </c>
      <c r="V27" s="419">
        <f>+'6. PIBTRIM CONSTANTE 18-25'!V32/'6. PIBTRIM CONSTANTE 18-25'!V27*100-100</f>
        <v>10.758146914585183</v>
      </c>
      <c r="AW27" s="395"/>
    </row>
    <row r="28" spans="1:49" s="400" customFormat="1" ht="17.25" customHeight="1">
      <c r="A28" s="409" t="s">
        <v>469</v>
      </c>
      <c r="B28" s="406">
        <f>+'6. PIBTRIM CONSTANTE 18-25'!B33/'6. PIBTRIM CONSTANTE 18-25'!B28*100-100</f>
        <v>3.0493042798833017</v>
      </c>
      <c r="C28" s="406">
        <f>+'6. PIBTRIM CONSTANTE 18-25'!C33/'6. PIBTRIM CONSTANTE 18-25'!C28*100-100</f>
        <v>-11.772702429532828</v>
      </c>
      <c r="D28" s="406">
        <f>+'6. PIBTRIM CONSTANTE 18-25'!D33/'6. PIBTRIM CONSTANTE 18-25'!D28*100-100</f>
        <v>2.8064129070186823</v>
      </c>
      <c r="E28" s="406">
        <f>+'6. PIBTRIM CONSTANTE 18-25'!E33/'6. PIBTRIM CONSTANTE 18-25'!E28*100-100</f>
        <v>6.8782612498460765</v>
      </c>
      <c r="F28" s="406">
        <f>+'6. PIBTRIM CONSTANTE 18-25'!F33/'6. PIBTRIM CONSTANTE 18-25'!F28*100-100</f>
        <v>19.847697747809661</v>
      </c>
      <c r="G28" s="406">
        <f>+'6. PIBTRIM CONSTANTE 18-25'!G33/'6. PIBTRIM CONSTANTE 18-25'!G28*100-100</f>
        <v>8.3184629450221479</v>
      </c>
      <c r="H28" s="406">
        <f>+'6. PIBTRIM CONSTANTE 18-25'!H33/'6. PIBTRIM CONSTANTE 18-25'!H28*100-100</f>
        <v>8.1814533356342451</v>
      </c>
      <c r="I28" s="406">
        <f>+'6. PIBTRIM CONSTANTE 18-25'!I33/'6. PIBTRIM CONSTANTE 18-25'!I28*100-100</f>
        <v>8.8263932612715479</v>
      </c>
      <c r="J28" s="406">
        <f>+'6. PIBTRIM CONSTANTE 18-25'!J33/'6. PIBTRIM CONSTANTE 18-25'!J28*100-100</f>
        <v>7.4038298884745188</v>
      </c>
      <c r="K28" s="406">
        <f>+'6. PIBTRIM CONSTANTE 18-25'!K33/'6. PIBTRIM CONSTANTE 18-25'!K28*100-100</f>
        <v>1.2657772554198772</v>
      </c>
      <c r="L28" s="406">
        <f>+'6. PIBTRIM CONSTANTE 18-25'!L33/'6. PIBTRIM CONSTANTE 18-25'!L28*100-100</f>
        <v>5.7218488967976953</v>
      </c>
      <c r="M28" s="406">
        <f>+'6. PIBTRIM CONSTANTE 18-25'!M33/'6. PIBTRIM CONSTANTE 18-25'!M28*100-100</f>
        <v>9.9256556966030445</v>
      </c>
      <c r="N28" s="406">
        <f>+'6. PIBTRIM CONSTANTE 18-25'!N33/'6. PIBTRIM CONSTANTE 18-25'!N28*100-100</f>
        <v>-0.29304323589734338</v>
      </c>
      <c r="O28" s="406">
        <f>+'6. PIBTRIM CONSTANTE 18-25'!O33/'6. PIBTRIM CONSTANTE 18-25'!O28*100-100</f>
        <v>9.6934140773441158</v>
      </c>
      <c r="P28" s="406">
        <f>+'6. PIBTRIM CONSTANTE 18-25'!P33/'6. PIBTRIM CONSTANTE 18-25'!P28*100-100</f>
        <v>11.349466452792939</v>
      </c>
      <c r="Q28" s="406">
        <f>+'6. PIBTRIM CONSTANTE 18-25'!Q33/'6. PIBTRIM CONSTANTE 18-25'!Q28*100-100</f>
        <v>2.7200482658978018</v>
      </c>
      <c r="R28" s="406">
        <f>+'6. PIBTRIM CONSTANTE 18-25'!R33/'6. PIBTRIM CONSTANTE 18-25'!R28*100-100</f>
        <v>4.6452233973540302</v>
      </c>
      <c r="S28" s="406">
        <f>+'6. PIBTRIM CONSTANTE 18-25'!S33/'6. PIBTRIM CONSTANTE 18-25'!S28*100-100</f>
        <v>2.9538007951217509</v>
      </c>
      <c r="T28" s="407">
        <f>+'6. PIBTRIM CONSTANTE 18-25'!T33/'6. PIBTRIM CONSTANTE 18-25'!T28*100-100</f>
        <v>7.2213606987388204</v>
      </c>
      <c r="U28" s="406">
        <f>+'6. PIBTRIM CONSTANTE 18-25'!U33/'6. PIBTRIM CONSTANTE 18-25'!U28*100-100</f>
        <v>5.2823748369323198</v>
      </c>
      <c r="V28" s="408">
        <f>+'6. PIBTRIM CONSTANTE 18-25'!V33/'6. PIBTRIM CONSTANTE 18-25'!V28*100-100</f>
        <v>7.16632946099935</v>
      </c>
      <c r="AW28" s="395"/>
    </row>
    <row r="29" spans="1:49" s="400" customFormat="1" ht="17.25" customHeight="1">
      <c r="A29" s="405" t="s">
        <v>9</v>
      </c>
      <c r="B29" s="406">
        <f>+'6. PIBTRIM CONSTANTE 18-25'!B34/'6. PIBTRIM CONSTANTE 18-25'!B29*100-100</f>
        <v>1.6311739199437341</v>
      </c>
      <c r="C29" s="406">
        <f>+'6. PIBTRIM CONSTANTE 18-25'!C34/'6. PIBTRIM CONSTANTE 18-25'!C29*100-100</f>
        <v>-9.8773100046316245</v>
      </c>
      <c r="D29" s="406">
        <f>+'6. PIBTRIM CONSTANTE 18-25'!D34/'6. PIBTRIM CONSTANTE 18-25'!D29*100-100</f>
        <v>4.7268844592922079</v>
      </c>
      <c r="E29" s="406">
        <f>+'6. PIBTRIM CONSTANTE 18-25'!E34/'6. PIBTRIM CONSTANTE 18-25'!E29*100-100</f>
        <v>4.0946949487523483</v>
      </c>
      <c r="F29" s="406">
        <f>+'6. PIBTRIM CONSTANTE 18-25'!F34/'6. PIBTRIM CONSTANTE 18-25'!F29*100-100</f>
        <v>30.84598737693517</v>
      </c>
      <c r="G29" s="406">
        <f>+'6. PIBTRIM CONSTANTE 18-25'!G34/'6. PIBTRIM CONSTANTE 18-25'!G29*100-100</f>
        <v>11.806569457744047</v>
      </c>
      <c r="H29" s="406">
        <f>+'6. PIBTRIM CONSTANTE 18-25'!H34/'6. PIBTRIM CONSTANTE 18-25'!H29*100-100</f>
        <v>13.921186493275854</v>
      </c>
      <c r="I29" s="406">
        <f>+'6. PIBTRIM CONSTANTE 18-25'!I34/'6. PIBTRIM CONSTANTE 18-25'!I29*100-100</f>
        <v>14.914121815708498</v>
      </c>
      <c r="J29" s="406">
        <f>+'6. PIBTRIM CONSTANTE 18-25'!J34/'6. PIBTRIM CONSTANTE 18-25'!J29*100-100</f>
        <v>4.2095210487728849</v>
      </c>
      <c r="K29" s="406">
        <f>+'6. PIBTRIM CONSTANTE 18-25'!K34/'6. PIBTRIM CONSTANTE 18-25'!K29*100-100</f>
        <v>-3.0288951944036455</v>
      </c>
      <c r="L29" s="406">
        <f>+'6. PIBTRIM CONSTANTE 18-25'!L34/'6. PIBTRIM CONSTANTE 18-25'!L29*100-100</f>
        <v>4.2955385607027949</v>
      </c>
      <c r="M29" s="406">
        <f>+'6. PIBTRIM CONSTANTE 18-25'!M34/'6. PIBTRIM CONSTANTE 18-25'!M29*100-100</f>
        <v>12.242731694125112</v>
      </c>
      <c r="N29" s="406">
        <f>+'6. PIBTRIM CONSTANTE 18-25'!N34/'6. PIBTRIM CONSTANTE 18-25'!N29*100-100</f>
        <v>-0.79721666695975557</v>
      </c>
      <c r="O29" s="406">
        <f>+'6. PIBTRIM CONSTANTE 18-25'!O34/'6. PIBTRIM CONSTANTE 18-25'!O29*100-100</f>
        <v>9.8905103671061312</v>
      </c>
      <c r="P29" s="406">
        <f>+'6. PIBTRIM CONSTANTE 18-25'!P34/'6. PIBTRIM CONSTANTE 18-25'!P29*100-100</f>
        <v>16.741891985559135</v>
      </c>
      <c r="Q29" s="406">
        <f>+'6. PIBTRIM CONSTANTE 18-25'!Q34/'6. PIBTRIM CONSTANTE 18-25'!Q29*100-100</f>
        <v>2.6842706001824581</v>
      </c>
      <c r="R29" s="406">
        <f>+'6. PIBTRIM CONSTANTE 18-25'!R34/'6. PIBTRIM CONSTANTE 18-25'!R29*100-100</f>
        <v>5.4254134291768139</v>
      </c>
      <c r="S29" s="406">
        <f>+'6. PIBTRIM CONSTANTE 18-25'!S34/'6. PIBTRIM CONSTANTE 18-25'!S29*100-100</f>
        <v>2.989490618260831</v>
      </c>
      <c r="T29" s="407">
        <f>+'6. PIBTRIM CONSTANTE 18-25'!T34/'6. PIBTRIM CONSTANTE 18-25'!T29*100-100</f>
        <v>10.731261811042472</v>
      </c>
      <c r="U29" s="406">
        <f>+'6. PIBTRIM CONSTANTE 18-25'!U34/'6. PIBTRIM CONSTANTE 18-25'!U29*100-100</f>
        <v>-18.725678151673293</v>
      </c>
      <c r="V29" s="408">
        <f>+'6. PIBTRIM CONSTANTE 18-25'!V34/'6. PIBTRIM CONSTANTE 18-25'!V29*100-100</f>
        <v>9.8122556590931538</v>
      </c>
      <c r="AW29" s="395"/>
    </row>
    <row r="30" spans="1:49" s="400" customFormat="1" ht="17.25" customHeight="1">
      <c r="A30" s="409" t="s">
        <v>92</v>
      </c>
      <c r="B30" s="406">
        <f>+'6. PIBTRIM CONSTANTE 18-25'!B35/'6. PIBTRIM CONSTANTE 18-25'!B30*100-100</f>
        <v>4.9017434817413061</v>
      </c>
      <c r="C30" s="406">
        <f>+'6. PIBTRIM CONSTANTE 18-25'!C35/'6. PIBTRIM CONSTANTE 18-25'!C30*100-100</f>
        <v>-3.1232553829300969</v>
      </c>
      <c r="D30" s="406">
        <f>+'6. PIBTRIM CONSTANTE 18-25'!D35/'6. PIBTRIM CONSTANTE 18-25'!D30*100-100</f>
        <v>3.9282704128401633</v>
      </c>
      <c r="E30" s="406">
        <f>+'6. PIBTRIM CONSTANTE 18-25'!E35/'6. PIBTRIM CONSTANTE 18-25'!E30*100-100</f>
        <v>11.702999655866194</v>
      </c>
      <c r="F30" s="406">
        <f>+'6. PIBTRIM CONSTANTE 18-25'!F35/'6. PIBTRIM CONSTANTE 18-25'!F30*100-100</f>
        <v>19.661478884903332</v>
      </c>
      <c r="G30" s="406">
        <f>+'6. PIBTRIM CONSTANTE 18-25'!G35/'6. PIBTRIM CONSTANTE 18-25'!G30*100-100</f>
        <v>10.744703496970061</v>
      </c>
      <c r="H30" s="406">
        <f>+'6. PIBTRIM CONSTANTE 18-25'!H35/'6. PIBTRIM CONSTANTE 18-25'!H30*100-100</f>
        <v>11.069447283307184</v>
      </c>
      <c r="I30" s="406">
        <f>+'6. PIBTRIM CONSTANTE 18-25'!I35/'6. PIBTRIM CONSTANTE 18-25'!I30*100-100</f>
        <v>10.164258667401356</v>
      </c>
      <c r="J30" s="406">
        <f>+'6. PIBTRIM CONSTANTE 18-25'!J35/'6. PIBTRIM CONSTANTE 18-25'!J30*100-100</f>
        <v>7.9056553367001783</v>
      </c>
      <c r="K30" s="406">
        <f>+'6. PIBTRIM CONSTANTE 18-25'!K35/'6. PIBTRIM CONSTANTE 18-25'!K30*100-100</f>
        <v>1.881738641608294</v>
      </c>
      <c r="L30" s="406">
        <f>+'6. PIBTRIM CONSTANTE 18-25'!L35/'6. PIBTRIM CONSTANTE 18-25'!L30*100-100</f>
        <v>6.4375420499031861</v>
      </c>
      <c r="M30" s="406">
        <f>+'6. PIBTRIM CONSTANTE 18-25'!M35/'6. PIBTRIM CONSTANTE 18-25'!M30*100-100</f>
        <v>7.8227276788756654</v>
      </c>
      <c r="N30" s="406">
        <f>+'6. PIBTRIM CONSTANTE 18-25'!N35/'6. PIBTRIM CONSTANTE 18-25'!N30*100-100</f>
        <v>-0.82581097354167809</v>
      </c>
      <c r="O30" s="406">
        <f>+'6. PIBTRIM CONSTANTE 18-25'!O35/'6. PIBTRIM CONSTANTE 18-25'!O30*100-100</f>
        <v>12.395187457458135</v>
      </c>
      <c r="P30" s="406">
        <f>+'6. PIBTRIM CONSTANTE 18-25'!P35/'6. PIBTRIM CONSTANTE 18-25'!P30*100-100</f>
        <v>12.513456692477916</v>
      </c>
      <c r="Q30" s="406">
        <f>+'6. PIBTRIM CONSTANTE 18-25'!Q35/'6. PIBTRIM CONSTANTE 18-25'!Q30*100-100</f>
        <v>2.7538259646162402</v>
      </c>
      <c r="R30" s="406">
        <f>+'6. PIBTRIM CONSTANTE 18-25'!R35/'6. PIBTRIM CONSTANTE 18-25'!R30*100-100</f>
        <v>5.178882100241978</v>
      </c>
      <c r="S30" s="406">
        <f>+'6. PIBTRIM CONSTANTE 18-25'!S35/'6. PIBTRIM CONSTANTE 18-25'!S30*100-100</f>
        <v>4.2030872489505811</v>
      </c>
      <c r="T30" s="407">
        <f>+'6. PIBTRIM CONSTANTE 18-25'!T35/'6. PIBTRIM CONSTANTE 18-25'!T30*100-100</f>
        <v>8.2903323690374293</v>
      </c>
      <c r="U30" s="406">
        <f>+'6. PIBTRIM CONSTANTE 18-25'!U35/'6. PIBTRIM CONSTANTE 18-25'!U30*100-100</f>
        <v>3.4616689621529844</v>
      </c>
      <c r="V30" s="408">
        <f>+'6. PIBTRIM CONSTANTE 18-25'!V35/'6. PIBTRIM CONSTANTE 18-25'!V30*100-100</f>
        <v>8.158997318567927</v>
      </c>
      <c r="AW30" s="395"/>
    </row>
    <row r="31" spans="1:49" s="400" customFormat="1" ht="17.25" customHeight="1">
      <c r="A31" s="409" t="s">
        <v>93</v>
      </c>
      <c r="B31" s="406">
        <f>+'6. PIBTRIM CONSTANTE 18-25'!B36/'6. PIBTRIM CONSTANTE 18-25'!B31*100-100</f>
        <v>8.7292889556562727</v>
      </c>
      <c r="C31" s="406">
        <f>+'6. PIBTRIM CONSTANTE 18-25'!C36/'6. PIBTRIM CONSTANTE 18-25'!C31*100-100</f>
        <v>-7.664072224928816</v>
      </c>
      <c r="D31" s="406">
        <f>+'6. PIBTRIM CONSTANTE 18-25'!D36/'6. PIBTRIM CONSTANTE 18-25'!D31*100-100</f>
        <v>4.5286909361519321</v>
      </c>
      <c r="E31" s="406">
        <f>+'6. PIBTRIM CONSTANTE 18-25'!E36/'6. PIBTRIM CONSTANTE 18-25'!E31*100-100</f>
        <v>6.9256264597582486</v>
      </c>
      <c r="F31" s="406">
        <f>+'6. PIBTRIM CONSTANTE 18-25'!F36/'6. PIBTRIM CONSTANTE 18-25'!F31*100-100</f>
        <v>20.537659199955144</v>
      </c>
      <c r="G31" s="406">
        <f>+'6. PIBTRIM CONSTANTE 18-25'!G36/'6. PIBTRIM CONSTANTE 18-25'!G31*100-100</f>
        <v>7.4544545793350636</v>
      </c>
      <c r="H31" s="406">
        <f>+'6. PIBTRIM CONSTANTE 18-25'!H36/'6. PIBTRIM CONSTANTE 18-25'!H31*100-100</f>
        <v>10.21396245673165</v>
      </c>
      <c r="I31" s="406">
        <f>+'6. PIBTRIM CONSTANTE 18-25'!I36/'6. PIBTRIM CONSTANTE 18-25'!I31*100-100</f>
        <v>11.955523945311626</v>
      </c>
      <c r="J31" s="406">
        <f>+'6. PIBTRIM CONSTANTE 18-25'!J36/'6. PIBTRIM CONSTANTE 18-25'!J31*100-100</f>
        <v>9.6005158614799626</v>
      </c>
      <c r="K31" s="406">
        <f>+'6. PIBTRIM CONSTANTE 18-25'!K36/'6. PIBTRIM CONSTANTE 18-25'!K31*100-100</f>
        <v>0.24458474171620992</v>
      </c>
      <c r="L31" s="406">
        <f>+'6. PIBTRIM CONSTANTE 18-25'!L36/'6. PIBTRIM CONSTANTE 18-25'!L31*100-100</f>
        <v>2.3761408122210668</v>
      </c>
      <c r="M31" s="406">
        <f>+'6. PIBTRIM CONSTANTE 18-25'!M36/'6. PIBTRIM CONSTANTE 18-25'!M31*100-100</f>
        <v>12.402915485180884</v>
      </c>
      <c r="N31" s="406">
        <f>+'6. PIBTRIM CONSTANTE 18-25'!N36/'6. PIBTRIM CONSTANTE 18-25'!N31*100-100</f>
        <v>-0.62039265416417777</v>
      </c>
      <c r="O31" s="406">
        <f>+'6. PIBTRIM CONSTANTE 18-25'!O36/'6. PIBTRIM CONSTANTE 18-25'!O31*100-100</f>
        <v>10.54125676448399</v>
      </c>
      <c r="P31" s="406">
        <f>+'6. PIBTRIM CONSTANTE 18-25'!P36/'6. PIBTRIM CONSTANTE 18-25'!P31*100-100</f>
        <v>11.378766055912564</v>
      </c>
      <c r="Q31" s="406">
        <f>+'6. PIBTRIM CONSTANTE 18-25'!Q36/'6. PIBTRIM CONSTANTE 18-25'!Q31*100-100</f>
        <v>2.7401467317529153</v>
      </c>
      <c r="R31" s="406">
        <f>+'6. PIBTRIM CONSTANTE 18-25'!R36/'6. PIBTRIM CONSTANTE 18-25'!R31*100-100</f>
        <v>3.3836343729900591</v>
      </c>
      <c r="S31" s="406">
        <f>+'6. PIBTRIM CONSTANTE 18-25'!S36/'6. PIBTRIM CONSTANTE 18-25'!S31*100-100</f>
        <v>2.155573637845464</v>
      </c>
      <c r="T31" s="407">
        <f>+'6. PIBTRIM CONSTANTE 18-25'!T36/'6. PIBTRIM CONSTANTE 18-25'!T31*100-100</f>
        <v>7.3336690016214874</v>
      </c>
      <c r="U31" s="406">
        <f>+'6. PIBTRIM CONSTANTE 18-25'!U36/'6. PIBTRIM CONSTANTE 18-25'!U31*100-100</f>
        <v>27.680643491458312</v>
      </c>
      <c r="V31" s="408">
        <f>+'6. PIBTRIM CONSTANTE 18-25'!V36/'6. PIBTRIM CONSTANTE 18-25'!V31*100-100</f>
        <v>7.9363338679737012</v>
      </c>
      <c r="AW31" s="395"/>
    </row>
    <row r="32" spans="1:49" s="400" customFormat="1" ht="17.25" customHeight="1">
      <c r="A32" s="405" t="s">
        <v>94</v>
      </c>
      <c r="B32" s="406">
        <f>+'6. PIBTRIM CONSTANTE 18-25'!B37/'6. PIBTRIM CONSTANTE 18-25'!B32*100-100</f>
        <v>-2.218222954200499</v>
      </c>
      <c r="C32" s="406">
        <f>+'6. PIBTRIM CONSTANTE 18-25'!C37/'6. PIBTRIM CONSTANTE 18-25'!C32*100-100</f>
        <v>-26.133081171486367</v>
      </c>
      <c r="D32" s="406">
        <f>+'6. PIBTRIM CONSTANTE 18-25'!D37/'6. PIBTRIM CONSTANTE 18-25'!D32*100-100</f>
        <v>-2.1548115166809367</v>
      </c>
      <c r="E32" s="406">
        <f>+'6. PIBTRIM CONSTANTE 18-25'!E37/'6. PIBTRIM CONSTANTE 18-25'!E32*100-100</f>
        <v>4.6547092103984369</v>
      </c>
      <c r="F32" s="406">
        <f>+'6. PIBTRIM CONSTANTE 18-25'!F37/'6. PIBTRIM CONSTANTE 18-25'!F32*100-100</f>
        <v>7.2736346096130262</v>
      </c>
      <c r="G32" s="406">
        <f>+'6. PIBTRIM CONSTANTE 18-25'!G37/'6. PIBTRIM CONSTANTE 18-25'!G32*100-100</f>
        <v>5.0580055402975006</v>
      </c>
      <c r="H32" s="406">
        <f>+'6. PIBTRIM CONSTANTE 18-25'!H37/'6. PIBTRIM CONSTANTE 18-25'!H32*100-100</f>
        <v>-1.1845319050115108</v>
      </c>
      <c r="I32" s="406">
        <f>+'6. PIBTRIM CONSTANTE 18-25'!I37/'6. PIBTRIM CONSTANTE 18-25'!I32*100-100</f>
        <v>0.70538977469144015</v>
      </c>
      <c r="J32" s="406">
        <f>+'6. PIBTRIM CONSTANTE 18-25'!J37/'6. PIBTRIM CONSTANTE 18-25'!J32*100-100</f>
        <v>7.7158407056862046</v>
      </c>
      <c r="K32" s="406">
        <f>+'6. PIBTRIM CONSTANTE 18-25'!K37/'6. PIBTRIM CONSTANTE 18-25'!K32*100-100</f>
        <v>5.76140208555735</v>
      </c>
      <c r="L32" s="406">
        <f>+'6. PIBTRIM CONSTANTE 18-25'!L37/'6. PIBTRIM CONSTANTE 18-25'!L32*100-100</f>
        <v>9.3534933789655099</v>
      </c>
      <c r="M32" s="406">
        <f>+'6. PIBTRIM CONSTANTE 18-25'!M37/'6. PIBTRIM CONSTANTE 18-25'!M32*100-100</f>
        <v>7.3788391663034218</v>
      </c>
      <c r="N32" s="406">
        <f>+'6. PIBTRIM CONSTANTE 18-25'!N37/'6. PIBTRIM CONSTANTE 18-25'!N32*100-100</f>
        <v>1.1374665944179867</v>
      </c>
      <c r="O32" s="406">
        <f>+'6. PIBTRIM CONSTANTE 18-25'!O37/'6. PIBTRIM CONSTANTE 18-25'!O32*100-100</f>
        <v>6.5888221045236293</v>
      </c>
      <c r="P32" s="406">
        <f>+'6. PIBTRIM CONSTANTE 18-25'!P37/'6. PIBTRIM CONSTANTE 18-25'!P32*100-100</f>
        <v>0.86689318323476527</v>
      </c>
      <c r="Q32" s="406">
        <f>+'6. PIBTRIM CONSTANTE 18-25'!Q37/'6. PIBTRIM CONSTANTE 18-25'!Q32*100-100</f>
        <v>2.7021458200829045</v>
      </c>
      <c r="R32" s="406">
        <f>+'6. PIBTRIM CONSTANTE 18-25'!R37/'6. PIBTRIM CONSTANTE 18-25'!R32*100-100</f>
        <v>4.6702386892134768</v>
      </c>
      <c r="S32" s="406">
        <f>+'6. PIBTRIM CONSTANTE 18-25'!S37/'6. PIBTRIM CONSTANTE 18-25'!S32*100-100</f>
        <v>2.6863126572281573</v>
      </c>
      <c r="T32" s="407">
        <f>+'6. PIBTRIM CONSTANTE 18-25'!T37/'6. PIBTRIM CONSTANTE 18-25'!T32*100-100</f>
        <v>3.2003367913626448</v>
      </c>
      <c r="U32" s="406">
        <f>+'6. PIBTRIM CONSTANTE 18-25'!U37/'6. PIBTRIM CONSTANTE 18-25'!U32*100-100</f>
        <v>9.9341285510642336</v>
      </c>
      <c r="V32" s="408">
        <f>+'6. PIBTRIM CONSTANTE 18-25'!V37/'6. PIBTRIM CONSTANTE 18-25'!V32*100-100</f>
        <v>3.3728406240686155</v>
      </c>
      <c r="AW32" s="395"/>
    </row>
    <row r="33" spans="1:49" s="400" customFormat="1" ht="17.25" customHeight="1">
      <c r="A33" s="416" t="s">
        <v>87</v>
      </c>
      <c r="B33" s="417">
        <f>+'6. PIBTRIM CONSTANTE 18-25'!B38/'6. PIBTRIM CONSTANTE 18-25'!B33*100-100</f>
        <v>7.9614185857372632</v>
      </c>
      <c r="C33" s="417">
        <f>+'6. PIBTRIM CONSTANTE 18-25'!C38/'6. PIBTRIM CONSTANTE 18-25'!C33*100-100</f>
        <v>-60.231617253605982</v>
      </c>
      <c r="D33" s="417">
        <f>+'6. PIBTRIM CONSTANTE 18-25'!D38/'6. PIBTRIM CONSTANTE 18-25'!D33*100-100</f>
        <v>2.0273123730929683</v>
      </c>
      <c r="E33" s="417">
        <f>+'6. PIBTRIM CONSTANTE 18-25'!E38/'6. PIBTRIM CONSTANTE 18-25'!E33*100-100</f>
        <v>4.9665155175846394</v>
      </c>
      <c r="F33" s="417">
        <f>+'6. PIBTRIM CONSTANTE 18-25'!F38/'6. PIBTRIM CONSTANTE 18-25'!F33*100-100</f>
        <v>4.5906285067000852</v>
      </c>
      <c r="G33" s="417">
        <f>+'6. PIBTRIM CONSTANTE 18-25'!G38/'6. PIBTRIM CONSTANTE 18-25'!G33*100-100</f>
        <v>5.6435924216788038</v>
      </c>
      <c r="H33" s="417">
        <f>+'6. PIBTRIM CONSTANTE 18-25'!H38/'6. PIBTRIM CONSTANTE 18-25'!H33*100-100</f>
        <v>4.57077064346349</v>
      </c>
      <c r="I33" s="417">
        <f>+'6. PIBTRIM CONSTANTE 18-25'!I38/'6. PIBTRIM CONSTANTE 18-25'!I33*100-100</f>
        <v>8.2485209735016554</v>
      </c>
      <c r="J33" s="417">
        <f>+'6. PIBTRIM CONSTANTE 18-25'!J38/'6. PIBTRIM CONSTANTE 18-25'!J33*100-100</f>
        <v>6.3011433971377642</v>
      </c>
      <c r="K33" s="417">
        <f>+'6. PIBTRIM CONSTANTE 18-25'!K38/'6. PIBTRIM CONSTANTE 18-25'!K33*100-100</f>
        <v>4.6676243108023669</v>
      </c>
      <c r="L33" s="417">
        <f>+'6. PIBTRIM CONSTANTE 18-25'!L38/'6. PIBTRIM CONSTANTE 18-25'!L33*100-100</f>
        <v>5.7821774849300596</v>
      </c>
      <c r="M33" s="417">
        <f>+'6. PIBTRIM CONSTANTE 18-25'!M38/'6. PIBTRIM CONSTANTE 18-25'!M33*100-100</f>
        <v>4.6230662072149045</v>
      </c>
      <c r="N33" s="417">
        <f>+'6. PIBTRIM CONSTANTE 18-25'!N38/'6. PIBTRIM CONSTANTE 18-25'!N33*100-100</f>
        <v>4.0356045904515838</v>
      </c>
      <c r="O33" s="417">
        <f>+'6. PIBTRIM CONSTANTE 18-25'!O38/'6. PIBTRIM CONSTANTE 18-25'!O33*100-100</f>
        <v>8.3969409474724586</v>
      </c>
      <c r="P33" s="417">
        <f>+'6. PIBTRIM CONSTANTE 18-25'!P38/'6. PIBTRIM CONSTANTE 18-25'!P33*100-100</f>
        <v>4.366413474204009</v>
      </c>
      <c r="Q33" s="417">
        <f>+'6. PIBTRIM CONSTANTE 18-25'!Q38/'6. PIBTRIM CONSTANTE 18-25'!Q33*100-100</f>
        <v>3.0135913328212354</v>
      </c>
      <c r="R33" s="417">
        <f>+'6. PIBTRIM CONSTANTE 18-25'!R38/'6. PIBTRIM CONSTANTE 18-25'!R33*100-100</f>
        <v>4.6452233973540018</v>
      </c>
      <c r="S33" s="417">
        <f>+'6. PIBTRIM CONSTANTE 18-25'!S38/'6. PIBTRIM CONSTANTE 18-25'!S33*100-100</f>
        <v>2.78946610432223</v>
      </c>
      <c r="T33" s="418">
        <f>+'6. PIBTRIM CONSTANTE 18-25'!T38/'6. PIBTRIM CONSTANTE 18-25'!T33*100-100</f>
        <v>2.7315086847410157</v>
      </c>
      <c r="U33" s="417">
        <f>+'6. PIBTRIM CONSTANTE 18-25'!U38/'6. PIBTRIM CONSTANTE 18-25'!U33*100-100</f>
        <v>3.364332260257143</v>
      </c>
      <c r="V33" s="419">
        <f>+'6. PIBTRIM CONSTANTE 18-25'!V38/'6. PIBTRIM CONSTANTE 18-25'!V33*100-100</f>
        <v>2.7478854554691736</v>
      </c>
      <c r="AW33" s="395"/>
    </row>
    <row r="34" spans="1:49" s="400" customFormat="1" ht="17.25" customHeight="1">
      <c r="A34" s="420" t="s">
        <v>9</v>
      </c>
      <c r="B34" s="417">
        <f>+'6. PIBTRIM CONSTANTE 18-25'!B39/'6. PIBTRIM CONSTANTE 18-25'!B34*100-100</f>
        <v>4.8396712448026022</v>
      </c>
      <c r="C34" s="417">
        <f>+'6. PIBTRIM CONSTANTE 18-25'!C39/'6. PIBTRIM CONSTANTE 18-25'!C34*100-100</f>
        <v>-61.765462413259364</v>
      </c>
      <c r="D34" s="417">
        <f>+'6. PIBTRIM CONSTANTE 18-25'!D39/'6. PIBTRIM CONSTANTE 18-25'!D34*100-100</f>
        <v>1.4282168577043848</v>
      </c>
      <c r="E34" s="417">
        <f>+'6. PIBTRIM CONSTANTE 18-25'!E39/'6. PIBTRIM CONSTANTE 18-25'!E34*100-100</f>
        <v>4.5283525800511057</v>
      </c>
      <c r="F34" s="417">
        <f>+'6. PIBTRIM CONSTANTE 18-25'!F39/'6. PIBTRIM CONSTANTE 18-25'!F34*100-100</f>
        <v>6.353639740414323</v>
      </c>
      <c r="G34" s="417">
        <f>+'6. PIBTRIM CONSTANTE 18-25'!G39/'6. PIBTRIM CONSTANTE 18-25'!G34*100-100</f>
        <v>2.302057666634866</v>
      </c>
      <c r="H34" s="417">
        <f>+'6. PIBTRIM CONSTANTE 18-25'!H39/'6. PIBTRIM CONSTANTE 18-25'!H34*100-100</f>
        <v>0.52246768909304819</v>
      </c>
      <c r="I34" s="417">
        <f>+'6. PIBTRIM CONSTANTE 18-25'!I39/'6. PIBTRIM CONSTANTE 18-25'!I34*100-100</f>
        <v>13.506413176398269</v>
      </c>
      <c r="J34" s="417">
        <f>+'6. PIBTRIM CONSTANTE 18-25'!J39/'6. PIBTRIM CONSTANTE 18-25'!J34*100-100</f>
        <v>6.0717309491258931</v>
      </c>
      <c r="K34" s="417">
        <f>+'6. PIBTRIM CONSTANTE 18-25'!K39/'6. PIBTRIM CONSTANTE 18-25'!K34*100-100</f>
        <v>5.7519782740948813</v>
      </c>
      <c r="L34" s="417">
        <f>+'6. PIBTRIM CONSTANTE 18-25'!L39/'6. PIBTRIM CONSTANTE 18-25'!L34*100-100</f>
        <v>7.0335734211455474</v>
      </c>
      <c r="M34" s="417">
        <f>+'6. PIBTRIM CONSTANTE 18-25'!M39/'6. PIBTRIM CONSTANTE 18-25'!M34*100-100</f>
        <v>5.1780148168480764</v>
      </c>
      <c r="N34" s="417">
        <f>+'6. PIBTRIM CONSTANTE 18-25'!N39/'6. PIBTRIM CONSTANTE 18-25'!N34*100-100</f>
        <v>-2.1622743373538071</v>
      </c>
      <c r="O34" s="417">
        <f>+'6. PIBTRIM CONSTANTE 18-25'!O39/'6. PIBTRIM CONSTANTE 18-25'!O34*100-100</f>
        <v>7.7429018360958537</v>
      </c>
      <c r="P34" s="417">
        <f>+'6. PIBTRIM CONSTANTE 18-25'!P39/'6. PIBTRIM CONSTANTE 18-25'!P34*100-100</f>
        <v>4.8578840682441609</v>
      </c>
      <c r="Q34" s="417">
        <f>+'6. PIBTRIM CONSTANTE 18-25'!Q39/'6. PIBTRIM CONSTANTE 18-25'!Q34*100-100</f>
        <v>2.97223411935434</v>
      </c>
      <c r="R34" s="417">
        <f>+'6. PIBTRIM CONSTANTE 18-25'!R39/'6. PIBTRIM CONSTANTE 18-25'!R34*100-100</f>
        <v>5.5439363687265626</v>
      </c>
      <c r="S34" s="417">
        <f>+'6. PIBTRIM CONSTANTE 18-25'!S39/'6. PIBTRIM CONSTANTE 18-25'!S34*100-100</f>
        <v>2.3875943250915697</v>
      </c>
      <c r="T34" s="418">
        <f>+'6. PIBTRIM CONSTANTE 18-25'!T39/'6. PIBTRIM CONSTANTE 18-25'!T34*100-100</f>
        <v>1.6002309902592771</v>
      </c>
      <c r="U34" s="417">
        <f>+'6. PIBTRIM CONSTANTE 18-25'!U39/'6. PIBTRIM CONSTANTE 18-25'!U34*100-100</f>
        <v>9.6014214660190333</v>
      </c>
      <c r="V34" s="419">
        <f>+'6. PIBTRIM CONSTANTE 18-25'!V39/'6. PIBTRIM CONSTANTE 18-25'!V34*100-100</f>
        <v>1.8078920954719138</v>
      </c>
      <c r="AW34" s="395"/>
    </row>
    <row r="35" spans="1:49" s="400" customFormat="1" ht="17.25" customHeight="1">
      <c r="A35" s="416" t="s">
        <v>92</v>
      </c>
      <c r="B35" s="417">
        <f>+'6. PIBTRIM CONSTANTE 18-25'!B40/'6. PIBTRIM CONSTANTE 18-25'!B35*100-100</f>
        <v>5.775779009701921</v>
      </c>
      <c r="C35" s="417">
        <f>+'6. PIBTRIM CONSTANTE 18-25'!C40/'6. PIBTRIM CONSTANTE 18-25'!C35*100-100</f>
        <v>-71.685811618871924</v>
      </c>
      <c r="D35" s="417">
        <f>+'6. PIBTRIM CONSTANTE 18-25'!D40/'6. PIBTRIM CONSTANTE 18-25'!D35*100-100</f>
        <v>1.5975820746666471</v>
      </c>
      <c r="E35" s="417">
        <f>+'6. PIBTRIM CONSTANTE 18-25'!E40/'6. PIBTRIM CONSTANTE 18-25'!E35*100-100</f>
        <v>0.70485678654763717</v>
      </c>
      <c r="F35" s="417">
        <f>+'6. PIBTRIM CONSTANTE 18-25'!F40/'6. PIBTRIM CONSTANTE 18-25'!F35*100-100</f>
        <v>6.4782324890713596</v>
      </c>
      <c r="G35" s="417">
        <f>+'6. PIBTRIM CONSTANTE 18-25'!G40/'6. PIBTRIM CONSTANTE 18-25'!G35*100-100</f>
        <v>4.2364732611922733</v>
      </c>
      <c r="H35" s="417">
        <f>+'6. PIBTRIM CONSTANTE 18-25'!H40/'6. PIBTRIM CONSTANTE 18-25'!H35*100-100</f>
        <v>2.7559617619644854</v>
      </c>
      <c r="I35" s="417">
        <f>+'6. PIBTRIM CONSTANTE 18-25'!I40/'6. PIBTRIM CONSTANTE 18-25'!I35*100-100</f>
        <v>7.9992540137333634</v>
      </c>
      <c r="J35" s="417">
        <f>+'6. PIBTRIM CONSTANTE 18-25'!J40/'6. PIBTRIM CONSTANTE 18-25'!J35*100-100</f>
        <v>3.548535957943713</v>
      </c>
      <c r="K35" s="417">
        <f>+'6. PIBTRIM CONSTANTE 18-25'!K40/'6. PIBTRIM CONSTANTE 18-25'!K35*100-100</f>
        <v>7.9642334299649065</v>
      </c>
      <c r="L35" s="417">
        <f>+'6. PIBTRIM CONSTANTE 18-25'!L40/'6. PIBTRIM CONSTANTE 18-25'!L35*100-100</f>
        <v>7.2664314278084987</v>
      </c>
      <c r="M35" s="417">
        <f>+'6. PIBTRIM CONSTANTE 18-25'!M40/'6. PIBTRIM CONSTANTE 18-25'!M35*100-100</f>
        <v>4.7102765717667268</v>
      </c>
      <c r="N35" s="417">
        <f>+'6. PIBTRIM CONSTANTE 18-25'!N40/'6. PIBTRIM CONSTANTE 18-25'!N35*100-100</f>
        <v>5.3932394880725809</v>
      </c>
      <c r="O35" s="417">
        <f>+'6. PIBTRIM CONSTANTE 18-25'!O40/'6. PIBTRIM CONSTANTE 18-25'!O35*100-100</f>
        <v>9.6819037549499996</v>
      </c>
      <c r="P35" s="417">
        <f>+'6. PIBTRIM CONSTANTE 18-25'!P40/'6. PIBTRIM CONSTANTE 18-25'!P35*100-100</f>
        <v>4.4210737413523873</v>
      </c>
      <c r="Q35" s="417">
        <f>+'6. PIBTRIM CONSTANTE 18-25'!Q40/'6. PIBTRIM CONSTANTE 18-25'!Q35*100-100</f>
        <v>3.1230908451545361</v>
      </c>
      <c r="R35" s="417">
        <f>+'6. PIBTRIM CONSTANTE 18-25'!R40/'6. PIBTRIM CONSTANTE 18-25'!R35*100-100</f>
        <v>3.1857241558445111</v>
      </c>
      <c r="S35" s="417">
        <f>+'6. PIBTRIM CONSTANTE 18-25'!S40/'6. PIBTRIM CONSTANTE 18-25'!S35*100-100</f>
        <v>3.5750992281904388</v>
      </c>
      <c r="T35" s="418">
        <f>+'6. PIBTRIM CONSTANTE 18-25'!T40/'6. PIBTRIM CONSTANTE 18-25'!T35*100-100</f>
        <v>2.2048887450242063</v>
      </c>
      <c r="U35" s="417">
        <f>+'6. PIBTRIM CONSTANTE 18-25'!U40/'6. PIBTRIM CONSTANTE 18-25'!U35*100-100</f>
        <v>1.1616937096497821</v>
      </c>
      <c r="V35" s="419">
        <f>+'6. PIBTRIM CONSTANTE 18-25'!V40/'6. PIBTRIM CONSTANTE 18-25'!V35*100-100</f>
        <v>2.1965780527537788</v>
      </c>
      <c r="AW35" s="395"/>
    </row>
    <row r="36" spans="1:49" s="400" customFormat="1" ht="17.25" customHeight="1">
      <c r="A36" s="416" t="s">
        <v>93</v>
      </c>
      <c r="B36" s="417">
        <f>+'6. PIBTRIM CONSTANTE 18-25'!B41/'6. PIBTRIM CONSTANTE 18-25'!B36*100-100</f>
        <v>8.5137976116886875</v>
      </c>
      <c r="C36" s="417">
        <f>+'6. PIBTRIM CONSTANTE 18-25'!C41/'6. PIBTRIM CONSTANTE 18-25'!C36*100-100</f>
        <v>-84.195212629212961</v>
      </c>
      <c r="D36" s="417">
        <f>+'6. PIBTRIM CONSTANTE 18-25'!D41/'6. PIBTRIM CONSTANTE 18-25'!D36*100-100</f>
        <v>1.7264621312923794</v>
      </c>
      <c r="E36" s="417">
        <f>+'6. PIBTRIM CONSTANTE 18-25'!E41/'6. PIBTRIM CONSTANTE 18-25'!E36*100-100</f>
        <v>8.4905609471129964</v>
      </c>
      <c r="F36" s="417">
        <f>+'6. PIBTRIM CONSTANTE 18-25'!F41/'6. PIBTRIM CONSTANTE 18-25'!F36*100-100</f>
        <v>2.9310917545247435</v>
      </c>
      <c r="G36" s="417">
        <f>+'6. PIBTRIM CONSTANTE 18-25'!G41/'6. PIBTRIM CONSTANTE 18-25'!G36*100-100</f>
        <v>6.8577034449551491</v>
      </c>
      <c r="H36" s="417">
        <f>+'6. PIBTRIM CONSTANTE 18-25'!H41/'6. PIBTRIM CONSTANTE 18-25'!H36*100-100</f>
        <v>6.7412428332354892</v>
      </c>
      <c r="I36" s="417">
        <f>+'6. PIBTRIM CONSTANTE 18-25'!I41/'6. PIBTRIM CONSTANTE 18-25'!I36*100-100</f>
        <v>2.7138869282374145</v>
      </c>
      <c r="J36" s="417">
        <f>+'6. PIBTRIM CONSTANTE 18-25'!J41/'6. PIBTRIM CONSTANTE 18-25'!J36*100-100</f>
        <v>4.99849623832948</v>
      </c>
      <c r="K36" s="417">
        <f>+'6. PIBTRIM CONSTANTE 18-25'!K41/'6. PIBTRIM CONSTANTE 18-25'!K36*100-100</f>
        <v>3.6092955100835269</v>
      </c>
      <c r="L36" s="417">
        <f>+'6. PIBTRIM CONSTANTE 18-25'!L41/'6. PIBTRIM CONSTANTE 18-25'!L36*100-100</f>
        <v>5.1709676949717363</v>
      </c>
      <c r="M36" s="417">
        <f>+'6. PIBTRIM CONSTANTE 18-25'!M41/'6. PIBTRIM CONSTANTE 18-25'!M36*100-100</f>
        <v>4.4446949624183532</v>
      </c>
      <c r="N36" s="417">
        <f>+'6. PIBTRIM CONSTANTE 18-25'!N41/'6. PIBTRIM CONSTANTE 18-25'!N36*100-100</f>
        <v>10.327663556370226</v>
      </c>
      <c r="O36" s="417">
        <f>+'6. PIBTRIM CONSTANTE 18-25'!O41/'6. PIBTRIM CONSTANTE 18-25'!O36*100-100</f>
        <v>10.256302505753467</v>
      </c>
      <c r="P36" s="417">
        <f>+'6. PIBTRIM CONSTANTE 18-25'!P41/'6. PIBTRIM CONSTANTE 18-25'!P36*100-100</f>
        <v>4.1217894082801365</v>
      </c>
      <c r="Q36" s="417">
        <f>+'6. PIBTRIM CONSTANTE 18-25'!Q41/'6. PIBTRIM CONSTANTE 18-25'!Q36*100-100</f>
        <v>3.026604945522493</v>
      </c>
      <c r="R36" s="417">
        <f>+'6. PIBTRIM CONSTANTE 18-25'!R41/'6. PIBTRIM CONSTANTE 18-25'!R36*100-100</f>
        <v>3.4640262082537276</v>
      </c>
      <c r="S36" s="417">
        <f>+'6. PIBTRIM CONSTANTE 18-25'!S41/'6. PIBTRIM CONSTANTE 18-25'!S36*100-100</f>
        <v>2.063414261574664</v>
      </c>
      <c r="T36" s="418">
        <f>+'6. PIBTRIM CONSTANTE 18-25'!T41/'6. PIBTRIM CONSTANTE 18-25'!T36*100-100</f>
        <v>2.0689218255562452</v>
      </c>
      <c r="U36" s="417">
        <f>+'6. PIBTRIM CONSTANTE 18-25'!U41/'6. PIBTRIM CONSTANTE 18-25'!U36*100-100</f>
        <v>2.0432336274533043</v>
      </c>
      <c r="V36" s="419">
        <f>+'6. PIBTRIM CONSTANTE 18-25'!V41/'6. PIBTRIM CONSTANTE 18-25'!V36*100-100</f>
        <v>2.0144186967672226</v>
      </c>
      <c r="AW36" s="395"/>
    </row>
    <row r="37" spans="1:49" s="400" customFormat="1" ht="17.25" customHeight="1">
      <c r="A37" s="420" t="s">
        <v>94</v>
      </c>
      <c r="B37" s="417">
        <f>+'6. PIBTRIM CONSTANTE 18-25'!B42/'6. PIBTRIM CONSTANTE 18-25'!B37*100-100</f>
        <v>11.888261411170248</v>
      </c>
      <c r="C37" s="417">
        <f>+'6. PIBTRIM CONSTANTE 18-25'!C42/'6. PIBTRIM CONSTANTE 18-25'!C37*100-100</f>
        <v>-13.906016023492867</v>
      </c>
      <c r="D37" s="417">
        <f>+'6. PIBTRIM CONSTANTE 18-25'!D42/'6. PIBTRIM CONSTANTE 18-25'!D37*100-100</f>
        <v>3.5055657931163182</v>
      </c>
      <c r="E37" s="417">
        <f>+'6. PIBTRIM CONSTANTE 18-25'!E42/'6. PIBTRIM CONSTANTE 18-25'!E37*100-100</f>
        <v>6.0927082017361016</v>
      </c>
      <c r="F37" s="417">
        <f>+'6. PIBTRIM CONSTANTE 18-25'!F42/'6. PIBTRIM CONSTANTE 18-25'!F37*100-100</f>
        <v>2.252776944121095</v>
      </c>
      <c r="G37" s="417">
        <f>+'6. PIBTRIM CONSTANTE 18-25'!G42/'6. PIBTRIM CONSTANTE 18-25'!G37*100-100</f>
        <v>8.0988664658723621</v>
      </c>
      <c r="H37" s="417">
        <f>+'6. PIBTRIM CONSTANTE 18-25'!H42/'6. PIBTRIM CONSTANTE 18-25'!H37*100-100</f>
        <v>8.1990425578004249</v>
      </c>
      <c r="I37" s="417">
        <f>+'6. PIBTRIM CONSTANTE 18-25'!I42/'6. PIBTRIM CONSTANTE 18-25'!I37*100-100</f>
        <v>9.1713994406763106</v>
      </c>
      <c r="J37" s="417">
        <f>+'6. PIBTRIM CONSTANTE 18-25'!J42/'6. PIBTRIM CONSTANTE 18-25'!J37*100-100</f>
        <v>10.376255948377093</v>
      </c>
      <c r="K37" s="417">
        <f>+'6. PIBTRIM CONSTANTE 18-25'!K42/'6. PIBTRIM CONSTANTE 18-25'!K37*100-100</f>
        <v>1.7200587542205881</v>
      </c>
      <c r="L37" s="417">
        <f>+'6. PIBTRIM CONSTANTE 18-25'!L42/'6. PIBTRIM CONSTANTE 18-25'!L37*100-100</f>
        <v>4.0701106635296185</v>
      </c>
      <c r="M37" s="417">
        <f>+'6. PIBTRIM CONSTANTE 18-25'!M42/'6. PIBTRIM CONSTANTE 18-25'!M37*100-100</f>
        <v>4.2220569726619317</v>
      </c>
      <c r="N37" s="417">
        <f>+'6. PIBTRIM CONSTANTE 18-25'!N42/'6. PIBTRIM CONSTANTE 18-25'!N37*100-100</f>
        <v>1.0547567926220296</v>
      </c>
      <c r="O37" s="417">
        <f>+'6. PIBTRIM CONSTANTE 18-25'!O42/'6. PIBTRIM CONSTANTE 18-25'!O37*100-100</f>
        <v>6.1041856170245268</v>
      </c>
      <c r="P37" s="417">
        <f>+'6. PIBTRIM CONSTANTE 18-25'!P42/'6. PIBTRIM CONSTANTE 18-25'!P37*100-100</f>
        <v>3.6018202083242699</v>
      </c>
      <c r="Q37" s="417">
        <f>+'6. PIBTRIM CONSTANTE 18-25'!Q42/'6. PIBTRIM CONSTANTE 18-25'!Q37*100-100</f>
        <v>2.9340448323899295</v>
      </c>
      <c r="R37" s="417">
        <f>+'6. PIBTRIM CONSTANTE 18-25'!R42/'6. PIBTRIM CONSTANTE 18-25'!R37*100-100</f>
        <v>6.4738242851774004</v>
      </c>
      <c r="S37" s="417">
        <f>+'6. PIBTRIM CONSTANTE 18-25'!S42/'6. PIBTRIM CONSTANTE 18-25'!S37*100-100</f>
        <v>3.0884343043139779</v>
      </c>
      <c r="T37" s="418">
        <f>+'6. PIBTRIM CONSTANTE 18-25'!T42/'6. PIBTRIM CONSTANTE 18-25'!T37*100-100</f>
        <v>4.8348072657671963</v>
      </c>
      <c r="U37" s="417">
        <f>+'6. PIBTRIM CONSTANTE 18-25'!U42/'6. PIBTRIM CONSTANTE 18-25'!U37*100-100</f>
        <v>1.7028611999006813</v>
      </c>
      <c r="V37" s="419">
        <f>+'6. PIBTRIM CONSTANTE 18-25'!V42/'6. PIBTRIM CONSTANTE 18-25'!V37*100-100</f>
        <v>4.7564352300428965</v>
      </c>
      <c r="AW37" s="395"/>
    </row>
    <row r="38" spans="1:49" s="400" customFormat="1" ht="17.25" customHeight="1">
      <c r="A38" s="409" t="s">
        <v>461</v>
      </c>
      <c r="B38" s="406">
        <f>+'6. PIBTRIM CONSTANTE 18-25'!B43/'6. PIBTRIM CONSTANTE 18-25'!B38*100-100</f>
        <v>-1.6907714886102809</v>
      </c>
      <c r="C38" s="406">
        <f>+'6. PIBTRIM CONSTANTE 18-25'!C43/'6. PIBTRIM CONSTANTE 18-25'!C38*100-100</f>
        <v>3.3316578558343366</v>
      </c>
      <c r="D38" s="406">
        <f>+'6. PIBTRIM CONSTANTE 18-25'!D43/'6. PIBTRIM CONSTANTE 18-25'!D38*100-100</f>
        <v>1.1068476660928326</v>
      </c>
      <c r="E38" s="406">
        <f>+'6. PIBTRIM CONSTANTE 18-25'!E43/'6. PIBTRIM CONSTANTE 18-25'!E38*100-100</f>
        <v>3.8746089456597019</v>
      </c>
      <c r="F38" s="406">
        <f>+'6. PIBTRIM CONSTANTE 18-25'!F43/'6. PIBTRIM CONSTANTE 18-25'!F38*100-100</f>
        <v>2.695244515090252</v>
      </c>
      <c r="G38" s="406">
        <f>+'6. PIBTRIM CONSTANTE 18-25'!G43/'6. PIBTRIM CONSTANTE 18-25'!G38*100-100</f>
        <v>3.6128042619811396</v>
      </c>
      <c r="H38" s="406">
        <f>+'6. PIBTRIM CONSTANTE 18-25'!H43/'6. PIBTRIM CONSTANTE 18-25'!H38*100-100</f>
        <v>14.472121148346247</v>
      </c>
      <c r="I38" s="406">
        <f>+'6. PIBTRIM CONSTANTE 18-25'!I43/'6. PIBTRIM CONSTANTE 18-25'!I38*100-100</f>
        <v>5.9270650147680044</v>
      </c>
      <c r="J38" s="406">
        <f>+'6. PIBTRIM CONSTANTE 18-25'!J43/'6. PIBTRIM CONSTANTE 18-25'!J38*100-100</f>
        <v>1.3691743320364935</v>
      </c>
      <c r="K38" s="406">
        <f>+'6. PIBTRIM CONSTANTE 18-25'!K43/'6. PIBTRIM CONSTANTE 18-25'!K38*100-100</f>
        <v>5.1788243416388724</v>
      </c>
      <c r="L38" s="406">
        <f>+'6. PIBTRIM CONSTANTE 18-25'!L43/'6. PIBTRIM CONSTANTE 18-25'!L38*100-100</f>
        <v>4.281017015976559</v>
      </c>
      <c r="M38" s="406">
        <f>+'6. PIBTRIM CONSTANTE 18-25'!M43/'6. PIBTRIM CONSTANTE 18-25'!M38*100-100</f>
        <v>3.1570665501542408</v>
      </c>
      <c r="N38" s="406">
        <f>+'6. PIBTRIM CONSTANTE 18-25'!N43/'6. PIBTRIM CONSTANTE 18-25'!N38*100-100</f>
        <v>1.0657890661202742</v>
      </c>
      <c r="O38" s="406">
        <f>+'6. PIBTRIM CONSTANTE 18-25'!O43/'6. PIBTRIM CONSTANTE 18-25'!O38*100-100</f>
        <v>2.3885382999182809</v>
      </c>
      <c r="P38" s="406">
        <f>+'6. PIBTRIM CONSTANTE 18-25'!P43/'6. PIBTRIM CONSTANTE 18-25'!P38*100-100</f>
        <v>2.5815135359443815</v>
      </c>
      <c r="Q38" s="406">
        <f>+'6. PIBTRIM CONSTANTE 18-25'!Q43/'6. PIBTRIM CONSTANTE 18-25'!Q38*100-100</f>
        <v>2.8387728663676484</v>
      </c>
      <c r="R38" s="406">
        <f>+'6. PIBTRIM CONSTANTE 18-25'!R43/'6. PIBTRIM CONSTANTE 18-25'!R38*100-100</f>
        <v>3.1941239869564697</v>
      </c>
      <c r="S38" s="406">
        <f>+'6. PIBTRIM CONSTANTE 18-25'!S43/'6. PIBTRIM CONSTANTE 18-25'!S38*100-100</f>
        <v>1.7100102881364592</v>
      </c>
      <c r="T38" s="407">
        <f>+'6. PIBTRIM CONSTANTE 18-25'!T43/'6. PIBTRIM CONSTANTE 18-25'!T38*100-100</f>
        <v>4.4400624638317936</v>
      </c>
      <c r="U38" s="406">
        <f>+'6. PIBTRIM CONSTANTE 18-25'!U43/'6. PIBTRIM CONSTANTE 18-25'!U38*100-100</f>
        <v>3.4016993555566302</v>
      </c>
      <c r="V38" s="408">
        <f>+'6. PIBTRIM CONSTANTE 18-25'!V43/'6. PIBTRIM CONSTANTE 18-25'!V38*100-100</f>
        <v>4.3502515389321559</v>
      </c>
      <c r="AW38" s="395"/>
    </row>
    <row r="39" spans="1:49" s="400" customFormat="1" ht="17.25" customHeight="1">
      <c r="A39" s="405" t="s">
        <v>9</v>
      </c>
      <c r="B39" s="406">
        <f>+'6. PIBTRIM CONSTANTE 18-25'!B44/'6. PIBTRIM CONSTANTE 18-25'!B39*100-100</f>
        <v>6.0592141929860759</v>
      </c>
      <c r="C39" s="406">
        <f>+'6. PIBTRIM CONSTANTE 18-25'!C44/'6. PIBTRIM CONSTANTE 18-25'!C39*100-100</f>
        <v>2.7864211165774719</v>
      </c>
      <c r="D39" s="406">
        <f>+'6. PIBTRIM CONSTANTE 18-25'!D44/'6. PIBTRIM CONSTANTE 18-25'!D39*100-100</f>
        <v>2.2963491777803142</v>
      </c>
      <c r="E39" s="406">
        <f>+'6. PIBTRIM CONSTANTE 18-25'!E44/'6. PIBTRIM CONSTANTE 18-25'!E39*100-100</f>
        <v>4.6527656657218586</v>
      </c>
      <c r="F39" s="406">
        <f>+'6. PIBTRIM CONSTANTE 18-25'!F44/'6. PIBTRIM CONSTANTE 18-25'!F39*100-100</f>
        <v>1.8185255808948426</v>
      </c>
      <c r="G39" s="406">
        <f>+'6. PIBTRIM CONSTANTE 18-25'!G44/'6. PIBTRIM CONSTANTE 18-25'!G39*100-100</f>
        <v>2.6588390723339472</v>
      </c>
      <c r="H39" s="406">
        <f>+'6. PIBTRIM CONSTANTE 18-25'!H44/'6. PIBTRIM CONSTANTE 18-25'!H39*100-100</f>
        <v>25.831779917354197</v>
      </c>
      <c r="I39" s="406">
        <f>+'6. PIBTRIM CONSTANTE 18-25'!I44/'6. PIBTRIM CONSTANTE 18-25'!I39*100-100</f>
        <v>4.5230283603593762</v>
      </c>
      <c r="J39" s="406">
        <f>+'6. PIBTRIM CONSTANTE 18-25'!J44/'6. PIBTRIM CONSTANTE 18-25'!J39*100-100</f>
        <v>0.29999999999998295</v>
      </c>
      <c r="K39" s="406">
        <f>+'6. PIBTRIM CONSTANTE 18-25'!K44/'6. PIBTRIM CONSTANTE 18-25'!K39*100-100</f>
        <v>6.99839300228345</v>
      </c>
      <c r="L39" s="406">
        <f>+'6. PIBTRIM CONSTANTE 18-25'!L44/'6. PIBTRIM CONSTANTE 18-25'!L39*100-100</f>
        <v>6.2925342914207647</v>
      </c>
      <c r="M39" s="406">
        <f>+'6. PIBTRIM CONSTANTE 18-25'!M44/'6. PIBTRIM CONSTANTE 18-25'!M39*100-100</f>
        <v>2.9084879560199255</v>
      </c>
      <c r="N39" s="406">
        <f>+'6. PIBTRIM CONSTANTE 18-25'!N44/'6. PIBTRIM CONSTANTE 18-25'!N39*100-100</f>
        <v>0.38876826432645828</v>
      </c>
      <c r="O39" s="406">
        <f>+'6. PIBTRIM CONSTANTE 18-25'!O44/'6. PIBTRIM CONSTANTE 18-25'!O39*100-100</f>
        <v>2.11034629611828</v>
      </c>
      <c r="P39" s="406">
        <f>+'6. PIBTRIM CONSTANTE 18-25'!P44/'6. PIBTRIM CONSTANTE 18-25'!P39*100-100</f>
        <v>2.4034413330344933</v>
      </c>
      <c r="Q39" s="406">
        <f>+'6. PIBTRIM CONSTANTE 18-25'!Q44/'6. PIBTRIM CONSTANTE 18-25'!Q39*100-100</f>
        <v>2.7100473938790515</v>
      </c>
      <c r="R39" s="406">
        <f>+'6. PIBTRIM CONSTANTE 18-25'!R44/'6. PIBTRIM CONSTANTE 18-25'!R39*100-100</f>
        <v>3.2693385125832606</v>
      </c>
      <c r="S39" s="406">
        <f>+'6. PIBTRIM CONSTANTE 18-25'!S44/'6. PIBTRIM CONSTANTE 18-25'!S39*100-100</f>
        <v>0.94782160951329786</v>
      </c>
      <c r="T39" s="407">
        <f>+'6. PIBTRIM CONSTANTE 18-25'!T44/'6. PIBTRIM CONSTANTE 18-25'!T39*100-100</f>
        <v>5.5555854854593605</v>
      </c>
      <c r="U39" s="406">
        <f>+'6. PIBTRIM CONSTANTE 18-25'!U44/'6. PIBTRIM CONSTANTE 18-25'!U39*100-100</f>
        <v>-1.9783579147295569</v>
      </c>
      <c r="V39" s="408">
        <f>+'6. PIBTRIM CONSTANTE 18-25'!V44/'6. PIBTRIM CONSTANTE 18-25'!V39*100-100</f>
        <v>5.2011856187492498</v>
      </c>
      <c r="AW39" s="395"/>
    </row>
    <row r="40" spans="1:49" s="400" customFormat="1" ht="17.25" customHeight="1">
      <c r="A40" s="409" t="s">
        <v>92</v>
      </c>
      <c r="B40" s="406">
        <f>+'6. PIBTRIM CONSTANTE 18-25'!B45/'6. PIBTRIM CONSTANTE 18-25'!B40*100-100</f>
        <v>-2.6981115210509614</v>
      </c>
      <c r="C40" s="406">
        <f>+'6. PIBTRIM CONSTANTE 18-25'!C45/'6. PIBTRIM CONSTANTE 18-25'!C40*100-100</f>
        <v>2.8514414290997649</v>
      </c>
      <c r="D40" s="406">
        <f>+'6. PIBTRIM CONSTANTE 18-25'!D45/'6. PIBTRIM CONSTANTE 18-25'!D40*100-100</f>
        <v>1.5000052443117511</v>
      </c>
      <c r="E40" s="406">
        <f>+'6. PIBTRIM CONSTANTE 18-25'!E45/'6. PIBTRIM CONSTANTE 18-25'!E40*100-100</f>
        <v>3.7595693640976009</v>
      </c>
      <c r="F40" s="406">
        <f>+'6. PIBTRIM CONSTANTE 18-25'!F45/'6. PIBTRIM CONSTANTE 18-25'!F40*100-100</f>
        <v>2.3042074580912981</v>
      </c>
      <c r="G40" s="406">
        <f>+'6. PIBTRIM CONSTANTE 18-25'!G45/'6. PIBTRIM CONSTANTE 18-25'!G40*100-100</f>
        <v>2.1268082941975592</v>
      </c>
      <c r="H40" s="406">
        <f>+'6. PIBTRIM CONSTANTE 18-25'!H45/'6. PIBTRIM CONSTANTE 18-25'!H40*100-100</f>
        <v>12.335123159058114</v>
      </c>
      <c r="I40" s="406">
        <f>+'6. PIBTRIM CONSTANTE 18-25'!I45/'6. PIBTRIM CONSTANTE 18-25'!I40*100-100</f>
        <v>3.2533845009908617</v>
      </c>
      <c r="J40" s="406">
        <f>+'6. PIBTRIM CONSTANTE 18-25'!J45/'6. PIBTRIM CONSTANTE 18-25'!J40*100-100</f>
        <v>0.82413857832793269</v>
      </c>
      <c r="K40" s="406">
        <f>+'6. PIBTRIM CONSTANTE 18-25'!K45/'6. PIBTRIM CONSTANTE 18-25'!K40*100-100</f>
        <v>5.0703675738499072</v>
      </c>
      <c r="L40" s="406">
        <f>+'6. PIBTRIM CONSTANTE 18-25'!L45/'6. PIBTRIM CONSTANTE 18-25'!L40*100-100</f>
        <v>3.3749318851875216</v>
      </c>
      <c r="M40" s="406">
        <f>+'6. PIBTRIM CONSTANTE 18-25'!M45/'6. PIBTRIM CONSTANTE 18-25'!M40*100-100</f>
        <v>3.0925555373632534</v>
      </c>
      <c r="N40" s="406">
        <f>+'6. PIBTRIM CONSTANTE 18-25'!N45/'6. PIBTRIM CONSTANTE 18-25'!N40*100-100</f>
        <v>0.64607471277990669</v>
      </c>
      <c r="O40" s="406">
        <f>+'6. PIBTRIM CONSTANTE 18-25'!O45/'6. PIBTRIM CONSTANTE 18-25'!O40*100-100</f>
        <v>-2.7901773116500266</v>
      </c>
      <c r="P40" s="406">
        <f>+'6. PIBTRIM CONSTANTE 18-25'!P45/'6. PIBTRIM CONSTANTE 18-25'!P40*100-100</f>
        <v>2.3432944499392789</v>
      </c>
      <c r="Q40" s="406">
        <f>+'6. PIBTRIM CONSTANTE 18-25'!Q45/'6. PIBTRIM CONSTANTE 18-25'!Q40*100-100</f>
        <v>2.7616856816374877</v>
      </c>
      <c r="R40" s="406">
        <f>+'6. PIBTRIM CONSTANTE 18-25'!R45/'6. PIBTRIM CONSTANTE 18-25'!R40*100-100</f>
        <v>3.2340444378030213</v>
      </c>
      <c r="S40" s="406">
        <f>+'6. PIBTRIM CONSTANTE 18-25'!S45/'6. PIBTRIM CONSTANTE 18-25'!S40*100-100</f>
        <v>-0.34725975551323529</v>
      </c>
      <c r="T40" s="407">
        <f>+'6. PIBTRIM CONSTANTE 18-25'!T45/'6. PIBTRIM CONSTANTE 18-25'!T40*100-100</f>
        <v>3.4802962951272463</v>
      </c>
      <c r="U40" s="406">
        <f>+'6. PIBTRIM CONSTANTE 18-25'!U45/'6. PIBTRIM CONSTANTE 18-25'!U40*100-100</f>
        <v>1.629987508016157</v>
      </c>
      <c r="V40" s="408">
        <f>+'6. PIBTRIM CONSTANTE 18-25'!V45/'6. PIBTRIM CONSTANTE 18-25'!V40*100-100</f>
        <v>3.4322891411105729</v>
      </c>
      <c r="AW40" s="395"/>
    </row>
    <row r="41" spans="1:49" s="400" customFormat="1" ht="17.25" customHeight="1">
      <c r="A41" s="409" t="s">
        <v>93</v>
      </c>
      <c r="B41" s="406">
        <f>+'6. PIBTRIM CONSTANTE 18-25'!B46/'6. PIBTRIM CONSTANTE 18-25'!B41*100-100</f>
        <v>-4.9327065181639824</v>
      </c>
      <c r="C41" s="406">
        <f>+'6. PIBTRIM CONSTANTE 18-25'!C46/'6. PIBTRIM CONSTANTE 18-25'!C41*100-100</f>
        <v>2.0692376438129685</v>
      </c>
      <c r="D41" s="406">
        <f>+'6. PIBTRIM CONSTANTE 18-25'!D46/'6. PIBTRIM CONSTANTE 18-25'!D41*100-100</f>
        <v>-1.2843048679681033</v>
      </c>
      <c r="E41" s="406">
        <f>+'6. PIBTRIM CONSTANTE 18-25'!E46/'6. PIBTRIM CONSTANTE 18-25'!E41*100-100</f>
        <v>0.62858888873461183</v>
      </c>
      <c r="F41" s="406">
        <f>+'6. PIBTRIM CONSTANTE 18-25'!F46/'6. PIBTRIM CONSTANTE 18-25'!F41*100-100</f>
        <v>2.4684217692641823</v>
      </c>
      <c r="G41" s="406">
        <f>+'6. PIBTRIM CONSTANTE 18-25'!G46/'6. PIBTRIM CONSTANTE 18-25'!G41*100-100</f>
        <v>4.2251273741538569</v>
      </c>
      <c r="H41" s="406">
        <f>+'6. PIBTRIM CONSTANTE 18-25'!H46/'6. PIBTRIM CONSTANTE 18-25'!H41*100-100</f>
        <v>8.5413017987150681</v>
      </c>
      <c r="I41" s="406">
        <f>+'6. PIBTRIM CONSTANTE 18-25'!I46/'6. PIBTRIM CONSTANTE 18-25'!I41*100-100</f>
        <v>9.8907206147136293</v>
      </c>
      <c r="J41" s="406">
        <f>+'6. PIBTRIM CONSTANTE 18-25'!J46/'6. PIBTRIM CONSTANTE 18-25'!J41*100-100</f>
        <v>1.9400467921038285</v>
      </c>
      <c r="K41" s="406">
        <f>+'6. PIBTRIM CONSTANTE 18-25'!K46/'6. PIBTRIM CONSTANTE 18-25'!K41*100-100</f>
        <v>4.6110838237428027</v>
      </c>
      <c r="L41" s="406">
        <f>+'6. PIBTRIM CONSTANTE 18-25'!L46/'6. PIBTRIM CONSTANTE 18-25'!L41*100-100</f>
        <v>4.4536184101724245</v>
      </c>
      <c r="M41" s="406">
        <f>+'6. PIBTRIM CONSTANTE 18-25'!M46/'6. PIBTRIM CONSTANTE 18-25'!M41*100-100</f>
        <v>3.3106028973743094</v>
      </c>
      <c r="N41" s="406">
        <f>+'6. PIBTRIM CONSTANTE 18-25'!N46/'6. PIBTRIM CONSTANTE 18-25'!N41*100-100</f>
        <v>0.47574185212828013</v>
      </c>
      <c r="O41" s="406">
        <f>+'6. PIBTRIM CONSTANTE 18-25'!O46/'6. PIBTRIM CONSTANTE 18-25'!O41*100-100</f>
        <v>4.7567250500557776</v>
      </c>
      <c r="P41" s="406">
        <f>+'6. PIBTRIM CONSTANTE 18-25'!P46/'6. PIBTRIM CONSTANTE 18-25'!P41*100-100</f>
        <v>2.5416576551052543</v>
      </c>
      <c r="Q41" s="406">
        <f>+'6. PIBTRIM CONSTANTE 18-25'!Q46/'6. PIBTRIM CONSTANTE 18-25'!Q41*100-100</f>
        <v>2.8976653439073203</v>
      </c>
      <c r="R41" s="406">
        <f>+'6. PIBTRIM CONSTANTE 18-25'!R46/'6. PIBTRIM CONSTANTE 18-25'!R41*100-100</f>
        <v>3.103092923250216</v>
      </c>
      <c r="S41" s="406">
        <f>+'6. PIBTRIM CONSTANTE 18-25'!S46/'6. PIBTRIM CONSTANTE 18-25'!S41*100-100</f>
        <v>4.2467614388506831</v>
      </c>
      <c r="T41" s="407">
        <f>+'6. PIBTRIM CONSTANTE 18-25'!T46/'6. PIBTRIM CONSTANTE 18-25'!T41*100-100</f>
        <v>3.8784643822889535</v>
      </c>
      <c r="U41" s="406">
        <f>+'6. PIBTRIM CONSTANTE 18-25'!U46/'6. PIBTRIM CONSTANTE 18-25'!U41*100-100</f>
        <v>5.242377415249095</v>
      </c>
      <c r="V41" s="408">
        <f>+'6. PIBTRIM CONSTANTE 18-25'!V46/'6. PIBTRIM CONSTANTE 18-25'!V41*100-100</f>
        <v>3.8634264275153782</v>
      </c>
      <c r="AW41" s="395"/>
    </row>
    <row r="42" spans="1:49" s="400" customFormat="1" ht="17.25" customHeight="1">
      <c r="A42" s="409" t="s">
        <v>94</v>
      </c>
      <c r="B42" s="406">
        <f>+'6. PIBTRIM CONSTANTE 18-25'!B47/'6. PIBTRIM CONSTANTE 18-25'!B42*100-100</f>
        <v>-3.6145443999822504</v>
      </c>
      <c r="C42" s="406">
        <f>+'6. PIBTRIM CONSTANTE 18-25'!C47/'6. PIBTRIM CONSTANTE 18-25'!C42*100-100</f>
        <v>4.1455327198923158</v>
      </c>
      <c r="D42" s="406">
        <f>+'6. PIBTRIM CONSTANTE 18-25'!D47/'6. PIBTRIM CONSTANTE 18-25'!D42*100-100</f>
        <v>1.9489880138107196</v>
      </c>
      <c r="E42" s="406">
        <f>+'6. PIBTRIM CONSTANTE 18-25'!E47/'6. PIBTRIM CONSTANTE 18-25'!E42*100-100</f>
        <v>6.8266070584225673</v>
      </c>
      <c r="F42" s="406">
        <f>+'6. PIBTRIM CONSTANTE 18-25'!F47/'6. PIBTRIM CONSTANTE 18-25'!F42*100-100</f>
        <v>4.447547864607742</v>
      </c>
      <c r="G42" s="406">
        <f>+'6. PIBTRIM CONSTANTE 18-25'!G47/'6. PIBTRIM CONSTANTE 18-25'!G42*100-100</f>
        <v>4.7154169167088753</v>
      </c>
      <c r="H42" s="406">
        <f>+'6. PIBTRIM CONSTANTE 18-25'!H47/'6. PIBTRIM CONSTANTE 18-25'!H42*100-100</f>
        <v>12.079906017929744</v>
      </c>
      <c r="I42" s="406">
        <f>+'6. PIBTRIM CONSTANTE 18-25'!I47/'6. PIBTRIM CONSTANTE 18-25'!I42*100-100</f>
        <v>6.1114199174052857</v>
      </c>
      <c r="J42" s="406">
        <f>+'6. PIBTRIM CONSTANTE 18-25'!J47/'6. PIBTRIM CONSTANTE 18-25'!J42*100-100</f>
        <v>2.2243263142001979</v>
      </c>
      <c r="K42" s="406">
        <f>+'6. PIBTRIM CONSTANTE 18-25'!K47/'6. PIBTRIM CONSTANTE 18-25'!K42*100-100</f>
        <v>4.1845500119403169</v>
      </c>
      <c r="L42" s="406">
        <f>+'6. PIBTRIM CONSTANTE 18-25'!L47/'6. PIBTRIM CONSTANTE 18-25'!L42*100-100</f>
        <v>3.3847247651358288</v>
      </c>
      <c r="M42" s="406">
        <f>+'6. PIBTRIM CONSTANTE 18-25'!M47/'6. PIBTRIM CONSTANTE 18-25'!M42*100-100</f>
        <v>3.2918346100954636</v>
      </c>
      <c r="N42" s="406">
        <f>+'6. PIBTRIM CONSTANTE 18-25'!N47/'6. PIBTRIM CONSTANTE 18-25'!N42*100-100</f>
        <v>2.8897810700254922</v>
      </c>
      <c r="O42" s="406">
        <f>+'6. PIBTRIM CONSTANTE 18-25'!O47/'6. PIBTRIM CONSTANTE 18-25'!O42*100-100</f>
        <v>4.8957871384940859</v>
      </c>
      <c r="P42" s="406">
        <f>+'6. PIBTRIM CONSTANTE 18-25'!P47/'6. PIBTRIM CONSTANTE 18-25'!P42*100-100</f>
        <v>3.2905014195673914</v>
      </c>
      <c r="Q42" s="406">
        <f>+'6. PIBTRIM CONSTANTE 18-25'!Q47/'6. PIBTRIM CONSTANTE 18-25'!Q42*100-100</f>
        <v>2.9817054603800415</v>
      </c>
      <c r="R42" s="406">
        <f>+'6. PIBTRIM CONSTANTE 18-25'!R47/'6. PIBTRIM CONSTANTE 18-25'!R42*100-100</f>
        <v>3.1734038239965372</v>
      </c>
      <c r="S42" s="406">
        <f>+'6. PIBTRIM CONSTANTE 18-25'!S47/'6. PIBTRIM CONSTANTE 18-25'!S42*100-100</f>
        <v>1.7640978330312151</v>
      </c>
      <c r="T42" s="407">
        <f>+'6. PIBTRIM CONSTANTE 18-25'!T47/'6. PIBTRIM CONSTANTE 18-25'!T42*100-100</f>
        <v>4.6992730076777605</v>
      </c>
      <c r="U42" s="406">
        <f>+'6. PIBTRIM CONSTANTE 18-25'!U47/'6. PIBTRIM CONSTANTE 18-25'!U42*100-100</f>
        <v>7.1774787376182303</v>
      </c>
      <c r="V42" s="408">
        <f>+'6. PIBTRIM CONSTANTE 18-25'!V47/'6. PIBTRIM CONSTANTE 18-25'!V42*100-100</f>
        <v>4.7542615408715534</v>
      </c>
      <c r="AW42" s="395"/>
    </row>
    <row r="43" spans="1:49" s="400" customFormat="1">
      <c r="A43" s="132" t="s">
        <v>518</v>
      </c>
      <c r="AW43" s="395"/>
    </row>
    <row r="44" spans="1:49" s="400" customFormat="1">
      <c r="A44" s="396" t="s">
        <v>534</v>
      </c>
      <c r="AW44" s="395"/>
    </row>
    <row r="45" spans="1:49" s="400" customFormat="1">
      <c r="A45" s="396" t="s">
        <v>535</v>
      </c>
      <c r="AW45" s="395"/>
    </row>
    <row r="46" spans="1:49" s="400" customFormat="1">
      <c r="A46" s="397" t="s">
        <v>539</v>
      </c>
      <c r="AW46" s="395"/>
    </row>
    <row r="47" spans="1:49" s="400" customFormat="1">
      <c r="A47" s="398" t="s">
        <v>24</v>
      </c>
      <c r="AW47" s="395"/>
    </row>
    <row r="48" spans="1:49" s="400" customFormat="1">
      <c r="A48" s="399" t="s">
        <v>28</v>
      </c>
      <c r="AW48" s="395"/>
    </row>
    <row r="49" spans="1:49" s="400" customFormat="1">
      <c r="A49" s="395"/>
      <c r="AW49" s="395"/>
    </row>
    <row r="50" spans="1:49" s="400" customFormat="1">
      <c r="A50" s="395"/>
      <c r="AW50" s="395"/>
    </row>
    <row r="51" spans="1:49" s="400" customFormat="1">
      <c r="A51" s="395"/>
      <c r="AW51" s="395"/>
    </row>
    <row r="52" spans="1:49" s="400" customFormat="1">
      <c r="A52" s="395"/>
      <c r="AW52" s="395"/>
    </row>
    <row r="53" spans="1:49" s="400" customFormat="1">
      <c r="A53" s="395"/>
      <c r="AW53" s="395"/>
    </row>
    <row r="54" spans="1:49" s="400" customFormat="1">
      <c r="A54" s="395"/>
      <c r="AW54" s="395"/>
    </row>
    <row r="55" spans="1:49" s="400" customFormat="1">
      <c r="A55" s="395"/>
      <c r="AW55" s="395"/>
    </row>
  </sheetData>
  <mergeCells count="3">
    <mergeCell ref="T6:T7"/>
    <mergeCell ref="U6:U7"/>
    <mergeCell ref="V6:V7"/>
  </mergeCells>
  <printOptions horizontalCentered="1"/>
  <pageMargins left="0.23622047244094491" right="0.23622047244094491" top="0.74803149606299213" bottom="0.74803149606299213" header="0.31496062992125984" footer="0.31496062992125984"/>
  <pageSetup paperSize="5" scale="4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58"/>
  <sheetViews>
    <sheetView zoomScale="90" zoomScaleNormal="90" workbookViewId="0">
      <pane ySplit="7" topLeftCell="A8" activePane="bottomLeft" state="frozen"/>
      <selection pane="bottomLeft"/>
    </sheetView>
  </sheetViews>
  <sheetFormatPr baseColWidth="10" defaultColWidth="21.85546875" defaultRowHeight="12.75"/>
  <cols>
    <col min="1" max="1" width="12.7109375" style="395" customWidth="1"/>
    <col min="2" max="22" width="20.7109375" style="395" customWidth="1"/>
    <col min="23" max="48" width="21.85546875" style="400"/>
    <col min="49" max="49" width="21.85546875" style="395"/>
    <col min="50" max="87" width="21.85546875" style="400"/>
    <col min="88" max="16384" width="21.85546875" style="395"/>
  </cols>
  <sheetData>
    <row r="1" spans="1:44" s="374" customFormat="1" ht="17.25" customHeight="1">
      <c r="A1" s="290" t="s">
        <v>521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</row>
    <row r="2" spans="1:44" s="374" customFormat="1" ht="17.25" customHeight="1">
      <c r="A2" s="281" t="s">
        <v>473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</row>
    <row r="3" spans="1:44" s="378" customFormat="1" ht="17.25" customHeight="1">
      <c r="A3" s="281" t="s">
        <v>459</v>
      </c>
      <c r="B3" s="376"/>
      <c r="C3" s="376"/>
      <c r="D3" s="376"/>
      <c r="E3" s="377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376"/>
      <c r="R3" s="376"/>
      <c r="S3" s="376"/>
      <c r="T3" s="376"/>
      <c r="U3" s="376"/>
      <c r="V3" s="376"/>
    </row>
    <row r="4" spans="1:44" s="378" customFormat="1" ht="17.25" customHeight="1">
      <c r="A4" s="281" t="s">
        <v>531</v>
      </c>
      <c r="B4" s="376"/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6"/>
      <c r="S4" s="376"/>
      <c r="T4" s="376"/>
      <c r="U4" s="376"/>
      <c r="V4" s="376"/>
    </row>
    <row r="5" spans="1:44" s="400" customFormat="1" ht="13.5" thickBot="1"/>
    <row r="6" spans="1:44" s="382" customFormat="1" ht="20.100000000000001" customHeight="1" thickTop="1">
      <c r="A6" s="380"/>
      <c r="B6" s="381" t="s">
        <v>18</v>
      </c>
      <c r="C6" s="381" t="s">
        <v>19</v>
      </c>
      <c r="D6" s="381" t="s">
        <v>13</v>
      </c>
      <c r="E6" s="381" t="s">
        <v>81</v>
      </c>
      <c r="F6" s="381" t="s">
        <v>2</v>
      </c>
      <c r="G6" s="381" t="s">
        <v>5</v>
      </c>
      <c r="H6" s="381" t="s">
        <v>8</v>
      </c>
      <c r="I6" s="381" t="s">
        <v>9</v>
      </c>
      <c r="J6" s="381" t="s">
        <v>12</v>
      </c>
      <c r="K6" s="381" t="s">
        <v>6</v>
      </c>
      <c r="L6" s="381" t="s">
        <v>83</v>
      </c>
      <c r="M6" s="381" t="s">
        <v>16</v>
      </c>
      <c r="N6" s="381" t="s">
        <v>47</v>
      </c>
      <c r="O6" s="381" t="s">
        <v>84</v>
      </c>
      <c r="P6" s="381" t="s">
        <v>108</v>
      </c>
      <c r="Q6" s="381" t="s">
        <v>498</v>
      </c>
      <c r="R6" s="381" t="s">
        <v>54</v>
      </c>
      <c r="S6" s="381" t="s">
        <v>15</v>
      </c>
      <c r="T6" s="485" t="s">
        <v>42</v>
      </c>
      <c r="U6" s="485" t="s">
        <v>41</v>
      </c>
      <c r="V6" s="487" t="s">
        <v>532</v>
      </c>
    </row>
    <row r="7" spans="1:44" s="382" customFormat="1" ht="110.1" customHeight="1" thickBot="1">
      <c r="A7" s="383" t="s">
        <v>80</v>
      </c>
      <c r="B7" s="384" t="s">
        <v>64</v>
      </c>
      <c r="C7" s="384" t="s">
        <v>26</v>
      </c>
      <c r="D7" s="384" t="s">
        <v>22</v>
      </c>
      <c r="E7" s="384" t="s">
        <v>82</v>
      </c>
      <c r="F7" s="384" t="s">
        <v>23</v>
      </c>
      <c r="G7" s="384" t="s">
        <v>61</v>
      </c>
      <c r="H7" s="384" t="s">
        <v>60</v>
      </c>
      <c r="I7" s="384" t="s">
        <v>27</v>
      </c>
      <c r="J7" s="384" t="s">
        <v>59</v>
      </c>
      <c r="K7" s="384" t="s">
        <v>58</v>
      </c>
      <c r="L7" s="384" t="s">
        <v>533</v>
      </c>
      <c r="M7" s="384" t="s">
        <v>48</v>
      </c>
      <c r="N7" s="384" t="s">
        <v>46</v>
      </c>
      <c r="O7" s="384" t="s">
        <v>85</v>
      </c>
      <c r="P7" s="384" t="s">
        <v>23</v>
      </c>
      <c r="Q7" s="384" t="s">
        <v>55</v>
      </c>
      <c r="R7" s="384" t="s">
        <v>53</v>
      </c>
      <c r="S7" s="384" t="s">
        <v>86</v>
      </c>
      <c r="T7" s="486"/>
      <c r="U7" s="486"/>
      <c r="V7" s="488"/>
    </row>
    <row r="8" spans="1:44" s="378" customFormat="1" ht="17.25" customHeight="1" thickTop="1">
      <c r="A8" s="401">
        <v>2018</v>
      </c>
      <c r="B8" s="410">
        <f>SUM(B9:B12)</f>
        <v>1646.6831965358538</v>
      </c>
      <c r="C8" s="410">
        <f t="shared" ref="C8:V8" si="0">SUM(C9:C12)</f>
        <v>848.58902994085656</v>
      </c>
      <c r="D8" s="410">
        <f t="shared" si="0"/>
        <v>3868.1527893538141</v>
      </c>
      <c r="E8" s="410">
        <f t="shared" si="0"/>
        <v>1398.0004914566043</v>
      </c>
      <c r="F8" s="410">
        <f t="shared" si="0"/>
        <v>12007.030933407052</v>
      </c>
      <c r="G8" s="410">
        <f t="shared" si="0"/>
        <v>12336.748211076037</v>
      </c>
      <c r="H8" s="410">
        <f t="shared" si="0"/>
        <v>6886.9803996026094</v>
      </c>
      <c r="I8" s="410">
        <f t="shared" si="0"/>
        <v>2001.8111444924609</v>
      </c>
      <c r="J8" s="410">
        <f t="shared" si="0"/>
        <v>1592.3111151123094</v>
      </c>
      <c r="K8" s="410">
        <f t="shared" si="0"/>
        <v>4125.5827261491859</v>
      </c>
      <c r="L8" s="410">
        <f t="shared" si="0"/>
        <v>4718.4562755678216</v>
      </c>
      <c r="M8" s="410">
        <f t="shared" si="0"/>
        <v>651.84146966235232</v>
      </c>
      <c r="N8" s="410">
        <f t="shared" si="0"/>
        <v>621.61517875686093</v>
      </c>
      <c r="O8" s="410">
        <f t="shared" si="0"/>
        <v>894.84136166087842</v>
      </c>
      <c r="P8" s="410">
        <f t="shared" si="0"/>
        <v>917.142528569717</v>
      </c>
      <c r="Q8" s="410">
        <f t="shared" si="0"/>
        <v>4521.2683719200613</v>
      </c>
      <c r="R8" s="410">
        <f t="shared" si="0"/>
        <v>303.23538699999995</v>
      </c>
      <c r="S8" s="410">
        <f t="shared" si="0"/>
        <v>5676.878637114316</v>
      </c>
      <c r="T8" s="411">
        <f t="shared" si="0"/>
        <v>65017.169247378792</v>
      </c>
      <c r="U8" s="410">
        <f t="shared" si="0"/>
        <v>2299.3019338700001</v>
      </c>
      <c r="V8" s="412">
        <f t="shared" si="0"/>
        <v>67316.471181248795</v>
      </c>
      <c r="X8" s="413"/>
      <c r="Y8" s="413"/>
      <c r="Z8" s="413"/>
      <c r="AA8" s="413"/>
      <c r="AB8" s="413"/>
      <c r="AC8" s="413"/>
      <c r="AD8" s="413"/>
      <c r="AE8" s="413"/>
      <c r="AF8" s="413"/>
      <c r="AG8" s="413"/>
      <c r="AH8" s="413"/>
      <c r="AI8" s="413"/>
      <c r="AJ8" s="413"/>
      <c r="AK8" s="413"/>
      <c r="AL8" s="413"/>
      <c r="AM8" s="413"/>
      <c r="AN8" s="413"/>
      <c r="AO8" s="413"/>
      <c r="AP8" s="413"/>
      <c r="AQ8" s="413"/>
      <c r="AR8" s="413"/>
    </row>
    <row r="9" spans="1:44" s="378" customFormat="1" ht="17.25" customHeight="1">
      <c r="A9" s="405" t="s">
        <v>9</v>
      </c>
      <c r="B9" s="406">
        <f>SUMIFS(TABLA!$F:$F,TABLA!$D:$D,'7. PIBTRIM CORRIENTE 18-25'!B$6,TABLA!$A:$A,'7. PIBTRIM CORRIENTE 18-25'!$A$8,TABLA!$B:$B,"B00101",TABLA!$I:$I,"0011",TABLA!$H:$H,$A9)</f>
        <v>390.82388002454934</v>
      </c>
      <c r="C9" s="406">
        <f>SUMIFS(TABLA!$F:$F,TABLA!$D:$D,'7. PIBTRIM CORRIENTE 18-25'!C$6,TABLA!$A:$A,'7. PIBTRIM CORRIENTE 18-25'!$A$8,TABLA!$B:$B,"B00101",TABLA!$I:$I,"0011",TABLA!$H:$H,$A9)</f>
        <v>292.73742129213866</v>
      </c>
      <c r="D9" s="406">
        <f>SUMIFS(TABLA!$F:$F,TABLA!$D:$D,'7. PIBTRIM CORRIENTE 18-25'!D$6,TABLA!$A:$A,'7. PIBTRIM CORRIENTE 18-25'!$A$8,TABLA!$B:$B,"B00101",TABLA!$I:$I,"0011",TABLA!$H:$H,$A9)</f>
        <v>1027.4533484568235</v>
      </c>
      <c r="E9" s="406">
        <f>SUMIFS(TABLA!$F:$F,TABLA!$D:$D,'7. PIBTRIM CORRIENTE 18-25'!E$6,TABLA!$A:$A,'7. PIBTRIM CORRIENTE 18-25'!$A$8,TABLA!$B:$B,"B00101",TABLA!$I:$I,"0011",TABLA!$H:$H,$A9)</f>
        <v>344.88447917193002</v>
      </c>
      <c r="F9" s="406">
        <f>SUMIFS(TABLA!$F:$F,TABLA!$D:$D,'7. PIBTRIM CORRIENTE 18-25'!F$6,TABLA!$A:$A,'7. PIBTRIM CORRIENTE 18-25'!$A$8,TABLA!$B:$B,"B00101",TABLA!$I:$I,"0011",TABLA!$H:$H,$A9)</f>
        <v>4025.5226924207655</v>
      </c>
      <c r="G9" s="406">
        <f>SUMIFS(TABLA!$F:$F,TABLA!$D:$D,'7. PIBTRIM CORRIENTE 18-25'!G$6,TABLA!$A:$A,'7. PIBTRIM CORRIENTE 18-25'!$A$8,TABLA!$B:$B,"B00101",TABLA!$I:$I,"0011",TABLA!$H:$H,$A9)</f>
        <v>2920.1855910914214</v>
      </c>
      <c r="H9" s="406">
        <f>SUMIFS(TABLA!$F:$F,TABLA!$D:$D,'7. PIBTRIM CORRIENTE 18-25'!H$6,TABLA!$A:$A,'7. PIBTRIM CORRIENTE 18-25'!$A$8,TABLA!$B:$B,"B00101",TABLA!$I:$I,"0011",TABLA!$H:$H,$A9)</f>
        <v>1667.402559526764</v>
      </c>
      <c r="I9" s="406">
        <f>SUMIFS(TABLA!$F:$F,TABLA!$D:$D,'7. PIBTRIM CORRIENTE 18-25'!I$6,TABLA!$A:$A,'7. PIBTRIM CORRIENTE 18-25'!$A$8,TABLA!$B:$B,"B00101",TABLA!$I:$I,"0011",TABLA!$H:$H,$A9)</f>
        <v>509.79506267359898</v>
      </c>
      <c r="J9" s="406">
        <f>SUMIFS(TABLA!$F:$F,TABLA!$D:$D,'7. PIBTRIM CORRIENTE 18-25'!J$6,TABLA!$A:$A,'7. PIBTRIM CORRIENTE 18-25'!$A$8,TABLA!$B:$B,"B00101",TABLA!$I:$I,"0011",TABLA!$H:$H,$A9)</f>
        <v>392.53009111858984</v>
      </c>
      <c r="K9" s="406">
        <f>SUMIFS(TABLA!$F:$F,TABLA!$D:$D,'7. PIBTRIM CORRIENTE 18-25'!K$6,TABLA!$A:$A,'7. PIBTRIM CORRIENTE 18-25'!$A$8,TABLA!$B:$B,"B00101",TABLA!$I:$I,"0011",TABLA!$H:$H,$A9)</f>
        <v>996.75268962454118</v>
      </c>
      <c r="L9" s="406">
        <f>SUMIFS(TABLA!$F:$F,TABLA!$D:$D,'7. PIBTRIM CORRIENTE 18-25'!L$6,TABLA!$A:$A,'7. PIBTRIM CORRIENTE 18-25'!$A$8,TABLA!$B:$B,"B00101",TABLA!$I:$I,"0011",TABLA!$H:$H,$A9)</f>
        <v>1098.6448547714008</v>
      </c>
      <c r="M9" s="406">
        <f>SUMIFS(TABLA!$F:$F,TABLA!$D:$D,'7. PIBTRIM CORRIENTE 18-25'!M$6,TABLA!$A:$A,'7. PIBTRIM CORRIENTE 18-25'!$A$8,TABLA!$B:$B,"B00101",TABLA!$I:$I,"0011",TABLA!$H:$H,$A9)</f>
        <v>165.18837860747087</v>
      </c>
      <c r="N9" s="406">
        <f>SUMIFS(TABLA!$F:$F,TABLA!$D:$D,'7. PIBTRIM CORRIENTE 18-25'!N$6,TABLA!$A:$A,'7. PIBTRIM CORRIENTE 18-25'!$A$8,TABLA!$B:$B,"B00101",TABLA!$I:$I,"0011",TABLA!$H:$H,$A9)</f>
        <v>147.44167242003749</v>
      </c>
      <c r="O9" s="406">
        <f>SUMIFS(TABLA!$F:$F,TABLA!$D:$D,'7. PIBTRIM CORRIENTE 18-25'!O$6,TABLA!$A:$A,'7. PIBTRIM CORRIENTE 18-25'!$A$8,TABLA!$B:$B,"B00101",TABLA!$I:$I,"0011",TABLA!$H:$H,$A9)</f>
        <v>201.08322499684084</v>
      </c>
      <c r="P9" s="406">
        <f>SUMIFS(TABLA!$F:$F,TABLA!$D:$D,'7. PIBTRIM CORRIENTE 18-25'!P$6,TABLA!$A:$A,'7. PIBTRIM CORRIENTE 18-25'!$A$8,TABLA!$B:$B,"B00102",TABLA!$I:$I,"0011",TABLA!$H:$H,$A9)</f>
        <v>354.32868761611911</v>
      </c>
      <c r="Q9" s="406">
        <f>SUMIFS(TABLA!$F:$F,TABLA!$D:$D,'7. PIBTRIM CORRIENTE 18-25'!Q$6,TABLA!$A:$A,'7. PIBTRIM CORRIENTE 18-25'!$A$8,TABLA!$B:$B,"B00102",TABLA!$I:$I,"0011",TABLA!$H:$H,$A9)</f>
        <v>1116.7723619436754</v>
      </c>
      <c r="R9" s="406">
        <f>SUMIFS(TABLA!$F:$F,TABLA!$D:$D,'7. PIBTRIM CORRIENTE 18-25'!R$6,TABLA!$A:$A,'7. PIBTRIM CORRIENTE 18-25'!$A$8,TABLA!$B:$B,"B00102",TABLA!$I:$I,"0011",TABLA!$H:$H,$A9)</f>
        <v>74.35174799988539</v>
      </c>
      <c r="S9" s="406">
        <f>SUMIFS(TABLA!$F:$F,TABLA!$D:$D,'7. PIBTRIM CORRIENTE 18-25'!S$6,TABLA!$A:$A,'7. PIBTRIM CORRIENTE 18-25'!$A$8,TABLA!$B:$B,"B00103",TABLA!$I:$I,"0011",TABLA!$H:$H,$A9)</f>
        <v>1269.0542566138743</v>
      </c>
      <c r="T9" s="407">
        <f>SUMIFS(TABLA!$F:$F,TABLA!$D:$D,"VAB",TABLA!$A:$A,'7. PIBTRIM CORRIENTE 18-25'!$A$8,TABLA!$B:$B,"B00101",TABLA!$I:$I,"0011",TABLA!$H:$H,$A9)</f>
        <v>16994.953000370424</v>
      </c>
      <c r="U9" s="406">
        <f>SUMIFS(TABLA!$F:$F,TABLA!$D:$D,"IMP",TABLA!$A:$A,'7. PIBTRIM CORRIENTE 18-25'!$A$8,TABLA!$B:$B,"B00101",TABLA!$I:$I,"0011",TABLA!$H:$H,$A9)</f>
        <v>579.4558471065892</v>
      </c>
      <c r="V9" s="408">
        <f>SUMIFS(TABLA!$F:$F,TABLA!$D:$D,"PIB",TABLA!$A:$A,'7. PIBTRIM CORRIENTE 18-25'!$A$8,TABLA!$B:$B,"B00101",TABLA!$I:$I,"0011",TABLA!$H:$H,$A9)</f>
        <v>17574.408847477014</v>
      </c>
      <c r="X9" s="413"/>
    </row>
    <row r="10" spans="1:44" s="378" customFormat="1" ht="17.25" customHeight="1">
      <c r="A10" s="409" t="s">
        <v>92</v>
      </c>
      <c r="B10" s="406">
        <f>SUMIFS(TABLA!$F:$F,TABLA!$D:$D,'7. PIBTRIM CORRIENTE 18-25'!B$6,TABLA!$A:$A,'7. PIBTRIM CORRIENTE 18-25'!$A$8,TABLA!$B:$B,"B00101",TABLA!$I:$I,"0011",TABLA!$H:$H,$A10)</f>
        <v>434.15202508953848</v>
      </c>
      <c r="C10" s="406">
        <f>SUMIFS(TABLA!$F:$F,TABLA!$D:$D,'7. PIBTRIM CORRIENTE 18-25'!C$6,TABLA!$A:$A,'7. PIBTRIM CORRIENTE 18-25'!$A$8,TABLA!$B:$B,"B00101",TABLA!$I:$I,"0011",TABLA!$H:$H,$A10)</f>
        <v>180.69909857356998</v>
      </c>
      <c r="D10" s="406">
        <f>SUMIFS(TABLA!$F:$F,TABLA!$D:$D,'7. PIBTRIM CORRIENTE 18-25'!D$6,TABLA!$A:$A,'7. PIBTRIM CORRIENTE 18-25'!$A$8,TABLA!$B:$B,"B00101",TABLA!$I:$I,"0011",TABLA!$H:$H,$A10)</f>
        <v>971.23786577244061</v>
      </c>
      <c r="E10" s="406">
        <f>SUMIFS(TABLA!$F:$F,TABLA!$D:$D,'7. PIBTRIM CORRIENTE 18-25'!E$6,TABLA!$A:$A,'7. PIBTRIM CORRIENTE 18-25'!$A$8,TABLA!$B:$B,"B00101",TABLA!$I:$I,"0011",TABLA!$H:$H,$A10)</f>
        <v>363.92492687781447</v>
      </c>
      <c r="F10" s="406">
        <f>SUMIFS(TABLA!$F:$F,TABLA!$D:$D,'7. PIBTRIM CORRIENTE 18-25'!F$6,TABLA!$A:$A,'7. PIBTRIM CORRIENTE 18-25'!$A$8,TABLA!$B:$B,"B00101",TABLA!$I:$I,"0011",TABLA!$H:$H,$A10)</f>
        <v>2483.4367389310523</v>
      </c>
      <c r="G10" s="406">
        <f>SUMIFS(TABLA!$F:$F,TABLA!$D:$D,'7. PIBTRIM CORRIENTE 18-25'!G$6,TABLA!$A:$A,'7. PIBTRIM CORRIENTE 18-25'!$A$8,TABLA!$B:$B,"B00101",TABLA!$I:$I,"0011",TABLA!$H:$H,$A10)</f>
        <v>2997.343696891262</v>
      </c>
      <c r="H10" s="406">
        <f>SUMIFS(TABLA!$F:$F,TABLA!$D:$D,'7. PIBTRIM CORRIENTE 18-25'!H$6,TABLA!$A:$A,'7. PIBTRIM CORRIENTE 18-25'!$A$8,TABLA!$B:$B,"B00101",TABLA!$I:$I,"0011",TABLA!$H:$H,$A10)</f>
        <v>1722.0427258823415</v>
      </c>
      <c r="I10" s="406">
        <f>SUMIFS(TABLA!$F:$F,TABLA!$D:$D,'7. PIBTRIM CORRIENTE 18-25'!I$6,TABLA!$A:$A,'7. PIBTRIM CORRIENTE 18-25'!$A$8,TABLA!$B:$B,"B00101",TABLA!$I:$I,"0011",TABLA!$H:$H,$A10)</f>
        <v>474.41193855233809</v>
      </c>
      <c r="J10" s="406">
        <f>SUMIFS(TABLA!$F:$F,TABLA!$D:$D,'7. PIBTRIM CORRIENTE 18-25'!J$6,TABLA!$A:$A,'7. PIBTRIM CORRIENTE 18-25'!$A$8,TABLA!$B:$B,"B00101",TABLA!$I:$I,"0011",TABLA!$H:$H,$A10)</f>
        <v>396.09385978809439</v>
      </c>
      <c r="K10" s="406">
        <f>SUMIFS(TABLA!$F:$F,TABLA!$D:$D,'7. PIBTRIM CORRIENTE 18-25'!K$6,TABLA!$A:$A,'7. PIBTRIM CORRIENTE 18-25'!$A$8,TABLA!$B:$B,"B00101",TABLA!$I:$I,"0011",TABLA!$H:$H,$A10)</f>
        <v>986.60431141934725</v>
      </c>
      <c r="L10" s="406">
        <f>SUMIFS(TABLA!$F:$F,TABLA!$D:$D,'7. PIBTRIM CORRIENTE 18-25'!L$6,TABLA!$A:$A,'7. PIBTRIM CORRIENTE 18-25'!$A$8,TABLA!$B:$B,"B00101",TABLA!$I:$I,"0011",TABLA!$H:$H,$A10)</f>
        <v>1177.3822141569817</v>
      </c>
      <c r="M10" s="406">
        <f>SUMIFS(TABLA!$F:$F,TABLA!$D:$D,'7. PIBTRIM CORRIENTE 18-25'!M$6,TABLA!$A:$A,'7. PIBTRIM CORRIENTE 18-25'!$A$8,TABLA!$B:$B,"B00101",TABLA!$I:$I,"0011",TABLA!$H:$H,$A10)</f>
        <v>165.53764241473988</v>
      </c>
      <c r="N10" s="406">
        <f>SUMIFS(TABLA!$F:$F,TABLA!$D:$D,'7. PIBTRIM CORRIENTE 18-25'!N$6,TABLA!$A:$A,'7. PIBTRIM CORRIENTE 18-25'!$A$8,TABLA!$B:$B,"B00101",TABLA!$I:$I,"0011",TABLA!$H:$H,$A10)</f>
        <v>155.33067308953488</v>
      </c>
      <c r="O10" s="406">
        <f>SUMIFS(TABLA!$F:$F,TABLA!$D:$D,'7. PIBTRIM CORRIENTE 18-25'!O$6,TABLA!$A:$A,'7. PIBTRIM CORRIENTE 18-25'!$A$8,TABLA!$B:$B,"B00101",TABLA!$I:$I,"0011",TABLA!$H:$H,$A10)</f>
        <v>217.95827073937437</v>
      </c>
      <c r="P10" s="406">
        <f>SUMIFS(TABLA!$F:$F,TABLA!$D:$D,'7. PIBTRIM CORRIENTE 18-25'!P$6,TABLA!$A:$A,'7. PIBTRIM CORRIENTE 18-25'!$A$8,TABLA!$B:$B,"B00102",TABLA!$I:$I,"0011",TABLA!$H:$H,$A10)</f>
        <v>183.21610495473993</v>
      </c>
      <c r="Q10" s="406">
        <f>SUMIFS(TABLA!$F:$F,TABLA!$D:$D,'7. PIBTRIM CORRIENTE 18-25'!Q$6,TABLA!$A:$A,'7. PIBTRIM CORRIENTE 18-25'!$A$8,TABLA!$B:$B,"B00102",TABLA!$I:$I,"0011",TABLA!$H:$H,$A10)</f>
        <v>1121.4916673988173</v>
      </c>
      <c r="R10" s="406">
        <f>SUMIFS(TABLA!$F:$F,TABLA!$D:$D,'7. PIBTRIM CORRIENTE 18-25'!R$6,TABLA!$A:$A,'7. PIBTRIM CORRIENTE 18-25'!$A$8,TABLA!$B:$B,"B00102",TABLA!$I:$I,"0011",TABLA!$H:$H,$A10)</f>
        <v>74.764259745122999</v>
      </c>
      <c r="S10" s="406">
        <f>SUMIFS(TABLA!$F:$F,TABLA!$D:$D,'7. PIBTRIM CORRIENTE 18-25'!S$6,TABLA!$A:$A,'7. PIBTRIM CORRIENTE 18-25'!$A$8,TABLA!$B:$B,"B00103",TABLA!$I:$I,"0011",TABLA!$H:$H,$A10)</f>
        <v>1233.5244902298214</v>
      </c>
      <c r="T10" s="407">
        <f>SUMIFS(TABLA!$F:$F,TABLA!$D:$D,"VAB",TABLA!$A:$A,'7. PIBTRIM CORRIENTE 18-25'!$A$8,TABLA!$B:$B,"B00101",TABLA!$I:$I,"0011",TABLA!$H:$H,$A10)</f>
        <v>15339.15251050693</v>
      </c>
      <c r="U10" s="406">
        <f>SUMIFS(TABLA!$F:$F,TABLA!$D:$D,"IMP",TABLA!$A:$A,'7. PIBTRIM CORRIENTE 18-25'!$A$8,TABLA!$B:$B,"B00101",TABLA!$I:$I,"0011",TABLA!$H:$H,$A10)</f>
        <v>550.95786810391371</v>
      </c>
      <c r="V10" s="408">
        <f>SUMIFS(TABLA!$F:$F,TABLA!$D:$D,"PIB",TABLA!$A:$A,'7. PIBTRIM CORRIENTE 18-25'!$A$8,TABLA!$B:$B,"B00101",TABLA!$I:$I,"0011",TABLA!$H:$H,$A10)</f>
        <v>15890.110378610843</v>
      </c>
      <c r="X10" s="413"/>
    </row>
    <row r="11" spans="1:44" s="378" customFormat="1" ht="17.25" customHeight="1">
      <c r="A11" s="409" t="s">
        <v>93</v>
      </c>
      <c r="B11" s="406">
        <f>SUMIFS(TABLA!$F:$F,TABLA!$D:$D,'7. PIBTRIM CORRIENTE 18-25'!B$6,TABLA!$A:$A,'7. PIBTRIM CORRIENTE 18-25'!$A$8,TABLA!$B:$B,"B00101",TABLA!$I:$I,"0011",TABLA!$H:$H,$A11)</f>
        <v>408.49081704420422</v>
      </c>
      <c r="C11" s="406">
        <f>SUMIFS(TABLA!$F:$F,TABLA!$D:$D,'7. PIBTRIM CORRIENTE 18-25'!C$6,TABLA!$A:$A,'7. PIBTRIM CORRIENTE 18-25'!$A$8,TABLA!$B:$B,"B00101",TABLA!$I:$I,"0011",TABLA!$H:$H,$A11)</f>
        <v>198.67420474023314</v>
      </c>
      <c r="D11" s="406">
        <f>SUMIFS(TABLA!$F:$F,TABLA!$D:$D,'7. PIBTRIM CORRIENTE 18-25'!D$6,TABLA!$A:$A,'7. PIBTRIM CORRIENTE 18-25'!$A$8,TABLA!$B:$B,"B00101",TABLA!$I:$I,"0011",TABLA!$H:$H,$A11)</f>
        <v>959.49866554069592</v>
      </c>
      <c r="E11" s="406">
        <f>SUMIFS(TABLA!$F:$F,TABLA!$D:$D,'7. PIBTRIM CORRIENTE 18-25'!E$6,TABLA!$A:$A,'7. PIBTRIM CORRIENTE 18-25'!$A$8,TABLA!$B:$B,"B00101",TABLA!$I:$I,"0011",TABLA!$H:$H,$A11)</f>
        <v>346.16307878174672</v>
      </c>
      <c r="F11" s="406">
        <f>SUMIFS(TABLA!$F:$F,TABLA!$D:$D,'7. PIBTRIM CORRIENTE 18-25'!F$6,TABLA!$A:$A,'7. PIBTRIM CORRIENTE 18-25'!$A$8,TABLA!$B:$B,"B00101",TABLA!$I:$I,"0011",TABLA!$H:$H,$A11)</f>
        <v>2842.8823233016346</v>
      </c>
      <c r="G11" s="406">
        <f>SUMIFS(TABLA!$F:$F,TABLA!$D:$D,'7. PIBTRIM CORRIENTE 18-25'!G$6,TABLA!$A:$A,'7. PIBTRIM CORRIENTE 18-25'!$A$8,TABLA!$B:$B,"B00101",TABLA!$I:$I,"0011",TABLA!$H:$H,$A11)</f>
        <v>3018.2391229299556</v>
      </c>
      <c r="H11" s="406">
        <f>SUMIFS(TABLA!$F:$F,TABLA!$D:$D,'7. PIBTRIM CORRIENTE 18-25'!H$6,TABLA!$A:$A,'7. PIBTRIM CORRIENTE 18-25'!$A$8,TABLA!$B:$B,"B00101",TABLA!$I:$I,"0011",TABLA!$H:$H,$A11)</f>
        <v>1750.6252691862192</v>
      </c>
      <c r="I11" s="406">
        <f>SUMIFS(TABLA!$F:$F,TABLA!$D:$D,'7. PIBTRIM CORRIENTE 18-25'!I$6,TABLA!$A:$A,'7. PIBTRIM CORRIENTE 18-25'!$A$8,TABLA!$B:$B,"B00101",TABLA!$I:$I,"0011",TABLA!$H:$H,$A11)</f>
        <v>480.59433559957478</v>
      </c>
      <c r="J11" s="406">
        <f>SUMIFS(TABLA!$F:$F,TABLA!$D:$D,'7. PIBTRIM CORRIENTE 18-25'!J$6,TABLA!$A:$A,'7. PIBTRIM CORRIENTE 18-25'!$A$8,TABLA!$B:$B,"B00101",TABLA!$I:$I,"0011",TABLA!$H:$H,$A11)</f>
        <v>395.24789142141287</v>
      </c>
      <c r="K11" s="406">
        <f>SUMIFS(TABLA!$F:$F,TABLA!$D:$D,'7. PIBTRIM CORRIENTE 18-25'!K$6,TABLA!$A:$A,'7. PIBTRIM CORRIENTE 18-25'!$A$8,TABLA!$B:$B,"B00101",TABLA!$I:$I,"0011",TABLA!$H:$H,$A11)</f>
        <v>1043.299157881358</v>
      </c>
      <c r="L11" s="406">
        <f>SUMIFS(TABLA!$F:$F,TABLA!$D:$D,'7. PIBTRIM CORRIENTE 18-25'!L$6,TABLA!$A:$A,'7. PIBTRIM CORRIENTE 18-25'!$A$8,TABLA!$B:$B,"B00101",TABLA!$I:$I,"0011",TABLA!$H:$H,$A11)</f>
        <v>1174.4929557492542</v>
      </c>
      <c r="M11" s="406">
        <f>SUMIFS(TABLA!$F:$F,TABLA!$D:$D,'7. PIBTRIM CORRIENTE 18-25'!M$6,TABLA!$A:$A,'7. PIBTRIM CORRIENTE 18-25'!$A$8,TABLA!$B:$B,"B00101",TABLA!$I:$I,"0011",TABLA!$H:$H,$A11)</f>
        <v>156.95884404808183</v>
      </c>
      <c r="N11" s="406">
        <f>SUMIFS(TABLA!$F:$F,TABLA!$D:$D,'7. PIBTRIM CORRIENTE 18-25'!N$6,TABLA!$A:$A,'7. PIBTRIM CORRIENTE 18-25'!$A$8,TABLA!$B:$B,"B00101",TABLA!$I:$I,"0011",TABLA!$H:$H,$A11)</f>
        <v>160.93789826890733</v>
      </c>
      <c r="O11" s="406">
        <f>SUMIFS(TABLA!$F:$F,TABLA!$D:$D,'7. PIBTRIM CORRIENTE 18-25'!O$6,TABLA!$A:$A,'7. PIBTRIM CORRIENTE 18-25'!$A$8,TABLA!$B:$B,"B00101",TABLA!$I:$I,"0011",TABLA!$H:$H,$A11)</f>
        <v>226.12009816276264</v>
      </c>
      <c r="P11" s="406">
        <f>SUMIFS(TABLA!$F:$F,TABLA!$D:$D,'7. PIBTRIM CORRIENTE 18-25'!P$6,TABLA!$A:$A,'7. PIBTRIM CORRIENTE 18-25'!$A$8,TABLA!$B:$B,"B00102",TABLA!$I:$I,"0011",TABLA!$H:$H,$A11)</f>
        <v>192.70777808064003</v>
      </c>
      <c r="Q11" s="406">
        <f>SUMIFS(TABLA!$F:$F,TABLA!$D:$D,'7. PIBTRIM CORRIENTE 18-25'!Q$6,TABLA!$A:$A,'7. PIBTRIM CORRIENTE 18-25'!$A$8,TABLA!$B:$B,"B00102",TABLA!$I:$I,"0011",TABLA!$H:$H,$A11)</f>
        <v>1133.8499333294196</v>
      </c>
      <c r="R11" s="406">
        <f>SUMIFS(TABLA!$F:$F,TABLA!$D:$D,'7. PIBTRIM CORRIENTE 18-25'!R$6,TABLA!$A:$A,'7. PIBTRIM CORRIENTE 18-25'!$A$8,TABLA!$B:$B,"B00102",TABLA!$I:$I,"0011",TABLA!$H:$H,$A11)</f>
        <v>76.020215288044398</v>
      </c>
      <c r="S11" s="406">
        <f>SUMIFS(TABLA!$F:$F,TABLA!$D:$D,'7. PIBTRIM CORRIENTE 18-25'!S$6,TABLA!$A:$A,'7. PIBTRIM CORRIENTE 18-25'!$A$8,TABLA!$B:$B,"B00103",TABLA!$I:$I,"0011",TABLA!$H:$H,$A11)</f>
        <v>1345.6275380735481</v>
      </c>
      <c r="T11" s="407">
        <f>SUMIFS(TABLA!$F:$F,TABLA!$D:$D,"VAB",TABLA!$A:$A,'7. PIBTRIM CORRIENTE 18-25'!$A$8,TABLA!$B:$B,"B00101",TABLA!$I:$I,"0011",TABLA!$H:$H,$A11)</f>
        <v>15910.430127427693</v>
      </c>
      <c r="U11" s="406">
        <f>SUMIFS(TABLA!$F:$F,TABLA!$D:$D,"IMP",TABLA!$A:$A,'7. PIBTRIM CORRIENTE 18-25'!$A$8,TABLA!$B:$B,"B00101",TABLA!$I:$I,"0011",TABLA!$H:$H,$A11)</f>
        <v>543.99277860558652</v>
      </c>
      <c r="V11" s="408">
        <f>SUMIFS(TABLA!$F:$F,TABLA!$D:$D,"PIB",TABLA!$A:$A,'7. PIBTRIM CORRIENTE 18-25'!$A$8,TABLA!$B:$B,"B00101",TABLA!$I:$I,"0011",TABLA!$H:$H,$A11)</f>
        <v>16454.42290603328</v>
      </c>
      <c r="X11" s="413"/>
    </row>
    <row r="12" spans="1:44" s="378" customFormat="1" ht="17.25" customHeight="1">
      <c r="A12" s="409" t="s">
        <v>94</v>
      </c>
      <c r="B12" s="406">
        <f>SUMIFS(TABLA!$F:$F,TABLA!$D:$D,'7. PIBTRIM CORRIENTE 18-25'!B$6,TABLA!$A:$A,'7. PIBTRIM CORRIENTE 18-25'!$A$8,TABLA!$B:$B,"B00101",TABLA!$I:$I,"0011",TABLA!$H:$H,$A12)</f>
        <v>413.21647437756167</v>
      </c>
      <c r="C12" s="406">
        <f>SUMIFS(TABLA!$F:$F,TABLA!$D:$D,'7. PIBTRIM CORRIENTE 18-25'!C$6,TABLA!$A:$A,'7. PIBTRIM CORRIENTE 18-25'!$A$8,TABLA!$B:$B,"B00101",TABLA!$I:$I,"0011",TABLA!$H:$H,$A12)</f>
        <v>176.47830533491486</v>
      </c>
      <c r="D12" s="406">
        <f>SUMIFS(TABLA!$F:$F,TABLA!$D:$D,'7. PIBTRIM CORRIENTE 18-25'!D$6,TABLA!$A:$A,'7. PIBTRIM CORRIENTE 18-25'!$A$8,TABLA!$B:$B,"B00101",TABLA!$I:$I,"0011",TABLA!$H:$H,$A12)</f>
        <v>909.96290958385407</v>
      </c>
      <c r="E12" s="406">
        <f>SUMIFS(TABLA!$F:$F,TABLA!$D:$D,'7. PIBTRIM CORRIENTE 18-25'!E$6,TABLA!$A:$A,'7. PIBTRIM CORRIENTE 18-25'!$A$8,TABLA!$B:$B,"B00101",TABLA!$I:$I,"0011",TABLA!$H:$H,$A12)</f>
        <v>343.02800662511333</v>
      </c>
      <c r="F12" s="406">
        <f>SUMIFS(TABLA!$F:$F,TABLA!$D:$D,'7. PIBTRIM CORRIENTE 18-25'!F$6,TABLA!$A:$A,'7. PIBTRIM CORRIENTE 18-25'!$A$8,TABLA!$B:$B,"B00101",TABLA!$I:$I,"0011",TABLA!$H:$H,$A12)</f>
        <v>2655.1891787535997</v>
      </c>
      <c r="G12" s="406">
        <f>SUMIFS(TABLA!$F:$F,TABLA!$D:$D,'7. PIBTRIM CORRIENTE 18-25'!G$6,TABLA!$A:$A,'7. PIBTRIM CORRIENTE 18-25'!$A$8,TABLA!$B:$B,"B00101",TABLA!$I:$I,"0011",TABLA!$H:$H,$A12)</f>
        <v>3400.9798001633994</v>
      </c>
      <c r="H12" s="406">
        <f>SUMIFS(TABLA!$F:$F,TABLA!$D:$D,'7. PIBTRIM CORRIENTE 18-25'!H$6,TABLA!$A:$A,'7. PIBTRIM CORRIENTE 18-25'!$A$8,TABLA!$B:$B,"B00101",TABLA!$I:$I,"0011",TABLA!$H:$H,$A12)</f>
        <v>1746.9098450072847</v>
      </c>
      <c r="I12" s="406">
        <f>SUMIFS(TABLA!$F:$F,TABLA!$D:$D,'7. PIBTRIM CORRIENTE 18-25'!I$6,TABLA!$A:$A,'7. PIBTRIM CORRIENTE 18-25'!$A$8,TABLA!$B:$B,"B00101",TABLA!$I:$I,"0011",TABLA!$H:$H,$A12)</f>
        <v>537.00980766694897</v>
      </c>
      <c r="J12" s="406">
        <f>SUMIFS(TABLA!$F:$F,TABLA!$D:$D,'7. PIBTRIM CORRIENTE 18-25'!J$6,TABLA!$A:$A,'7. PIBTRIM CORRIENTE 18-25'!$A$8,TABLA!$B:$B,"B00101",TABLA!$I:$I,"0011",TABLA!$H:$H,$A12)</f>
        <v>408.43927278421245</v>
      </c>
      <c r="K12" s="406">
        <f>SUMIFS(TABLA!$F:$F,TABLA!$D:$D,'7. PIBTRIM CORRIENTE 18-25'!K$6,TABLA!$A:$A,'7. PIBTRIM CORRIENTE 18-25'!$A$8,TABLA!$B:$B,"B00101",TABLA!$I:$I,"0011",TABLA!$H:$H,$A12)</f>
        <v>1098.9265672239396</v>
      </c>
      <c r="L12" s="406">
        <f>SUMIFS(TABLA!$F:$F,TABLA!$D:$D,'7. PIBTRIM CORRIENTE 18-25'!L$6,TABLA!$A:$A,'7. PIBTRIM CORRIENTE 18-25'!$A$8,TABLA!$B:$B,"B00101",TABLA!$I:$I,"0011",TABLA!$H:$H,$A12)</f>
        <v>1267.9362508901852</v>
      </c>
      <c r="M12" s="406">
        <f>SUMIFS(TABLA!$F:$F,TABLA!$D:$D,'7. PIBTRIM CORRIENTE 18-25'!M$6,TABLA!$A:$A,'7. PIBTRIM CORRIENTE 18-25'!$A$8,TABLA!$B:$B,"B00101",TABLA!$I:$I,"0011",TABLA!$H:$H,$A12)</f>
        <v>164.15660459205984</v>
      </c>
      <c r="N12" s="406">
        <f>SUMIFS(TABLA!$F:$F,TABLA!$D:$D,'7. PIBTRIM CORRIENTE 18-25'!N$6,TABLA!$A:$A,'7. PIBTRIM CORRIENTE 18-25'!$A$8,TABLA!$B:$B,"B00101",TABLA!$I:$I,"0011",TABLA!$H:$H,$A12)</f>
        <v>157.90493497838125</v>
      </c>
      <c r="O12" s="406">
        <f>SUMIFS(TABLA!$F:$F,TABLA!$D:$D,'7. PIBTRIM CORRIENTE 18-25'!O$6,TABLA!$A:$A,'7. PIBTRIM CORRIENTE 18-25'!$A$8,TABLA!$B:$B,"B00101",TABLA!$I:$I,"0011",TABLA!$H:$H,$A12)</f>
        <v>249.67976776190068</v>
      </c>
      <c r="P12" s="406">
        <f>SUMIFS(TABLA!$F:$F,TABLA!$D:$D,'7. PIBTRIM CORRIENTE 18-25'!P$6,TABLA!$A:$A,'7. PIBTRIM CORRIENTE 18-25'!$A$8,TABLA!$B:$B,"B00102",TABLA!$I:$I,"0011",TABLA!$H:$H,$A12)</f>
        <v>186.8899579182179</v>
      </c>
      <c r="Q12" s="406">
        <f>SUMIFS(TABLA!$F:$F,TABLA!$D:$D,'7. PIBTRIM CORRIENTE 18-25'!Q$6,TABLA!$A:$A,'7. PIBTRIM CORRIENTE 18-25'!$A$8,TABLA!$B:$B,"B00102",TABLA!$I:$I,"0011",TABLA!$H:$H,$A12)</f>
        <v>1149.1544092481492</v>
      </c>
      <c r="R12" s="406">
        <f>SUMIFS(TABLA!$F:$F,TABLA!$D:$D,'7. PIBTRIM CORRIENTE 18-25'!R$6,TABLA!$A:$A,'7. PIBTRIM CORRIENTE 18-25'!$A$8,TABLA!$B:$B,"B00102",TABLA!$I:$I,"0011",TABLA!$H:$H,$A12)</f>
        <v>78.09916396694716</v>
      </c>
      <c r="S12" s="406">
        <f>SUMIFS(TABLA!$F:$F,TABLA!$D:$D,'7. PIBTRIM CORRIENTE 18-25'!S$6,TABLA!$A:$A,'7. PIBTRIM CORRIENTE 18-25'!$A$8,TABLA!$B:$B,"B00103",TABLA!$I:$I,"0011",TABLA!$H:$H,$A12)</f>
        <v>1828.6723521970725</v>
      </c>
      <c r="T12" s="407">
        <f>SUMIFS(TABLA!$F:$F,TABLA!$D:$D,"VAB",TABLA!$A:$A,'7. PIBTRIM CORRIENTE 18-25'!$A$8,TABLA!$B:$B,"B00101",TABLA!$I:$I,"0011",TABLA!$H:$H,$A12)</f>
        <v>16772.633609073746</v>
      </c>
      <c r="U12" s="406">
        <f>SUMIFS(TABLA!$F:$F,TABLA!$D:$D,"IMP",TABLA!$A:$A,'7. PIBTRIM CORRIENTE 18-25'!$A$8,TABLA!$B:$B,"B00101",TABLA!$I:$I,"0011",TABLA!$H:$H,$A12)</f>
        <v>624.89544005391053</v>
      </c>
      <c r="V12" s="408">
        <f>SUMIFS(TABLA!$F:$F,TABLA!$D:$D,"PIB",TABLA!$A:$A,'7. PIBTRIM CORRIENTE 18-25'!$A$8,TABLA!$B:$B,"B00101",TABLA!$I:$I,"0011",TABLA!$H:$H,$A12)</f>
        <v>17397.529049127657</v>
      </c>
      <c r="X12" s="413"/>
    </row>
    <row r="13" spans="1:44" s="378" customFormat="1" ht="17.25" customHeight="1">
      <c r="A13" s="416">
        <f>+A8+1</f>
        <v>2019</v>
      </c>
      <c r="B13" s="417">
        <f>SUM(B14:B17)</f>
        <v>1713.1305941234677</v>
      </c>
      <c r="C13" s="417">
        <f t="shared" ref="C13:V13" si="1">SUM(C14:C17)</f>
        <v>1052.4157904517963</v>
      </c>
      <c r="D13" s="417">
        <f t="shared" si="1"/>
        <v>3960.3574575252064</v>
      </c>
      <c r="E13" s="417">
        <f t="shared" si="1"/>
        <v>1440.4440967465459</v>
      </c>
      <c r="F13" s="417">
        <f t="shared" si="1"/>
        <v>12391.055701906032</v>
      </c>
      <c r="G13" s="417">
        <f t="shared" si="1"/>
        <v>12533.753837189704</v>
      </c>
      <c r="H13" s="417">
        <f t="shared" si="1"/>
        <v>7474.9793984481103</v>
      </c>
      <c r="I13" s="417">
        <f t="shared" si="1"/>
        <v>1961.6789849953484</v>
      </c>
      <c r="J13" s="417">
        <f t="shared" si="1"/>
        <v>1552.8620594413753</v>
      </c>
      <c r="K13" s="417">
        <f t="shared" si="1"/>
        <v>4187.7087061962229</v>
      </c>
      <c r="L13" s="417">
        <f t="shared" si="1"/>
        <v>4988.577824320595</v>
      </c>
      <c r="M13" s="417">
        <f t="shared" si="1"/>
        <v>693.40560097457887</v>
      </c>
      <c r="N13" s="417">
        <f t="shared" si="1"/>
        <v>687.57863059059673</v>
      </c>
      <c r="O13" s="417">
        <f t="shared" si="1"/>
        <v>891.64105445004952</v>
      </c>
      <c r="P13" s="417">
        <f t="shared" si="1"/>
        <v>951.38871577567261</v>
      </c>
      <c r="Q13" s="417">
        <f t="shared" si="1"/>
        <v>4701.7239204486123</v>
      </c>
      <c r="R13" s="417">
        <f t="shared" si="1"/>
        <v>369.51777029758102</v>
      </c>
      <c r="S13" s="417">
        <f t="shared" si="1"/>
        <v>6047.6125568364614</v>
      </c>
      <c r="T13" s="418">
        <f t="shared" si="1"/>
        <v>67599.832700717961</v>
      </c>
      <c r="U13" s="417">
        <f t="shared" si="1"/>
        <v>2179.1584918391341</v>
      </c>
      <c r="V13" s="419">
        <f t="shared" si="1"/>
        <v>69778.991192557092</v>
      </c>
      <c r="X13" s="413"/>
      <c r="Y13" s="413"/>
      <c r="Z13" s="413"/>
      <c r="AA13" s="413"/>
      <c r="AB13" s="413"/>
      <c r="AC13" s="413"/>
      <c r="AD13" s="413"/>
      <c r="AE13" s="413"/>
      <c r="AF13" s="413"/>
      <c r="AG13" s="413"/>
      <c r="AH13" s="413"/>
      <c r="AI13" s="413"/>
      <c r="AJ13" s="413"/>
      <c r="AK13" s="413"/>
      <c r="AL13" s="413"/>
      <c r="AM13" s="413"/>
      <c r="AN13" s="413"/>
      <c r="AO13" s="413"/>
      <c r="AP13" s="413"/>
      <c r="AQ13" s="413"/>
      <c r="AR13" s="413"/>
    </row>
    <row r="14" spans="1:44" s="378" customFormat="1" ht="17.25" customHeight="1">
      <c r="A14" s="420" t="s">
        <v>9</v>
      </c>
      <c r="B14" s="417">
        <f>SUMIFS(TABLA!$F:$F,TABLA!$D:$D,'7. PIBTRIM CORRIENTE 18-25'!B$6,TABLA!$A:$A,'7. PIBTRIM CORRIENTE 18-25'!$A$13,TABLA!$B:$B,"B00101",TABLA!$I:$I,"0011",TABLA!$H:$H,$A14)</f>
        <v>386.01992112689021</v>
      </c>
      <c r="C14" s="417">
        <f>SUMIFS(TABLA!$F:$F,TABLA!$D:$D,'7. PIBTRIM CORRIENTE 18-25'!C$6,TABLA!$A:$A,'7. PIBTRIM CORRIENTE 18-25'!$A$13,TABLA!$B:$B,"B00101",TABLA!$I:$I,"0011",TABLA!$H:$H,$A14)</f>
        <v>284.71668056657109</v>
      </c>
      <c r="D14" s="417">
        <f>SUMIFS(TABLA!$F:$F,TABLA!$D:$D,'7. PIBTRIM CORRIENTE 18-25'!D$6,TABLA!$A:$A,'7. PIBTRIM CORRIENTE 18-25'!$A$13,TABLA!$B:$B,"B00101",TABLA!$I:$I,"0011",TABLA!$H:$H,$A14)</f>
        <v>960.16482268806101</v>
      </c>
      <c r="E14" s="417">
        <f>SUMIFS(TABLA!$F:$F,TABLA!$D:$D,'7. PIBTRIM CORRIENTE 18-25'!E$6,TABLA!$A:$A,'7. PIBTRIM CORRIENTE 18-25'!$A$13,TABLA!$B:$B,"B00101",TABLA!$I:$I,"0011",TABLA!$H:$H,$A14)</f>
        <v>354.64234045568827</v>
      </c>
      <c r="F14" s="417">
        <f>SUMIFS(TABLA!$F:$F,TABLA!$D:$D,'7. PIBTRIM CORRIENTE 18-25'!F$6,TABLA!$A:$A,'7. PIBTRIM CORRIENTE 18-25'!$A$13,TABLA!$B:$B,"B00101",TABLA!$I:$I,"0011",TABLA!$H:$H,$A14)</f>
        <v>4324.6947822347183</v>
      </c>
      <c r="G14" s="417">
        <f>SUMIFS(TABLA!$F:$F,TABLA!$D:$D,'7. PIBTRIM CORRIENTE 18-25'!G$6,TABLA!$A:$A,'7. PIBTRIM CORRIENTE 18-25'!$A$13,TABLA!$B:$B,"B00101",TABLA!$I:$I,"0011",TABLA!$H:$H,$A14)</f>
        <v>2976.9988001463535</v>
      </c>
      <c r="H14" s="417">
        <f>SUMIFS(TABLA!$F:$F,TABLA!$D:$D,'7. PIBTRIM CORRIENTE 18-25'!H$6,TABLA!$A:$A,'7. PIBTRIM CORRIENTE 18-25'!$A$13,TABLA!$B:$B,"B00101",TABLA!$I:$I,"0011",TABLA!$H:$H,$A14)</f>
        <v>1754.1568406977444</v>
      </c>
      <c r="I14" s="417">
        <f>SUMIFS(TABLA!$F:$F,TABLA!$D:$D,'7. PIBTRIM CORRIENTE 18-25'!I$6,TABLA!$A:$A,'7. PIBTRIM CORRIENTE 18-25'!$A$13,TABLA!$B:$B,"B00101",TABLA!$I:$I,"0011",TABLA!$H:$H,$A14)</f>
        <v>488.87655199634088</v>
      </c>
      <c r="J14" s="417">
        <f>SUMIFS(TABLA!$F:$F,TABLA!$D:$D,'7. PIBTRIM CORRIENTE 18-25'!J$6,TABLA!$A:$A,'7. PIBTRIM CORRIENTE 18-25'!$A$13,TABLA!$B:$B,"B00101",TABLA!$I:$I,"0011",TABLA!$H:$H,$A14)</f>
        <v>374.35136148543887</v>
      </c>
      <c r="K14" s="417">
        <f>SUMIFS(TABLA!$F:$F,TABLA!$D:$D,'7. PIBTRIM CORRIENTE 18-25'!K$6,TABLA!$A:$A,'7. PIBTRIM CORRIENTE 18-25'!$A$13,TABLA!$B:$B,"B00101",TABLA!$I:$I,"0011",TABLA!$H:$H,$A14)</f>
        <v>1022.1150796062558</v>
      </c>
      <c r="L14" s="417">
        <f>SUMIFS(TABLA!$F:$F,TABLA!$D:$D,'7. PIBTRIM CORRIENTE 18-25'!L$6,TABLA!$A:$A,'7. PIBTRIM CORRIENTE 18-25'!$A$13,TABLA!$B:$B,"B00101",TABLA!$I:$I,"0011",TABLA!$H:$H,$A14)</f>
        <v>1152.1310886571978</v>
      </c>
      <c r="M14" s="417">
        <f>SUMIFS(TABLA!$F:$F,TABLA!$D:$D,'7. PIBTRIM CORRIENTE 18-25'!M$6,TABLA!$A:$A,'7. PIBTRIM CORRIENTE 18-25'!$A$13,TABLA!$B:$B,"B00101",TABLA!$I:$I,"0011",TABLA!$H:$H,$A14)</f>
        <v>175.88610136827202</v>
      </c>
      <c r="N14" s="417">
        <f>SUMIFS(TABLA!$F:$F,TABLA!$D:$D,'7. PIBTRIM CORRIENTE 18-25'!N$6,TABLA!$A:$A,'7. PIBTRIM CORRIENTE 18-25'!$A$13,TABLA!$B:$B,"B00101",TABLA!$I:$I,"0011",TABLA!$H:$H,$A14)</f>
        <v>161.68606417776309</v>
      </c>
      <c r="O14" s="417">
        <f>SUMIFS(TABLA!$F:$F,TABLA!$D:$D,'7. PIBTRIM CORRIENTE 18-25'!O$6,TABLA!$A:$A,'7. PIBTRIM CORRIENTE 18-25'!$A$13,TABLA!$B:$B,"B00101",TABLA!$I:$I,"0011",TABLA!$H:$H,$A14)</f>
        <v>204.04403615146472</v>
      </c>
      <c r="P14" s="417">
        <f>SUMIFS(TABLA!$F:$F,TABLA!$D:$D,'7. PIBTRIM CORRIENTE 18-25'!P$6,TABLA!$A:$A,'7. PIBTRIM CORRIENTE 18-25'!$A$13,TABLA!$B:$B,"B00102",TABLA!$I:$I,"0011",TABLA!$H:$H,$A14)</f>
        <v>377.56472866855876</v>
      </c>
      <c r="Q14" s="417">
        <f>SUMIFS(TABLA!$F:$F,TABLA!$D:$D,'7. PIBTRIM CORRIENTE 18-25'!Q$6,TABLA!$A:$A,'7. PIBTRIM CORRIENTE 18-25'!$A$13,TABLA!$B:$B,"B00102",TABLA!$I:$I,"0011",TABLA!$H:$H,$A14)</f>
        <v>1161.8479874461889</v>
      </c>
      <c r="R14" s="417">
        <f>SUMIFS(TABLA!$F:$F,TABLA!$D:$D,'7. PIBTRIM CORRIENTE 18-25'!R$6,TABLA!$A:$A,'7. PIBTRIM CORRIENTE 18-25'!$A$13,TABLA!$B:$B,"B00102",TABLA!$I:$I,"0011",TABLA!$H:$H,$A14)</f>
        <v>87.070565330472704</v>
      </c>
      <c r="S14" s="417">
        <f>SUMIFS(TABLA!$F:$F,TABLA!$D:$D,'7. PIBTRIM CORRIENTE 18-25'!S$6,TABLA!$A:$A,'7. PIBTRIM CORRIENTE 18-25'!$A$13,TABLA!$B:$B,"B00103",TABLA!$I:$I,"0011",TABLA!$H:$H,$A14)</f>
        <v>1349.3701748388237</v>
      </c>
      <c r="T14" s="418">
        <f>SUMIFS(TABLA!$F:$F,TABLA!$D:$D,"VAB",TABLA!$A:$A,'7. PIBTRIM CORRIENTE 18-25'!$A$13,TABLA!$B:$B,"B00101",TABLA!$I:$I,"0011",TABLA!$H:$H,$A14)</f>
        <v>17596.337927642802</v>
      </c>
      <c r="U14" s="417">
        <f>SUMIFS(TABLA!$F:$F,TABLA!$D:$D,"IMP",TABLA!$A:$A,'7. PIBTRIM CORRIENTE 18-25'!$A$13,TABLA!$B:$B,"B00101",TABLA!$I:$I,"0011",TABLA!$H:$H,$A14)</f>
        <v>544.94056506365814</v>
      </c>
      <c r="V14" s="419">
        <f>SUMIFS(TABLA!$F:$F,TABLA!$D:$D,"PIB",TABLA!$A:$A,'7. PIBTRIM CORRIENTE 18-25'!$A$13,TABLA!$B:$B,"B00101",TABLA!$I:$I,"0011",TABLA!$H:$H,$A14)</f>
        <v>18141.27849270646</v>
      </c>
      <c r="X14" s="413"/>
    </row>
    <row r="15" spans="1:44" s="378" customFormat="1" ht="17.25" customHeight="1">
      <c r="A15" s="416" t="s">
        <v>92</v>
      </c>
      <c r="B15" s="417">
        <f>SUMIFS(TABLA!$F:$F,TABLA!$D:$D,'7. PIBTRIM CORRIENTE 18-25'!B$6,TABLA!$A:$A,'7. PIBTRIM CORRIENTE 18-25'!$A$13,TABLA!$B:$B,"B00101",TABLA!$I:$I,"0011",TABLA!$H:$H,$A15)</f>
        <v>446.03380375625528</v>
      </c>
      <c r="C15" s="417">
        <f>SUMIFS(TABLA!$F:$F,TABLA!$D:$D,'7. PIBTRIM CORRIENTE 18-25'!C$6,TABLA!$A:$A,'7. PIBTRIM CORRIENTE 18-25'!$A$13,TABLA!$B:$B,"B00101",TABLA!$I:$I,"0011",TABLA!$H:$H,$A15)</f>
        <v>203.35203253772113</v>
      </c>
      <c r="D15" s="417">
        <f>SUMIFS(TABLA!$F:$F,TABLA!$D:$D,'7. PIBTRIM CORRIENTE 18-25'!D$6,TABLA!$A:$A,'7. PIBTRIM CORRIENTE 18-25'!$A$13,TABLA!$B:$B,"B00101",TABLA!$I:$I,"0011",TABLA!$H:$H,$A15)</f>
        <v>894.79946543781227</v>
      </c>
      <c r="E15" s="417">
        <f>SUMIFS(TABLA!$F:$F,TABLA!$D:$D,'7. PIBTRIM CORRIENTE 18-25'!E$6,TABLA!$A:$A,'7. PIBTRIM CORRIENTE 18-25'!$A$13,TABLA!$B:$B,"B00101",TABLA!$I:$I,"0011",TABLA!$H:$H,$A15)</f>
        <v>372.23457116647307</v>
      </c>
      <c r="F15" s="417">
        <f>SUMIFS(TABLA!$F:$F,TABLA!$D:$D,'7. PIBTRIM CORRIENTE 18-25'!F$6,TABLA!$A:$A,'7. PIBTRIM CORRIENTE 18-25'!$A$13,TABLA!$B:$B,"B00101",TABLA!$I:$I,"0011",TABLA!$H:$H,$A15)</f>
        <v>2698.2904264580652</v>
      </c>
      <c r="G15" s="417">
        <f>SUMIFS(TABLA!$F:$F,TABLA!$D:$D,'7. PIBTRIM CORRIENTE 18-25'!G$6,TABLA!$A:$A,'7. PIBTRIM CORRIENTE 18-25'!$A$13,TABLA!$B:$B,"B00101",TABLA!$I:$I,"0011",TABLA!$H:$H,$A15)</f>
        <v>3070.307241577761</v>
      </c>
      <c r="H15" s="417">
        <f>SUMIFS(TABLA!$F:$F,TABLA!$D:$D,'7. PIBTRIM CORRIENTE 18-25'!H$6,TABLA!$A:$A,'7. PIBTRIM CORRIENTE 18-25'!$A$13,TABLA!$B:$B,"B00101",TABLA!$I:$I,"0011",TABLA!$H:$H,$A15)</f>
        <v>1835.8086383231978</v>
      </c>
      <c r="I15" s="417">
        <f>SUMIFS(TABLA!$F:$F,TABLA!$D:$D,'7. PIBTRIM CORRIENTE 18-25'!I$6,TABLA!$A:$A,'7. PIBTRIM CORRIENTE 18-25'!$A$13,TABLA!$B:$B,"B00101",TABLA!$I:$I,"0011",TABLA!$H:$H,$A15)</f>
        <v>453.37604884582083</v>
      </c>
      <c r="J15" s="417">
        <f>SUMIFS(TABLA!$F:$F,TABLA!$D:$D,'7. PIBTRIM CORRIENTE 18-25'!J$6,TABLA!$A:$A,'7. PIBTRIM CORRIENTE 18-25'!$A$13,TABLA!$B:$B,"B00101",TABLA!$I:$I,"0011",TABLA!$H:$H,$A15)</f>
        <v>375.63476415196237</v>
      </c>
      <c r="K15" s="417">
        <f>SUMIFS(TABLA!$F:$F,TABLA!$D:$D,'7. PIBTRIM CORRIENTE 18-25'!K$6,TABLA!$A:$A,'7. PIBTRIM CORRIENTE 18-25'!$A$13,TABLA!$B:$B,"B00101",TABLA!$I:$I,"0011",TABLA!$H:$H,$A15)</f>
        <v>1049.9065285076238</v>
      </c>
      <c r="L15" s="417">
        <f>SUMIFS(TABLA!$F:$F,TABLA!$D:$D,'7. PIBTRIM CORRIENTE 18-25'!L$6,TABLA!$A:$A,'7. PIBTRIM CORRIENTE 18-25'!$A$13,TABLA!$B:$B,"B00101",TABLA!$I:$I,"0011",TABLA!$H:$H,$A15)</f>
        <v>1215.2045694731976</v>
      </c>
      <c r="M15" s="417">
        <f>SUMIFS(TABLA!$F:$F,TABLA!$D:$D,'7. PIBTRIM CORRIENTE 18-25'!M$6,TABLA!$A:$A,'7. PIBTRIM CORRIENTE 18-25'!$A$13,TABLA!$B:$B,"B00101",TABLA!$I:$I,"0011",TABLA!$H:$H,$A15)</f>
        <v>177.58979047808188</v>
      </c>
      <c r="N15" s="417">
        <f>SUMIFS(TABLA!$F:$F,TABLA!$D:$D,'7. PIBTRIM CORRIENTE 18-25'!N$6,TABLA!$A:$A,'7. PIBTRIM CORRIENTE 18-25'!$A$13,TABLA!$B:$B,"B00101",TABLA!$I:$I,"0011",TABLA!$H:$H,$A15)</f>
        <v>170.82963028523415</v>
      </c>
      <c r="O15" s="417">
        <f>SUMIFS(TABLA!$F:$F,TABLA!$D:$D,'7. PIBTRIM CORRIENTE 18-25'!O$6,TABLA!$A:$A,'7. PIBTRIM CORRIENTE 18-25'!$A$13,TABLA!$B:$B,"B00101",TABLA!$I:$I,"0011",TABLA!$H:$H,$A15)</f>
        <v>222.06372735777751</v>
      </c>
      <c r="P15" s="417">
        <f>SUMIFS(TABLA!$F:$F,TABLA!$D:$D,'7. PIBTRIM CORRIENTE 18-25'!P$6,TABLA!$A:$A,'7. PIBTRIM CORRIENTE 18-25'!$A$13,TABLA!$B:$B,"B00102",TABLA!$I:$I,"0011",TABLA!$H:$H,$A15)</f>
        <v>196.19046182767389</v>
      </c>
      <c r="Q15" s="417">
        <f>SUMIFS(TABLA!$F:$F,TABLA!$D:$D,'7. PIBTRIM CORRIENTE 18-25'!Q$6,TABLA!$A:$A,'7. PIBTRIM CORRIENTE 18-25'!$A$13,TABLA!$B:$B,"B00102",TABLA!$I:$I,"0011",TABLA!$H:$H,$A15)</f>
        <v>1171.9721451549954</v>
      </c>
      <c r="R15" s="417">
        <f>SUMIFS(TABLA!$F:$F,TABLA!$D:$D,'7. PIBTRIM CORRIENTE 18-25'!R$6,TABLA!$A:$A,'7. PIBTRIM CORRIENTE 18-25'!$A$13,TABLA!$B:$B,"B00102",TABLA!$I:$I,"0011",TABLA!$H:$H,$A15)</f>
        <v>92.8109735859681</v>
      </c>
      <c r="S15" s="417">
        <f>SUMIFS(TABLA!$F:$F,TABLA!$D:$D,'7. PIBTRIM CORRIENTE 18-25'!S$6,TABLA!$A:$A,'7. PIBTRIM CORRIENTE 18-25'!$A$13,TABLA!$B:$B,"B00103",TABLA!$I:$I,"0011",TABLA!$H:$H,$A15)</f>
        <v>1316.0905023596733</v>
      </c>
      <c r="T15" s="418">
        <f>SUMIFS(TABLA!$F:$F,TABLA!$D:$D,"VAB",TABLA!$A:$A,'7. PIBTRIM CORRIENTE 18-25'!$A$13,TABLA!$B:$B,"B00101",TABLA!$I:$I,"0011",TABLA!$H:$H,$A15)</f>
        <v>15962.495321285294</v>
      </c>
      <c r="U15" s="417">
        <f>SUMIFS(TABLA!$F:$F,TABLA!$D:$D,"IMP",TABLA!$A:$A,'7. PIBTRIM CORRIENTE 18-25'!$A$13,TABLA!$B:$B,"B00101",TABLA!$I:$I,"0011",TABLA!$H:$H,$A15)</f>
        <v>526.6027124380671</v>
      </c>
      <c r="V15" s="419">
        <f>SUMIFS(TABLA!$F:$F,TABLA!$D:$D,"PIB",TABLA!$A:$A,'7. PIBTRIM CORRIENTE 18-25'!$A$13,TABLA!$B:$B,"B00101",TABLA!$I:$I,"0011",TABLA!$H:$H,$A15)</f>
        <v>16489.098033723363</v>
      </c>
      <c r="X15" s="413"/>
    </row>
    <row r="16" spans="1:44" s="378" customFormat="1" ht="17.25" customHeight="1">
      <c r="A16" s="416" t="s">
        <v>93</v>
      </c>
      <c r="B16" s="417">
        <f>SUMIFS(TABLA!$F:$F,TABLA!$D:$D,'7. PIBTRIM CORRIENTE 18-25'!B$6,TABLA!$A:$A,'7. PIBTRIM CORRIENTE 18-25'!$A$13,TABLA!$B:$B,"B00101",TABLA!$I:$I,"0011",TABLA!$H:$H,$A16)</f>
        <v>451.47441717162314</v>
      </c>
      <c r="C16" s="417">
        <f>SUMIFS(TABLA!$F:$F,TABLA!$D:$D,'7. PIBTRIM CORRIENTE 18-25'!C$6,TABLA!$A:$A,'7. PIBTRIM CORRIENTE 18-25'!$A$13,TABLA!$B:$B,"B00101",TABLA!$I:$I,"0011",TABLA!$H:$H,$A16)</f>
        <v>251.13807782338705</v>
      </c>
      <c r="D16" s="417">
        <f>SUMIFS(TABLA!$F:$F,TABLA!$D:$D,'7. PIBTRIM CORRIENTE 18-25'!D$6,TABLA!$A:$A,'7. PIBTRIM CORRIENTE 18-25'!$A$13,TABLA!$B:$B,"B00101",TABLA!$I:$I,"0011",TABLA!$H:$H,$A16)</f>
        <v>1027.2128577662916</v>
      </c>
      <c r="E16" s="417">
        <f>SUMIFS(TABLA!$F:$F,TABLA!$D:$D,'7. PIBTRIM CORRIENTE 18-25'!E$6,TABLA!$A:$A,'7. PIBTRIM CORRIENTE 18-25'!$A$13,TABLA!$B:$B,"B00101",TABLA!$I:$I,"0011",TABLA!$H:$H,$A16)</f>
        <v>361.01928119183435</v>
      </c>
      <c r="F16" s="417">
        <f>SUMIFS(TABLA!$F:$F,TABLA!$D:$D,'7. PIBTRIM CORRIENTE 18-25'!F$6,TABLA!$A:$A,'7. PIBTRIM CORRIENTE 18-25'!$A$13,TABLA!$B:$B,"B00101",TABLA!$I:$I,"0011",TABLA!$H:$H,$A16)</f>
        <v>2720.837899169414</v>
      </c>
      <c r="G16" s="417">
        <f>SUMIFS(TABLA!$F:$F,TABLA!$D:$D,'7. PIBTRIM CORRIENTE 18-25'!G$6,TABLA!$A:$A,'7. PIBTRIM CORRIENTE 18-25'!$A$13,TABLA!$B:$B,"B00101",TABLA!$I:$I,"0011",TABLA!$H:$H,$A16)</f>
        <v>3031.4895738338978</v>
      </c>
      <c r="H16" s="417">
        <f>SUMIFS(TABLA!$F:$F,TABLA!$D:$D,'7. PIBTRIM CORRIENTE 18-25'!H$6,TABLA!$A:$A,'7. PIBTRIM CORRIENTE 18-25'!$A$13,TABLA!$B:$B,"B00101",TABLA!$I:$I,"0011",TABLA!$H:$H,$A16)</f>
        <v>1930.0393063113411</v>
      </c>
      <c r="I16" s="417">
        <f>SUMIFS(TABLA!$F:$F,TABLA!$D:$D,'7. PIBTRIM CORRIENTE 18-25'!I$6,TABLA!$A:$A,'7. PIBTRIM CORRIENTE 18-25'!$A$13,TABLA!$B:$B,"B00101",TABLA!$I:$I,"0011",TABLA!$H:$H,$A16)</f>
        <v>467.30923362899853</v>
      </c>
      <c r="J16" s="417">
        <f>SUMIFS(TABLA!$F:$F,TABLA!$D:$D,'7. PIBTRIM CORRIENTE 18-25'!J$6,TABLA!$A:$A,'7. PIBTRIM CORRIENTE 18-25'!$A$13,TABLA!$B:$B,"B00101",TABLA!$I:$I,"0011",TABLA!$H:$H,$A16)</f>
        <v>388.28404858878662</v>
      </c>
      <c r="K16" s="417">
        <f>SUMIFS(TABLA!$F:$F,TABLA!$D:$D,'7. PIBTRIM CORRIENTE 18-25'!K$6,TABLA!$A:$A,'7. PIBTRIM CORRIENTE 18-25'!$A$13,TABLA!$B:$B,"B00101",TABLA!$I:$I,"0011",TABLA!$H:$H,$A16)</f>
        <v>1040.7423419760721</v>
      </c>
      <c r="L16" s="417">
        <f>SUMIFS(TABLA!$F:$F,TABLA!$D:$D,'7. PIBTRIM CORRIENTE 18-25'!L$6,TABLA!$A:$A,'7. PIBTRIM CORRIENTE 18-25'!$A$13,TABLA!$B:$B,"B00101",TABLA!$I:$I,"0011",TABLA!$H:$H,$A16)</f>
        <v>1258.9409867699187</v>
      </c>
      <c r="M16" s="417">
        <f>SUMIFS(TABLA!$F:$F,TABLA!$D:$D,'7. PIBTRIM CORRIENTE 18-25'!M$6,TABLA!$A:$A,'7. PIBTRIM CORRIENTE 18-25'!$A$13,TABLA!$B:$B,"B00101",TABLA!$I:$I,"0011",TABLA!$H:$H,$A16)</f>
        <v>163.07238126271241</v>
      </c>
      <c r="N16" s="417">
        <f>SUMIFS(TABLA!$F:$F,TABLA!$D:$D,'7. PIBTRIM CORRIENTE 18-25'!N$6,TABLA!$A:$A,'7. PIBTRIM CORRIENTE 18-25'!$A$13,TABLA!$B:$B,"B00101",TABLA!$I:$I,"0011",TABLA!$H:$H,$A16)</f>
        <v>181.96191688891733</v>
      </c>
      <c r="O16" s="417">
        <f>SUMIFS(TABLA!$F:$F,TABLA!$D:$D,'7. PIBTRIM CORRIENTE 18-25'!O$6,TABLA!$A:$A,'7. PIBTRIM CORRIENTE 18-25'!$A$13,TABLA!$B:$B,"B00101",TABLA!$I:$I,"0011",TABLA!$H:$H,$A16)</f>
        <v>217.132063398703</v>
      </c>
      <c r="P16" s="417">
        <f>SUMIFS(TABLA!$F:$F,TABLA!$D:$D,'7. PIBTRIM CORRIENTE 18-25'!P$6,TABLA!$A:$A,'7. PIBTRIM CORRIENTE 18-25'!$A$13,TABLA!$B:$B,"B00102",TABLA!$I:$I,"0011",TABLA!$H:$H,$A16)</f>
        <v>192.67859439585814</v>
      </c>
      <c r="Q16" s="417">
        <f>SUMIFS(TABLA!$F:$F,TABLA!$D:$D,'7. PIBTRIM CORRIENTE 18-25'!Q$6,TABLA!$A:$A,'7. PIBTRIM CORRIENTE 18-25'!$A$13,TABLA!$B:$B,"B00102",TABLA!$I:$I,"0011",TABLA!$H:$H,$A16)</f>
        <v>1181.5260476217607</v>
      </c>
      <c r="R16" s="417">
        <f>SUMIFS(TABLA!$F:$F,TABLA!$D:$D,'7. PIBTRIM CORRIENTE 18-25'!R$6,TABLA!$A:$A,'7. PIBTRIM CORRIENTE 18-25'!$A$13,TABLA!$B:$B,"B00102",TABLA!$I:$I,"0011",TABLA!$H:$H,$A16)</f>
        <v>95.07511587563188</v>
      </c>
      <c r="S16" s="417">
        <f>SUMIFS(TABLA!$F:$F,TABLA!$D:$D,'7. PIBTRIM CORRIENTE 18-25'!S$6,TABLA!$A:$A,'7. PIBTRIM CORRIENTE 18-25'!$A$13,TABLA!$B:$B,"B00103",TABLA!$I:$I,"0011",TABLA!$H:$H,$A16)</f>
        <v>1443.7350375294811</v>
      </c>
      <c r="T16" s="418">
        <f>SUMIFS(TABLA!$F:$F,TABLA!$D:$D,"VAB",TABLA!$A:$A,'7. PIBTRIM CORRIENTE 18-25'!$A$13,TABLA!$B:$B,"B00101",TABLA!$I:$I,"0011",TABLA!$H:$H,$A16)</f>
        <v>16403.669181204634</v>
      </c>
      <c r="U16" s="417">
        <f>SUMIFS(TABLA!$F:$F,TABLA!$D:$D,"IMP",TABLA!$A:$A,'7. PIBTRIM CORRIENTE 18-25'!$A$13,TABLA!$B:$B,"B00101",TABLA!$I:$I,"0011",TABLA!$H:$H,$A16)</f>
        <v>513.98068957606392</v>
      </c>
      <c r="V16" s="419">
        <f>SUMIFS(TABLA!$F:$F,TABLA!$D:$D,"PIB",TABLA!$A:$A,'7. PIBTRIM CORRIENTE 18-25'!$A$13,TABLA!$B:$B,"B00101",TABLA!$I:$I,"0011",TABLA!$H:$H,$A16)</f>
        <v>16917.649870780697</v>
      </c>
      <c r="X16" s="413"/>
    </row>
    <row r="17" spans="1:49" s="378" customFormat="1" ht="17.25" customHeight="1">
      <c r="A17" s="420" t="s">
        <v>94</v>
      </c>
      <c r="B17" s="417">
        <f>SUMIFS(TABLA!$F:$F,TABLA!$D:$D,'7. PIBTRIM CORRIENTE 18-25'!B$6,TABLA!$A:$A,'7. PIBTRIM CORRIENTE 18-25'!$A$13,TABLA!$B:$B,"B00101",TABLA!$I:$I,"0011",TABLA!$H:$H,$A17)</f>
        <v>429.60245206869911</v>
      </c>
      <c r="C17" s="417">
        <f>SUMIFS(TABLA!$F:$F,TABLA!$D:$D,'7. PIBTRIM CORRIENTE 18-25'!C$6,TABLA!$A:$A,'7. PIBTRIM CORRIENTE 18-25'!$A$13,TABLA!$B:$B,"B00101",TABLA!$I:$I,"0011",TABLA!$H:$H,$A17)</f>
        <v>313.20899952411702</v>
      </c>
      <c r="D17" s="417">
        <f>SUMIFS(TABLA!$F:$F,TABLA!$D:$D,'7. PIBTRIM CORRIENTE 18-25'!D$6,TABLA!$A:$A,'7. PIBTRIM CORRIENTE 18-25'!$A$13,TABLA!$B:$B,"B00101",TABLA!$I:$I,"0011",TABLA!$H:$H,$A17)</f>
        <v>1078.1803116330416</v>
      </c>
      <c r="E17" s="417">
        <f>SUMIFS(TABLA!$F:$F,TABLA!$D:$D,'7. PIBTRIM CORRIENTE 18-25'!E$6,TABLA!$A:$A,'7. PIBTRIM CORRIENTE 18-25'!$A$13,TABLA!$B:$B,"B00101",TABLA!$I:$I,"0011",TABLA!$H:$H,$A17)</f>
        <v>352.54790393255024</v>
      </c>
      <c r="F17" s="417">
        <f>SUMIFS(TABLA!$F:$F,TABLA!$D:$D,'7. PIBTRIM CORRIENTE 18-25'!F$6,TABLA!$A:$A,'7. PIBTRIM CORRIENTE 18-25'!$A$13,TABLA!$B:$B,"B00101",TABLA!$I:$I,"0011",TABLA!$H:$H,$A17)</f>
        <v>2647.2325940438341</v>
      </c>
      <c r="G17" s="417">
        <f>SUMIFS(TABLA!$F:$F,TABLA!$D:$D,'7. PIBTRIM CORRIENTE 18-25'!G$6,TABLA!$A:$A,'7. PIBTRIM CORRIENTE 18-25'!$A$13,TABLA!$B:$B,"B00101",TABLA!$I:$I,"0011",TABLA!$H:$H,$A17)</f>
        <v>3454.9582216316926</v>
      </c>
      <c r="H17" s="417">
        <f>SUMIFS(TABLA!$F:$F,TABLA!$D:$D,'7. PIBTRIM CORRIENTE 18-25'!H$6,TABLA!$A:$A,'7. PIBTRIM CORRIENTE 18-25'!$A$13,TABLA!$B:$B,"B00101",TABLA!$I:$I,"0011",TABLA!$H:$H,$A17)</f>
        <v>1954.9746131158274</v>
      </c>
      <c r="I17" s="417">
        <f>SUMIFS(TABLA!$F:$F,TABLA!$D:$D,'7. PIBTRIM CORRIENTE 18-25'!I$6,TABLA!$A:$A,'7. PIBTRIM CORRIENTE 18-25'!$A$13,TABLA!$B:$B,"B00101",TABLA!$I:$I,"0011",TABLA!$H:$H,$A17)</f>
        <v>552.11715052418811</v>
      </c>
      <c r="J17" s="417">
        <f>SUMIFS(TABLA!$F:$F,TABLA!$D:$D,'7. PIBTRIM CORRIENTE 18-25'!J$6,TABLA!$A:$A,'7. PIBTRIM CORRIENTE 18-25'!$A$13,TABLA!$B:$B,"B00101",TABLA!$I:$I,"0011",TABLA!$H:$H,$A17)</f>
        <v>414.59188521518735</v>
      </c>
      <c r="K17" s="417">
        <f>SUMIFS(TABLA!$F:$F,TABLA!$D:$D,'7. PIBTRIM CORRIENTE 18-25'!K$6,TABLA!$A:$A,'7. PIBTRIM CORRIENTE 18-25'!$A$13,TABLA!$B:$B,"B00101",TABLA!$I:$I,"0011",TABLA!$H:$H,$A17)</f>
        <v>1074.9447561062716</v>
      </c>
      <c r="L17" s="417">
        <f>SUMIFS(TABLA!$F:$F,TABLA!$D:$D,'7. PIBTRIM CORRIENTE 18-25'!L$6,TABLA!$A:$A,'7. PIBTRIM CORRIENTE 18-25'!$A$13,TABLA!$B:$B,"B00101",TABLA!$I:$I,"0011",TABLA!$H:$H,$A17)</f>
        <v>1362.3011794202807</v>
      </c>
      <c r="M17" s="417">
        <f>SUMIFS(TABLA!$F:$F,TABLA!$D:$D,'7. PIBTRIM CORRIENTE 18-25'!M$6,TABLA!$A:$A,'7. PIBTRIM CORRIENTE 18-25'!$A$13,TABLA!$B:$B,"B00101",TABLA!$I:$I,"0011",TABLA!$H:$H,$A17)</f>
        <v>176.85732786551264</v>
      </c>
      <c r="N17" s="417">
        <f>SUMIFS(TABLA!$F:$F,TABLA!$D:$D,'7. PIBTRIM CORRIENTE 18-25'!N$6,TABLA!$A:$A,'7. PIBTRIM CORRIENTE 18-25'!$A$13,TABLA!$B:$B,"B00101",TABLA!$I:$I,"0011",TABLA!$H:$H,$A17)</f>
        <v>173.10101923868214</v>
      </c>
      <c r="O17" s="417">
        <f>SUMIFS(TABLA!$F:$F,TABLA!$D:$D,'7. PIBTRIM CORRIENTE 18-25'!O$6,TABLA!$A:$A,'7. PIBTRIM CORRIENTE 18-25'!$A$13,TABLA!$B:$B,"B00101",TABLA!$I:$I,"0011",TABLA!$H:$H,$A17)</f>
        <v>248.40122754210444</v>
      </c>
      <c r="P17" s="417">
        <f>SUMIFS(TABLA!$F:$F,TABLA!$D:$D,'7. PIBTRIM CORRIENTE 18-25'!P$6,TABLA!$A:$A,'7. PIBTRIM CORRIENTE 18-25'!$A$13,TABLA!$B:$B,"B00102",TABLA!$I:$I,"0011",TABLA!$H:$H,$A17)</f>
        <v>184.9549308835818</v>
      </c>
      <c r="Q17" s="417">
        <f>SUMIFS(TABLA!$F:$F,TABLA!$D:$D,'7. PIBTRIM CORRIENTE 18-25'!Q$6,TABLA!$A:$A,'7. PIBTRIM CORRIENTE 18-25'!$A$13,TABLA!$B:$B,"B00102",TABLA!$I:$I,"0011",TABLA!$H:$H,$A17)</f>
        <v>1186.3777402256678</v>
      </c>
      <c r="R17" s="417">
        <f>SUMIFS(TABLA!$F:$F,TABLA!$D:$D,'7. PIBTRIM CORRIENTE 18-25'!R$6,TABLA!$A:$A,'7. PIBTRIM CORRIENTE 18-25'!$A$13,TABLA!$B:$B,"B00102",TABLA!$I:$I,"0011",TABLA!$H:$H,$A17)</f>
        <v>94.561115505508312</v>
      </c>
      <c r="S17" s="417">
        <f>SUMIFS(TABLA!$F:$F,TABLA!$D:$D,'7. PIBTRIM CORRIENTE 18-25'!S$6,TABLA!$A:$A,'7. PIBTRIM CORRIENTE 18-25'!$A$13,TABLA!$B:$B,"B00103",TABLA!$I:$I,"0011",TABLA!$H:$H,$A17)</f>
        <v>1938.416842108483</v>
      </c>
      <c r="T17" s="418">
        <f>SUMIFS(TABLA!$F:$F,TABLA!$D:$D,"VAB",TABLA!$A:$A,'7. PIBTRIM CORRIENTE 18-25'!$A$13,TABLA!$B:$B,"B00101",TABLA!$I:$I,"0011",TABLA!$H:$H,$A17)</f>
        <v>17637.330270585229</v>
      </c>
      <c r="U17" s="417">
        <f>SUMIFS(TABLA!$F:$F,TABLA!$D:$D,"IMP",TABLA!$A:$A,'7. PIBTRIM CORRIENTE 18-25'!$A$13,TABLA!$B:$B,"B00101",TABLA!$I:$I,"0011",TABLA!$H:$H,$A17)</f>
        <v>593.63452476134478</v>
      </c>
      <c r="V17" s="419">
        <f>SUMIFS(TABLA!$F:$F,TABLA!$D:$D,"PIB",TABLA!$A:$A,'7. PIBTRIM CORRIENTE 18-25'!$A$13,TABLA!$B:$B,"B00101",TABLA!$I:$I,"0011",TABLA!$H:$H,$A17)</f>
        <v>18230.964795346576</v>
      </c>
      <c r="X17" s="413"/>
    </row>
    <row r="18" spans="1:49" s="378" customFormat="1" ht="17.25" customHeight="1">
      <c r="A18" s="409">
        <v>2020</v>
      </c>
      <c r="B18" s="406">
        <f>SUM(B19:B22)</f>
        <v>1748.4211836493178</v>
      </c>
      <c r="C18" s="406">
        <f t="shared" ref="C18:V18" si="2">SUM(C19:C22)</f>
        <v>1294.1551213838866</v>
      </c>
      <c r="D18" s="406">
        <f t="shared" si="2"/>
        <v>3234.1570484081335</v>
      </c>
      <c r="E18" s="406">
        <f t="shared" si="2"/>
        <v>1423.7090481986581</v>
      </c>
      <c r="F18" s="406">
        <f t="shared" si="2"/>
        <v>6883.6970450873705</v>
      </c>
      <c r="G18" s="406">
        <f t="shared" si="2"/>
        <v>10070.68454997287</v>
      </c>
      <c r="H18" s="406">
        <f t="shared" si="2"/>
        <v>6486.1835131492871</v>
      </c>
      <c r="I18" s="406">
        <f t="shared" si="2"/>
        <v>751.20961197531608</v>
      </c>
      <c r="J18" s="406">
        <f t="shared" si="2"/>
        <v>1560.2544137711773</v>
      </c>
      <c r="K18" s="406">
        <f t="shared" si="2"/>
        <v>3872.2413516148167</v>
      </c>
      <c r="L18" s="406">
        <f t="shared" si="2"/>
        <v>4215.5519909934246</v>
      </c>
      <c r="M18" s="406">
        <f t="shared" si="2"/>
        <v>618.714943347141</v>
      </c>
      <c r="N18" s="406">
        <f t="shared" si="2"/>
        <v>792.31810101788551</v>
      </c>
      <c r="O18" s="406">
        <f t="shared" si="2"/>
        <v>498.93191647019819</v>
      </c>
      <c r="P18" s="406">
        <f t="shared" si="2"/>
        <v>505.99115049275474</v>
      </c>
      <c r="Q18" s="406">
        <f t="shared" si="2"/>
        <v>4805.2233764258799</v>
      </c>
      <c r="R18" s="406">
        <f t="shared" si="2"/>
        <v>300.21616320160501</v>
      </c>
      <c r="S18" s="406">
        <f t="shared" si="2"/>
        <v>6575.3497893329295</v>
      </c>
      <c r="T18" s="407">
        <f t="shared" si="2"/>
        <v>55637.010318492648</v>
      </c>
      <c r="U18" s="406">
        <f t="shared" si="2"/>
        <v>1422.8362030399999</v>
      </c>
      <c r="V18" s="408">
        <f t="shared" si="2"/>
        <v>57059.846521532651</v>
      </c>
      <c r="X18" s="413"/>
      <c r="Y18" s="413"/>
      <c r="Z18" s="413"/>
      <c r="AA18" s="413"/>
      <c r="AB18" s="413"/>
      <c r="AC18" s="413"/>
      <c r="AD18" s="413"/>
      <c r="AE18" s="413"/>
      <c r="AF18" s="413"/>
      <c r="AG18" s="413"/>
      <c r="AH18" s="413"/>
      <c r="AI18" s="413"/>
      <c r="AJ18" s="413"/>
      <c r="AK18" s="413"/>
      <c r="AL18" s="413"/>
      <c r="AM18" s="413"/>
      <c r="AN18" s="413"/>
      <c r="AO18" s="413"/>
      <c r="AP18" s="413"/>
      <c r="AQ18" s="413"/>
      <c r="AR18" s="413"/>
    </row>
    <row r="19" spans="1:49" s="378" customFormat="1" ht="17.25" customHeight="1">
      <c r="A19" s="405" t="s">
        <v>9</v>
      </c>
      <c r="B19" s="406">
        <f>SUMIFS(TABLA!$F:$F,TABLA!$D:$D,'7. PIBTRIM CORRIENTE 18-25'!B$6,TABLA!$A:$A,'7. PIBTRIM CORRIENTE 18-25'!$A$18,TABLA!$B:$B,"B00101",TABLA!$I:$I,"0011",TABLA!$H:$H,$A19)</f>
        <v>399.88649875106358</v>
      </c>
      <c r="C19" s="406">
        <f>SUMIFS(TABLA!$F:$F,TABLA!$D:$D,'7. PIBTRIM CORRIENTE 18-25'!C$6,TABLA!$A:$A,'7. PIBTRIM CORRIENTE 18-25'!$A$18,TABLA!$B:$B,"B00101",TABLA!$I:$I,"0011",TABLA!$H:$H,$A19)</f>
        <v>623.92780697659498</v>
      </c>
      <c r="D19" s="406">
        <f>SUMIFS(TABLA!$F:$F,TABLA!$D:$D,'7. PIBTRIM CORRIENTE 18-25'!D$6,TABLA!$A:$A,'7. PIBTRIM CORRIENTE 18-25'!$A$18,TABLA!$B:$B,"B00101",TABLA!$I:$I,"0011",TABLA!$H:$H,$A19)</f>
        <v>1038.3119527924757</v>
      </c>
      <c r="E19" s="406">
        <f>SUMIFS(TABLA!$F:$F,TABLA!$D:$D,'7. PIBTRIM CORRIENTE 18-25'!E$6,TABLA!$A:$A,'7. PIBTRIM CORRIENTE 18-25'!$A$18,TABLA!$B:$B,"B00101",TABLA!$I:$I,"0011",TABLA!$H:$H,$A19)</f>
        <v>402.16145302945034</v>
      </c>
      <c r="F19" s="406">
        <f>SUMIFS(TABLA!$F:$F,TABLA!$D:$D,'7. PIBTRIM CORRIENTE 18-25'!F$6,TABLA!$A:$A,'7. PIBTRIM CORRIENTE 18-25'!$A$18,TABLA!$B:$B,"B00101",TABLA!$I:$I,"0011",TABLA!$H:$H,$A19)</f>
        <v>3957.9157893495312</v>
      </c>
      <c r="G19" s="406">
        <f>SUMIFS(TABLA!$F:$F,TABLA!$D:$D,'7. PIBTRIM CORRIENTE 18-25'!G$6,TABLA!$A:$A,'7. PIBTRIM CORRIENTE 18-25'!$A$18,TABLA!$B:$B,"B00101",TABLA!$I:$I,"0011",TABLA!$H:$H,$A19)</f>
        <v>2886.0691287725945</v>
      </c>
      <c r="H19" s="406">
        <f>SUMIFS(TABLA!$F:$F,TABLA!$D:$D,'7. PIBTRIM CORRIENTE 18-25'!H$6,TABLA!$A:$A,'7. PIBTRIM CORRIENTE 18-25'!$A$18,TABLA!$B:$B,"B00101",TABLA!$I:$I,"0011",TABLA!$H:$H,$A19)</f>
        <v>1932.9432258821489</v>
      </c>
      <c r="I19" s="406">
        <f>SUMIFS(TABLA!$F:$F,TABLA!$D:$D,'7. PIBTRIM CORRIENTE 18-25'!I$6,TABLA!$A:$A,'7. PIBTRIM CORRIENTE 18-25'!$A$18,TABLA!$B:$B,"B00101",TABLA!$I:$I,"0011",TABLA!$H:$H,$A19)</f>
        <v>396.66226021940997</v>
      </c>
      <c r="J19" s="406">
        <f>SUMIFS(TABLA!$F:$F,TABLA!$D:$D,'7. PIBTRIM CORRIENTE 18-25'!J$6,TABLA!$A:$A,'7. PIBTRIM CORRIENTE 18-25'!$A$18,TABLA!$B:$B,"B00101",TABLA!$I:$I,"0011",TABLA!$H:$H,$A19)</f>
        <v>395.23363006217801</v>
      </c>
      <c r="K19" s="406">
        <f>SUMIFS(TABLA!$F:$F,TABLA!$D:$D,'7. PIBTRIM CORRIENTE 18-25'!K$6,TABLA!$A:$A,'7. PIBTRIM CORRIENTE 18-25'!$A$18,TABLA!$B:$B,"B00101",TABLA!$I:$I,"0011",TABLA!$H:$H,$A19)</f>
        <v>974.5035993263441</v>
      </c>
      <c r="L19" s="406">
        <f>SUMIFS(TABLA!$F:$F,TABLA!$D:$D,'7. PIBTRIM CORRIENTE 18-25'!L$6,TABLA!$A:$A,'7. PIBTRIM CORRIENTE 18-25'!$A$18,TABLA!$B:$B,"B00101",TABLA!$I:$I,"0011",TABLA!$H:$H,$A19)</f>
        <v>1360.5349032526472</v>
      </c>
      <c r="M19" s="406">
        <f>SUMIFS(TABLA!$F:$F,TABLA!$D:$D,'7. PIBTRIM CORRIENTE 18-25'!M$6,TABLA!$A:$A,'7. PIBTRIM CORRIENTE 18-25'!$A$18,TABLA!$B:$B,"B00101",TABLA!$I:$I,"0011",TABLA!$H:$H,$A19)</f>
        <v>214.59886043956351</v>
      </c>
      <c r="N19" s="406">
        <f>SUMIFS(TABLA!$F:$F,TABLA!$D:$D,'7. PIBTRIM CORRIENTE 18-25'!N$6,TABLA!$A:$A,'7. PIBTRIM CORRIENTE 18-25'!$A$18,TABLA!$B:$B,"B00101",TABLA!$I:$I,"0011",TABLA!$H:$H,$A19)</f>
        <v>181.31723703345267</v>
      </c>
      <c r="O19" s="406">
        <f>SUMIFS(TABLA!$F:$F,TABLA!$D:$D,'7. PIBTRIM CORRIENTE 18-25'!O$6,TABLA!$A:$A,'7. PIBTRIM CORRIENTE 18-25'!$A$18,TABLA!$B:$B,"B00101",TABLA!$I:$I,"0011",TABLA!$H:$H,$A19)</f>
        <v>185.0378982367705</v>
      </c>
      <c r="P19" s="406">
        <f>SUMIFS(TABLA!$F:$F,TABLA!$D:$D,'7. PIBTRIM CORRIENTE 18-25'!P$6,TABLA!$A:$A,'7. PIBTRIM CORRIENTE 18-25'!$A$18,TABLA!$B:$B,"B00102",TABLA!$I:$I,"0011",TABLA!$H:$H,$A19)</f>
        <v>350.01702074930199</v>
      </c>
      <c r="Q19" s="406">
        <f>SUMIFS(TABLA!$F:$F,TABLA!$D:$D,'7. PIBTRIM CORRIENTE 18-25'!Q$6,TABLA!$A:$A,'7. PIBTRIM CORRIENTE 18-25'!$A$18,TABLA!$B:$B,"B00102",TABLA!$I:$I,"0011",TABLA!$H:$H,$A19)</f>
        <v>1194.3229820796123</v>
      </c>
      <c r="R19" s="406">
        <f>SUMIFS(TABLA!$F:$F,TABLA!$D:$D,'7. PIBTRIM CORRIENTE 18-25'!R$6,TABLA!$A:$A,'7. PIBTRIM CORRIENTE 18-25'!$A$18,TABLA!$B:$B,"B00102",TABLA!$I:$I,"0011",TABLA!$H:$H,$A19)</f>
        <v>89.486561707363208</v>
      </c>
      <c r="S19" s="406">
        <f>SUMIFS(TABLA!$F:$F,TABLA!$D:$D,'7. PIBTRIM CORRIENTE 18-25'!S$6,TABLA!$A:$A,'7. PIBTRIM CORRIENTE 18-25'!$A$18,TABLA!$B:$B,"B00103",TABLA!$I:$I,"0011",TABLA!$H:$H,$A19)</f>
        <v>1475.36912748186</v>
      </c>
      <c r="T19" s="407">
        <f>SUMIFS(TABLA!$F:$F,TABLA!$D:$D,"VAB",TABLA!$A:$A,'7. PIBTRIM CORRIENTE 18-25'!$A$18,TABLA!$B:$B,"B00101",TABLA!$I:$I,"0011",TABLA!$H:$H,$A19)</f>
        <v>18058.299936142361</v>
      </c>
      <c r="U19" s="406">
        <f>SUMIFS(TABLA!$F:$F,TABLA!$D:$D,"IMP",TABLA!$A:$A,'7. PIBTRIM CORRIENTE 18-25'!$A$18,TABLA!$B:$B,"B00101",TABLA!$I:$I,"0011",TABLA!$H:$H,$A19)</f>
        <v>471.28975726463938</v>
      </c>
      <c r="V19" s="408">
        <f>SUMIFS(TABLA!$F:$F,TABLA!$D:$D,"PIB",TABLA!$A:$A,'7. PIBTRIM CORRIENTE 18-25'!$A$18,TABLA!$B:$B,"B00101",TABLA!$I:$I,"0011",TABLA!$H:$H,$A19)</f>
        <v>18529.589693407001</v>
      </c>
      <c r="X19" s="413"/>
    </row>
    <row r="20" spans="1:49" s="378" customFormat="1" ht="17.25" customHeight="1">
      <c r="A20" s="409" t="s">
        <v>92</v>
      </c>
      <c r="B20" s="406">
        <f>SUMIFS(TABLA!$F:$F,TABLA!$D:$D,'7. PIBTRIM CORRIENTE 18-25'!B$6,TABLA!$A:$A,'7. PIBTRIM CORRIENTE 18-25'!$A$18,TABLA!$B:$B,"B00101",TABLA!$I:$I,"0011",TABLA!$H:$H,$A20)</f>
        <v>449.27059858529594</v>
      </c>
      <c r="C20" s="406">
        <f>SUMIFS(TABLA!$F:$F,TABLA!$D:$D,'7. PIBTRIM CORRIENTE 18-25'!C$6,TABLA!$A:$A,'7. PIBTRIM CORRIENTE 18-25'!$A$18,TABLA!$B:$B,"B00101",TABLA!$I:$I,"0011",TABLA!$H:$H,$A20)</f>
        <v>93.186420690533623</v>
      </c>
      <c r="D20" s="406">
        <f>SUMIFS(TABLA!$F:$F,TABLA!$D:$D,'7. PIBTRIM CORRIENTE 18-25'!D$6,TABLA!$A:$A,'7. PIBTRIM CORRIENTE 18-25'!$A$18,TABLA!$B:$B,"B00101",TABLA!$I:$I,"0011",TABLA!$H:$H,$A20)</f>
        <v>641.05095705901135</v>
      </c>
      <c r="E20" s="406">
        <f>SUMIFS(TABLA!$F:$F,TABLA!$D:$D,'7. PIBTRIM CORRIENTE 18-25'!E$6,TABLA!$A:$A,'7. PIBTRIM CORRIENTE 18-25'!$A$18,TABLA!$B:$B,"B00101",TABLA!$I:$I,"0011",TABLA!$H:$H,$A20)</f>
        <v>354.31152187223768</v>
      </c>
      <c r="F20" s="406">
        <f>SUMIFS(TABLA!$F:$F,TABLA!$D:$D,'7. PIBTRIM CORRIENTE 18-25'!F$6,TABLA!$A:$A,'7. PIBTRIM CORRIENTE 18-25'!$A$18,TABLA!$B:$B,"B00101",TABLA!$I:$I,"0011",TABLA!$H:$H,$A20)</f>
        <v>502.37787085573098</v>
      </c>
      <c r="G20" s="406">
        <f>SUMIFS(TABLA!$F:$F,TABLA!$D:$D,'7. PIBTRIM CORRIENTE 18-25'!G$6,TABLA!$A:$A,'7. PIBTRIM CORRIENTE 18-25'!$A$18,TABLA!$B:$B,"B00101",TABLA!$I:$I,"0011",TABLA!$H:$H,$A20)</f>
        <v>1658.5956698874413</v>
      </c>
      <c r="H20" s="406">
        <f>SUMIFS(TABLA!$F:$F,TABLA!$D:$D,'7. PIBTRIM CORRIENTE 18-25'!H$6,TABLA!$A:$A,'7. PIBTRIM CORRIENTE 18-25'!$A$18,TABLA!$B:$B,"B00101",TABLA!$I:$I,"0011",TABLA!$H:$H,$A20)</f>
        <v>1257.8248481719197</v>
      </c>
      <c r="I20" s="406">
        <f>SUMIFS(TABLA!$F:$F,TABLA!$D:$D,'7. PIBTRIM CORRIENTE 18-25'!I$6,TABLA!$A:$A,'7. PIBTRIM CORRIENTE 18-25'!$A$18,TABLA!$B:$B,"B00101",TABLA!$I:$I,"0011",TABLA!$H:$H,$A20)</f>
        <v>67.978087066431641</v>
      </c>
      <c r="J20" s="406">
        <f>SUMIFS(TABLA!$F:$F,TABLA!$D:$D,'7. PIBTRIM CORRIENTE 18-25'!J$6,TABLA!$A:$A,'7. PIBTRIM CORRIENTE 18-25'!$A$18,TABLA!$B:$B,"B00101",TABLA!$I:$I,"0011",TABLA!$H:$H,$A20)</f>
        <v>350.49895076101228</v>
      </c>
      <c r="K20" s="406">
        <f>SUMIFS(TABLA!$F:$F,TABLA!$D:$D,'7. PIBTRIM CORRIENTE 18-25'!K$6,TABLA!$A:$A,'7. PIBTRIM CORRIENTE 18-25'!$A$18,TABLA!$B:$B,"B00101",TABLA!$I:$I,"0011",TABLA!$H:$H,$A20)</f>
        <v>919.11990876042819</v>
      </c>
      <c r="L20" s="406">
        <f>SUMIFS(TABLA!$F:$F,TABLA!$D:$D,'7. PIBTRIM CORRIENTE 18-25'!L$6,TABLA!$A:$A,'7. PIBTRIM CORRIENTE 18-25'!$A$18,TABLA!$B:$B,"B00101",TABLA!$I:$I,"0011",TABLA!$H:$H,$A20)</f>
        <v>768.77709584413742</v>
      </c>
      <c r="M20" s="406">
        <f>SUMIFS(TABLA!$F:$F,TABLA!$D:$D,'7. PIBTRIM CORRIENTE 18-25'!M$6,TABLA!$A:$A,'7. PIBTRIM CORRIENTE 18-25'!$A$18,TABLA!$B:$B,"B00101",TABLA!$I:$I,"0011",TABLA!$H:$H,$A20)</f>
        <v>110.7176507465567</v>
      </c>
      <c r="N20" s="406">
        <f>SUMIFS(TABLA!$F:$F,TABLA!$D:$D,'7. PIBTRIM CORRIENTE 18-25'!N$6,TABLA!$A:$A,'7. PIBTRIM CORRIENTE 18-25'!$A$18,TABLA!$B:$B,"B00101",TABLA!$I:$I,"0011",TABLA!$H:$H,$A20)</f>
        <v>189.2885938388128</v>
      </c>
      <c r="O20" s="406">
        <f>SUMIFS(TABLA!$F:$F,TABLA!$D:$D,'7. PIBTRIM CORRIENTE 18-25'!O$6,TABLA!$A:$A,'7. PIBTRIM CORRIENTE 18-25'!$A$18,TABLA!$B:$B,"B00101",TABLA!$I:$I,"0011",TABLA!$H:$H,$A20)</f>
        <v>61.498550373407113</v>
      </c>
      <c r="P20" s="406">
        <f>SUMIFS(TABLA!$F:$F,TABLA!$D:$D,'7. PIBTRIM CORRIENTE 18-25'!P$6,TABLA!$A:$A,'7. PIBTRIM CORRIENTE 18-25'!$A$18,TABLA!$B:$B,"B00102",TABLA!$I:$I,"0011",TABLA!$H:$H,$A20)</f>
        <v>22.179773888791438</v>
      </c>
      <c r="Q20" s="406">
        <f>SUMIFS(TABLA!$F:$F,TABLA!$D:$D,'7. PIBTRIM CORRIENTE 18-25'!Q$6,TABLA!$A:$A,'7. PIBTRIM CORRIENTE 18-25'!$A$18,TABLA!$B:$B,"B00102",TABLA!$I:$I,"0011",TABLA!$H:$H,$A20)</f>
        <v>1192.080580082677</v>
      </c>
      <c r="R20" s="406">
        <f>SUMIFS(TABLA!$F:$F,TABLA!$D:$D,'7. PIBTRIM CORRIENTE 18-25'!R$6,TABLA!$A:$A,'7. PIBTRIM CORRIENTE 18-25'!$A$18,TABLA!$B:$B,"B00102",TABLA!$I:$I,"0011",TABLA!$H:$H,$A20)</f>
        <v>71.795009488311209</v>
      </c>
      <c r="S20" s="406">
        <f>SUMIFS(TABLA!$F:$F,TABLA!$D:$D,'7. PIBTRIM CORRIENTE 18-25'!S$6,TABLA!$A:$A,'7. PIBTRIM CORRIENTE 18-25'!$A$18,TABLA!$B:$B,"B00103",TABLA!$I:$I,"0011",TABLA!$H:$H,$A20)</f>
        <v>1427.5764884159737</v>
      </c>
      <c r="T20" s="407">
        <f>SUMIFS(TABLA!$F:$F,TABLA!$D:$D,"VAB",TABLA!$A:$A,'7. PIBTRIM CORRIENTE 18-25'!$A$18,TABLA!$B:$B,"B00101",TABLA!$I:$I,"0011",TABLA!$H:$H,$A20)</f>
        <v>10138.12857638871</v>
      </c>
      <c r="U20" s="406">
        <f>SUMIFS(TABLA!$F:$F,TABLA!$D:$D,"IMP",TABLA!$A:$A,'7. PIBTRIM CORRIENTE 18-25'!$A$18,TABLA!$B:$B,"B00101",TABLA!$I:$I,"0011",TABLA!$H:$H,$A20)</f>
        <v>181.31751209316664</v>
      </c>
      <c r="V20" s="408">
        <f>SUMIFS(TABLA!$F:$F,TABLA!$D:$D,"PIB",TABLA!$A:$A,'7. PIBTRIM CORRIENTE 18-25'!$A$18,TABLA!$B:$B,"B00101",TABLA!$I:$I,"0011",TABLA!$H:$H,$A20)</f>
        <v>10319.446088481876</v>
      </c>
      <c r="X20" s="413"/>
    </row>
    <row r="21" spans="1:49" s="378" customFormat="1" ht="17.25" customHeight="1">
      <c r="A21" s="409" t="s">
        <v>93</v>
      </c>
      <c r="B21" s="406">
        <f>SUMIFS(TABLA!$F:$F,TABLA!$D:$D,'7. PIBTRIM CORRIENTE 18-25'!B$6,TABLA!$A:$A,'7. PIBTRIM CORRIENTE 18-25'!$A$18,TABLA!$B:$B,"B00101",TABLA!$I:$I,"0011",TABLA!$H:$H,$A21)</f>
        <v>448.27733534020791</v>
      </c>
      <c r="C21" s="406">
        <f>SUMIFS(TABLA!$F:$F,TABLA!$D:$D,'7. PIBTRIM CORRIENTE 18-25'!C$6,TABLA!$A:$A,'7. PIBTRIM CORRIENTE 18-25'!$A$18,TABLA!$B:$B,"B00101",TABLA!$I:$I,"0011",TABLA!$H:$H,$A21)</f>
        <v>219.9686420075121</v>
      </c>
      <c r="D21" s="406">
        <f>SUMIFS(TABLA!$F:$F,TABLA!$D:$D,'7. PIBTRIM CORRIENTE 18-25'!D$6,TABLA!$A:$A,'7. PIBTRIM CORRIENTE 18-25'!$A$18,TABLA!$B:$B,"B00101",TABLA!$I:$I,"0011",TABLA!$H:$H,$A21)</f>
        <v>746.95487735927361</v>
      </c>
      <c r="E21" s="406">
        <f>SUMIFS(TABLA!$F:$F,TABLA!$D:$D,'7. PIBTRIM CORRIENTE 18-25'!E$6,TABLA!$A:$A,'7. PIBTRIM CORRIENTE 18-25'!$A$18,TABLA!$B:$B,"B00101",TABLA!$I:$I,"0011",TABLA!$H:$H,$A21)</f>
        <v>334.70831159831175</v>
      </c>
      <c r="F21" s="406">
        <f>SUMIFS(TABLA!$F:$F,TABLA!$D:$D,'7. PIBTRIM CORRIENTE 18-25'!F$6,TABLA!$A:$A,'7. PIBTRIM CORRIENTE 18-25'!$A$18,TABLA!$B:$B,"B00101",TABLA!$I:$I,"0011",TABLA!$H:$H,$A21)</f>
        <v>1018.0706274471281</v>
      </c>
      <c r="G21" s="406">
        <f>SUMIFS(TABLA!$F:$F,TABLA!$D:$D,'7. PIBTRIM CORRIENTE 18-25'!G$6,TABLA!$A:$A,'7. PIBTRIM CORRIENTE 18-25'!$A$18,TABLA!$B:$B,"B00101",TABLA!$I:$I,"0011",TABLA!$H:$H,$A21)</f>
        <v>2295.1034237626418</v>
      </c>
      <c r="H21" s="406">
        <f>SUMIFS(TABLA!$F:$F,TABLA!$D:$D,'7. PIBTRIM CORRIENTE 18-25'!H$6,TABLA!$A:$A,'7. PIBTRIM CORRIENTE 18-25'!$A$18,TABLA!$B:$B,"B00101",TABLA!$I:$I,"0011",TABLA!$H:$H,$A21)</f>
        <v>1507.5275245422708</v>
      </c>
      <c r="I21" s="406">
        <f>SUMIFS(TABLA!$F:$F,TABLA!$D:$D,'7. PIBTRIM CORRIENTE 18-25'!I$6,TABLA!$A:$A,'7. PIBTRIM CORRIENTE 18-25'!$A$18,TABLA!$B:$B,"B00101",TABLA!$I:$I,"0011",TABLA!$H:$H,$A21)</f>
        <v>93.515587421987078</v>
      </c>
      <c r="J21" s="406">
        <f>SUMIFS(TABLA!$F:$F,TABLA!$D:$D,'7. PIBTRIM CORRIENTE 18-25'!J$6,TABLA!$A:$A,'7. PIBTRIM CORRIENTE 18-25'!$A$18,TABLA!$B:$B,"B00101",TABLA!$I:$I,"0011",TABLA!$H:$H,$A21)</f>
        <v>372.09971229243928</v>
      </c>
      <c r="K21" s="406">
        <f>SUMIFS(TABLA!$F:$F,TABLA!$D:$D,'7. PIBTRIM CORRIENTE 18-25'!K$6,TABLA!$A:$A,'7. PIBTRIM CORRIENTE 18-25'!$A$18,TABLA!$B:$B,"B00101",TABLA!$I:$I,"0011",TABLA!$H:$H,$A21)</f>
        <v>958.1368637365855</v>
      </c>
      <c r="L21" s="406">
        <f>SUMIFS(TABLA!$F:$F,TABLA!$D:$D,'7. PIBTRIM CORRIENTE 18-25'!L$6,TABLA!$A:$A,'7. PIBTRIM CORRIENTE 18-25'!$A$18,TABLA!$B:$B,"B00101",TABLA!$I:$I,"0011",TABLA!$H:$H,$A21)</f>
        <v>858.58336572223391</v>
      </c>
      <c r="M21" s="406">
        <f>SUMIFS(TABLA!$F:$F,TABLA!$D:$D,'7. PIBTRIM CORRIENTE 18-25'!M$6,TABLA!$A:$A,'7. PIBTRIM CORRIENTE 18-25'!$A$18,TABLA!$B:$B,"B00101",TABLA!$I:$I,"0011",TABLA!$H:$H,$A21)</f>
        <v>134.12866077900469</v>
      </c>
      <c r="N21" s="406">
        <f>SUMIFS(TABLA!$F:$F,TABLA!$D:$D,'7. PIBTRIM CORRIENTE 18-25'!N$6,TABLA!$A:$A,'7. PIBTRIM CORRIENTE 18-25'!$A$18,TABLA!$B:$B,"B00101",TABLA!$I:$I,"0011",TABLA!$H:$H,$A21)</f>
        <v>215.32573131856833</v>
      </c>
      <c r="O21" s="406">
        <f>SUMIFS(TABLA!$F:$F,TABLA!$D:$D,'7. PIBTRIM CORRIENTE 18-25'!O$6,TABLA!$A:$A,'7. PIBTRIM CORRIENTE 18-25'!$A$18,TABLA!$B:$B,"B00101",TABLA!$I:$I,"0011",TABLA!$H:$H,$A21)</f>
        <v>78.411614793589322</v>
      </c>
      <c r="P21" s="406">
        <f>SUMIFS(TABLA!$F:$F,TABLA!$D:$D,'7. PIBTRIM CORRIENTE 18-25'!P$6,TABLA!$A:$A,'7. PIBTRIM CORRIENTE 18-25'!$A$18,TABLA!$B:$B,"B00102",TABLA!$I:$I,"0011",TABLA!$H:$H,$A21)</f>
        <v>64.368487182820914</v>
      </c>
      <c r="Q21" s="406">
        <f>SUMIFS(TABLA!$F:$F,TABLA!$D:$D,'7. PIBTRIM CORRIENTE 18-25'!Q$6,TABLA!$A:$A,'7. PIBTRIM CORRIENTE 18-25'!$A$18,TABLA!$B:$B,"B00102",TABLA!$I:$I,"0011",TABLA!$H:$H,$A21)</f>
        <v>1206.0064763706014</v>
      </c>
      <c r="R21" s="406">
        <f>SUMIFS(TABLA!$F:$F,TABLA!$D:$D,'7. PIBTRIM CORRIENTE 18-25'!R$6,TABLA!$A:$A,'7. PIBTRIM CORRIENTE 18-25'!$A$18,TABLA!$B:$B,"B00102",TABLA!$I:$I,"0011",TABLA!$H:$H,$A21)</f>
        <v>71.230099935434907</v>
      </c>
      <c r="S21" s="406">
        <f>SUMIFS(TABLA!$F:$F,TABLA!$D:$D,'7. PIBTRIM CORRIENTE 18-25'!S$6,TABLA!$A:$A,'7. PIBTRIM CORRIENTE 18-25'!$A$18,TABLA!$B:$B,"B00103",TABLA!$I:$I,"0011",TABLA!$H:$H,$A21)</f>
        <v>1559.1285506197728</v>
      </c>
      <c r="T21" s="407">
        <f>SUMIFS(TABLA!$F:$F,TABLA!$D:$D,"VAB",TABLA!$A:$A,'7. PIBTRIM CORRIENTE 18-25'!$A$18,TABLA!$B:$B,"B00101",TABLA!$I:$I,"0011",TABLA!$H:$H,$A21)</f>
        <v>12181.545892230384</v>
      </c>
      <c r="U21" s="406">
        <f>SUMIFS(TABLA!$F:$F,TABLA!$D:$D,"IMP",TABLA!$A:$A,'7. PIBTRIM CORRIENTE 18-25'!$A$18,TABLA!$B:$B,"B00101",TABLA!$I:$I,"0011",TABLA!$H:$H,$A21)</f>
        <v>299.14129588213871</v>
      </c>
      <c r="V21" s="408">
        <f>SUMIFS(TABLA!$F:$F,TABLA!$D:$D,"PIB",TABLA!$A:$A,'7. PIBTRIM CORRIENTE 18-25'!$A$18,TABLA!$B:$B,"B00101",TABLA!$I:$I,"0011",TABLA!$H:$H,$A21)</f>
        <v>12480.687188112523</v>
      </c>
      <c r="X21" s="413"/>
    </row>
    <row r="22" spans="1:49" s="378" customFormat="1" ht="17.25" customHeight="1">
      <c r="A22" s="405" t="s">
        <v>94</v>
      </c>
      <c r="B22" s="406">
        <f>SUMIFS(TABLA!$F:$F,TABLA!$D:$D,'7. PIBTRIM CORRIENTE 18-25'!B$6,TABLA!$A:$A,'7. PIBTRIM CORRIENTE 18-25'!$A$18,TABLA!$B:$B,"B00101",TABLA!$I:$I,"0011",TABLA!$H:$H,$A22)</f>
        <v>450.98675097275031</v>
      </c>
      <c r="C22" s="406">
        <f>SUMIFS(TABLA!$F:$F,TABLA!$D:$D,'7. PIBTRIM CORRIENTE 18-25'!C$6,TABLA!$A:$A,'7. PIBTRIM CORRIENTE 18-25'!$A$18,TABLA!$B:$B,"B00101",TABLA!$I:$I,"0011",TABLA!$H:$H,$A22)</f>
        <v>357.07225170924585</v>
      </c>
      <c r="D22" s="406">
        <f>SUMIFS(TABLA!$F:$F,TABLA!$D:$D,'7. PIBTRIM CORRIENTE 18-25'!D$6,TABLA!$A:$A,'7. PIBTRIM CORRIENTE 18-25'!$A$18,TABLA!$B:$B,"B00101",TABLA!$I:$I,"0011",TABLA!$H:$H,$A22)</f>
        <v>807.83926119737259</v>
      </c>
      <c r="E22" s="406">
        <f>SUMIFS(TABLA!$F:$F,TABLA!$D:$D,'7. PIBTRIM CORRIENTE 18-25'!E$6,TABLA!$A:$A,'7. PIBTRIM CORRIENTE 18-25'!$A$18,TABLA!$B:$B,"B00101",TABLA!$I:$I,"0011",TABLA!$H:$H,$A22)</f>
        <v>332.52776169865837</v>
      </c>
      <c r="F22" s="406">
        <f>SUMIFS(TABLA!$F:$F,TABLA!$D:$D,'7. PIBTRIM CORRIENTE 18-25'!F$6,TABLA!$A:$A,'7. PIBTRIM CORRIENTE 18-25'!$A$18,TABLA!$B:$B,"B00101",TABLA!$I:$I,"0011",TABLA!$H:$H,$A22)</f>
        <v>1405.332757434981</v>
      </c>
      <c r="G22" s="406">
        <f>SUMIFS(TABLA!$F:$F,TABLA!$D:$D,'7. PIBTRIM CORRIENTE 18-25'!G$6,TABLA!$A:$A,'7. PIBTRIM CORRIENTE 18-25'!$A$18,TABLA!$B:$B,"B00101",TABLA!$I:$I,"0011",TABLA!$H:$H,$A22)</f>
        <v>3230.9163275501924</v>
      </c>
      <c r="H22" s="406">
        <f>SUMIFS(TABLA!$F:$F,TABLA!$D:$D,'7. PIBTRIM CORRIENTE 18-25'!H$6,TABLA!$A:$A,'7. PIBTRIM CORRIENTE 18-25'!$A$18,TABLA!$B:$B,"B00101",TABLA!$I:$I,"0011",TABLA!$H:$H,$A22)</f>
        <v>1787.8879145529474</v>
      </c>
      <c r="I22" s="406">
        <f>SUMIFS(TABLA!$F:$F,TABLA!$D:$D,'7. PIBTRIM CORRIENTE 18-25'!I$6,TABLA!$A:$A,'7. PIBTRIM CORRIENTE 18-25'!$A$18,TABLA!$B:$B,"B00101",TABLA!$I:$I,"0011",TABLA!$H:$H,$A22)</f>
        <v>193.05367726748736</v>
      </c>
      <c r="J22" s="406">
        <f>SUMIFS(TABLA!$F:$F,TABLA!$D:$D,'7. PIBTRIM CORRIENTE 18-25'!J$6,TABLA!$A:$A,'7. PIBTRIM CORRIENTE 18-25'!$A$18,TABLA!$B:$B,"B00101",TABLA!$I:$I,"0011",TABLA!$H:$H,$A22)</f>
        <v>442.42212065554764</v>
      </c>
      <c r="K22" s="406">
        <f>SUMIFS(TABLA!$F:$F,TABLA!$D:$D,'7. PIBTRIM CORRIENTE 18-25'!K$6,TABLA!$A:$A,'7. PIBTRIM CORRIENTE 18-25'!$A$18,TABLA!$B:$B,"B00101",TABLA!$I:$I,"0011",TABLA!$H:$H,$A22)</f>
        <v>1020.4809797914592</v>
      </c>
      <c r="L22" s="406">
        <f>SUMIFS(TABLA!$F:$F,TABLA!$D:$D,'7. PIBTRIM CORRIENTE 18-25'!L$6,TABLA!$A:$A,'7. PIBTRIM CORRIENTE 18-25'!$A$18,TABLA!$B:$B,"B00101",TABLA!$I:$I,"0011",TABLA!$H:$H,$A22)</f>
        <v>1227.6566261744063</v>
      </c>
      <c r="M22" s="406">
        <f>SUMIFS(TABLA!$F:$F,TABLA!$D:$D,'7. PIBTRIM CORRIENTE 18-25'!M$6,TABLA!$A:$A,'7. PIBTRIM CORRIENTE 18-25'!$A$18,TABLA!$B:$B,"B00101",TABLA!$I:$I,"0011",TABLA!$H:$H,$A22)</f>
        <v>159.26977138201605</v>
      </c>
      <c r="N22" s="406">
        <f>SUMIFS(TABLA!$F:$F,TABLA!$D:$D,'7. PIBTRIM CORRIENTE 18-25'!N$6,TABLA!$A:$A,'7. PIBTRIM CORRIENTE 18-25'!$A$18,TABLA!$B:$B,"B00101",TABLA!$I:$I,"0011",TABLA!$H:$H,$A22)</f>
        <v>206.38653882705165</v>
      </c>
      <c r="O22" s="406">
        <f>SUMIFS(TABLA!$F:$F,TABLA!$D:$D,'7. PIBTRIM CORRIENTE 18-25'!O$6,TABLA!$A:$A,'7. PIBTRIM CORRIENTE 18-25'!$A$18,TABLA!$B:$B,"B00101",TABLA!$I:$I,"0011",TABLA!$H:$H,$A22)</f>
        <v>173.98385306643129</v>
      </c>
      <c r="P22" s="406">
        <f>SUMIFS(TABLA!$F:$F,TABLA!$D:$D,'7. PIBTRIM CORRIENTE 18-25'!P$6,TABLA!$A:$A,'7. PIBTRIM CORRIENTE 18-25'!$A$18,TABLA!$B:$B,"B00102",TABLA!$I:$I,"0011",TABLA!$H:$H,$A22)</f>
        <v>69.425868671840433</v>
      </c>
      <c r="Q22" s="406">
        <f>SUMIFS(TABLA!$F:$F,TABLA!$D:$D,'7. PIBTRIM CORRIENTE 18-25'!Q$6,TABLA!$A:$A,'7. PIBTRIM CORRIENTE 18-25'!$A$18,TABLA!$B:$B,"B00102",TABLA!$I:$I,"0011",TABLA!$H:$H,$A22)</f>
        <v>1212.8133378929895</v>
      </c>
      <c r="R22" s="406">
        <f>SUMIFS(TABLA!$F:$F,TABLA!$D:$D,'7. PIBTRIM CORRIENTE 18-25'!R$6,TABLA!$A:$A,'7. PIBTRIM CORRIENTE 18-25'!$A$18,TABLA!$B:$B,"B00102",TABLA!$I:$I,"0011",TABLA!$H:$H,$A22)</f>
        <v>67.704492070495704</v>
      </c>
      <c r="S22" s="406">
        <f>SUMIFS(TABLA!$F:$F,TABLA!$D:$D,'7. PIBTRIM CORRIENTE 18-25'!S$6,TABLA!$A:$A,'7. PIBTRIM CORRIENTE 18-25'!$A$18,TABLA!$B:$B,"B00103",TABLA!$I:$I,"0011",TABLA!$H:$H,$A22)</f>
        <v>2113.275622815323</v>
      </c>
      <c r="T22" s="407">
        <f>SUMIFS(TABLA!$F:$F,TABLA!$D:$D,"VAB",TABLA!$A:$A,'7. PIBTRIM CORRIENTE 18-25'!$A$18,TABLA!$B:$B,"B00101",TABLA!$I:$I,"0011",TABLA!$H:$H,$A22)</f>
        <v>15259.035913731195</v>
      </c>
      <c r="U22" s="406">
        <f>SUMIFS(TABLA!$F:$F,TABLA!$D:$D,"IMP",TABLA!$A:$A,'7. PIBTRIM CORRIENTE 18-25'!$A$18,TABLA!$B:$B,"B00101",TABLA!$I:$I,"0011",TABLA!$H:$H,$A22)</f>
        <v>471.08763780005523</v>
      </c>
      <c r="V22" s="408">
        <f>SUMIFS(TABLA!$F:$F,TABLA!$D:$D,"PIB",TABLA!$A:$A,'7. PIBTRIM CORRIENTE 18-25'!$A$18,TABLA!$B:$B,"B00101",TABLA!$I:$I,"0011",TABLA!$H:$H,$A22)</f>
        <v>15730.123551531251</v>
      </c>
      <c r="X22" s="413"/>
    </row>
    <row r="23" spans="1:49" s="378" customFormat="1" ht="17.25" customHeight="1">
      <c r="A23" s="416">
        <v>2021</v>
      </c>
      <c r="B23" s="417">
        <f>SUM(B24:B27)</f>
        <v>1889.0482061937648</v>
      </c>
      <c r="C23" s="417">
        <f t="shared" ref="C23:V23" si="3">SUM(C24:C27)</f>
        <v>2552.8698038716975</v>
      </c>
      <c r="D23" s="417">
        <f t="shared" si="3"/>
        <v>3560.7541321455928</v>
      </c>
      <c r="E23" s="417">
        <f t="shared" si="3"/>
        <v>1526.2841763229055</v>
      </c>
      <c r="F23" s="417">
        <f t="shared" si="3"/>
        <v>9399.6890231473371</v>
      </c>
      <c r="G23" s="417">
        <f t="shared" si="3"/>
        <v>12044.703548267762</v>
      </c>
      <c r="H23" s="417">
        <f t="shared" si="3"/>
        <v>7709.8763865746114</v>
      </c>
      <c r="I23" s="417">
        <f t="shared" si="3"/>
        <v>969.52650244245456</v>
      </c>
      <c r="J23" s="417">
        <f t="shared" si="3"/>
        <v>1644.7234781934023</v>
      </c>
      <c r="K23" s="417">
        <f t="shared" si="3"/>
        <v>4224.6509895815134</v>
      </c>
      <c r="L23" s="417">
        <f t="shared" si="3"/>
        <v>4830.8539694625524</v>
      </c>
      <c r="M23" s="417">
        <f t="shared" si="3"/>
        <v>601.42229346549766</v>
      </c>
      <c r="N23" s="417">
        <f t="shared" si="3"/>
        <v>805.91487139318201</v>
      </c>
      <c r="O23" s="417">
        <f t="shared" si="3"/>
        <v>670.42072348011959</v>
      </c>
      <c r="P23" s="417">
        <f t="shared" si="3"/>
        <v>699.60734250719338</v>
      </c>
      <c r="Q23" s="417">
        <f t="shared" si="3"/>
        <v>4968.7505425002691</v>
      </c>
      <c r="R23" s="417">
        <f t="shared" si="3"/>
        <v>281.85403656112396</v>
      </c>
      <c r="S23" s="417">
        <f t="shared" si="3"/>
        <v>7211.3711988397245</v>
      </c>
      <c r="T23" s="418">
        <f t="shared" si="3"/>
        <v>65592.321224950705</v>
      </c>
      <c r="U23" s="417">
        <f t="shared" si="3"/>
        <v>1804.071281287112</v>
      </c>
      <c r="V23" s="419">
        <f t="shared" si="3"/>
        <v>67396.392506237811</v>
      </c>
      <c r="X23" s="413"/>
      <c r="Y23" s="413"/>
      <c r="Z23" s="413"/>
      <c r="AA23" s="413"/>
      <c r="AB23" s="413"/>
      <c r="AC23" s="413"/>
      <c r="AD23" s="413"/>
      <c r="AE23" s="413"/>
      <c r="AF23" s="413"/>
      <c r="AG23" s="413"/>
      <c r="AH23" s="413"/>
      <c r="AI23" s="413"/>
      <c r="AJ23" s="413"/>
      <c r="AK23" s="413"/>
      <c r="AL23" s="413"/>
      <c r="AM23" s="413"/>
      <c r="AN23" s="413"/>
      <c r="AO23" s="413"/>
      <c r="AP23" s="413"/>
      <c r="AQ23" s="413"/>
      <c r="AR23" s="413"/>
    </row>
    <row r="24" spans="1:49" s="378" customFormat="1" ht="17.25" customHeight="1">
      <c r="A24" s="420" t="s">
        <v>9</v>
      </c>
      <c r="B24" s="417">
        <f>SUMIFS(TABLA!$F:$F,TABLA!$D:$D,'7. PIBTRIM CORRIENTE 18-25'!B$6,TABLA!$A:$A,'7. PIBTRIM CORRIENTE 18-25'!$A$23,TABLA!$B:$B,"B00101",TABLA!$I:$I,"0011",TABLA!$H:$H,$A24)</f>
        <v>400.84974535135655</v>
      </c>
      <c r="C24" s="417">
        <f>SUMIFS(TABLA!$F:$F,TABLA!$D:$D,'7. PIBTRIM CORRIENTE 18-25'!C$6,TABLA!$A:$A,'7. PIBTRIM CORRIENTE 18-25'!$A$23,TABLA!$B:$B,"B00101",TABLA!$I:$I,"0011",TABLA!$H:$H,$A24)</f>
        <v>669.51502380695797</v>
      </c>
      <c r="D24" s="417">
        <f>SUMIFS(TABLA!$F:$F,TABLA!$D:$D,'7. PIBTRIM CORRIENTE 18-25'!D$6,TABLA!$A:$A,'7. PIBTRIM CORRIENTE 18-25'!$A$23,TABLA!$B:$B,"B00101",TABLA!$I:$I,"0011",TABLA!$H:$H,$A24)</f>
        <v>932.25485962355413</v>
      </c>
      <c r="E24" s="417">
        <f>SUMIFS(TABLA!$F:$F,TABLA!$D:$D,'7. PIBTRIM CORRIENTE 18-25'!E$6,TABLA!$A:$A,'7. PIBTRIM CORRIENTE 18-25'!$A$23,TABLA!$B:$B,"B00101",TABLA!$I:$I,"0011",TABLA!$H:$H,$A24)</f>
        <v>375.08656724332832</v>
      </c>
      <c r="F24" s="417">
        <f>SUMIFS(TABLA!$F:$F,TABLA!$D:$D,'7. PIBTRIM CORRIENTE 18-25'!F$6,TABLA!$A:$A,'7. PIBTRIM CORRIENTE 18-25'!$A$23,TABLA!$B:$B,"B00101",TABLA!$I:$I,"0011",TABLA!$H:$H,$A24)</f>
        <v>2684.3430525795825</v>
      </c>
      <c r="G24" s="417">
        <f>SUMIFS(TABLA!$F:$F,TABLA!$D:$D,'7. PIBTRIM CORRIENTE 18-25'!G$6,TABLA!$A:$A,'7. PIBTRIM CORRIENTE 18-25'!$A$23,TABLA!$B:$B,"B00101",TABLA!$I:$I,"0011",TABLA!$H:$H,$A24)</f>
        <v>2767.9129055543794</v>
      </c>
      <c r="H24" s="417">
        <f>SUMIFS(TABLA!$F:$F,TABLA!$D:$D,'7. PIBTRIM CORRIENTE 18-25'!H$6,TABLA!$A:$A,'7. PIBTRIM CORRIENTE 18-25'!$A$23,TABLA!$B:$B,"B00101",TABLA!$I:$I,"0011",TABLA!$H:$H,$A24)</f>
        <v>1846.6068282926642</v>
      </c>
      <c r="I24" s="417">
        <f>SUMIFS(TABLA!$F:$F,TABLA!$D:$D,'7. PIBTRIM CORRIENTE 18-25'!I$6,TABLA!$A:$A,'7. PIBTRIM CORRIENTE 18-25'!$A$23,TABLA!$B:$B,"B00101",TABLA!$I:$I,"0011",TABLA!$H:$H,$A24)</f>
        <v>170.02861789057354</v>
      </c>
      <c r="J24" s="417">
        <f>SUMIFS(TABLA!$F:$F,TABLA!$D:$D,'7. PIBTRIM CORRIENTE 18-25'!J$6,TABLA!$A:$A,'7. PIBTRIM CORRIENTE 18-25'!$A$23,TABLA!$B:$B,"B00101",TABLA!$I:$I,"0011",TABLA!$H:$H,$A24)</f>
        <v>380.43226433242967</v>
      </c>
      <c r="K24" s="417">
        <f>SUMIFS(TABLA!$F:$F,TABLA!$D:$D,'7. PIBTRIM CORRIENTE 18-25'!K$6,TABLA!$A:$A,'7. PIBTRIM CORRIENTE 18-25'!$A$23,TABLA!$B:$B,"B00101",TABLA!$I:$I,"0011",TABLA!$H:$H,$A24)</f>
        <v>996.74583648724229</v>
      </c>
      <c r="L24" s="417">
        <f>SUMIFS(TABLA!$F:$F,TABLA!$D:$D,'7. PIBTRIM CORRIENTE 18-25'!L$6,TABLA!$A:$A,'7. PIBTRIM CORRIENTE 18-25'!$A$23,TABLA!$B:$B,"B00101",TABLA!$I:$I,"0011",TABLA!$H:$H,$A24)</f>
        <v>1025.644900350338</v>
      </c>
      <c r="M24" s="417">
        <f>SUMIFS(TABLA!$F:$F,TABLA!$D:$D,'7. PIBTRIM CORRIENTE 18-25'!M$6,TABLA!$A:$A,'7. PIBTRIM CORRIENTE 18-25'!$A$23,TABLA!$B:$B,"B00101",TABLA!$I:$I,"0011",TABLA!$H:$H,$A24)</f>
        <v>156.74655592127073</v>
      </c>
      <c r="N24" s="417">
        <f>SUMIFS(TABLA!$F:$F,TABLA!$D:$D,'7. PIBTRIM CORRIENTE 18-25'!N$6,TABLA!$A:$A,'7. PIBTRIM CORRIENTE 18-25'!$A$23,TABLA!$B:$B,"B00101",TABLA!$I:$I,"0011",TABLA!$H:$H,$A24)</f>
        <v>185.36313368164403</v>
      </c>
      <c r="O24" s="417">
        <f>SUMIFS(TABLA!$F:$F,TABLA!$D:$D,'7. PIBTRIM CORRIENTE 18-25'!O$6,TABLA!$A:$A,'7. PIBTRIM CORRIENTE 18-25'!$A$23,TABLA!$B:$B,"B00101",TABLA!$I:$I,"0011",TABLA!$H:$H,$A24)</f>
        <v>121.73734700662028</v>
      </c>
      <c r="P24" s="417">
        <f>SUMIFS(TABLA!$F:$F,TABLA!$D:$D,'7. PIBTRIM CORRIENTE 18-25'!P$6,TABLA!$A:$A,'7. PIBTRIM CORRIENTE 18-25'!$A$23,TABLA!$B:$B,"B00102",TABLA!$I:$I,"0011",TABLA!$H:$H,$A24)</f>
        <v>219.84128307132821</v>
      </c>
      <c r="Q24" s="417">
        <f>SUMIFS(TABLA!$F:$F,TABLA!$D:$D,'7. PIBTRIM CORRIENTE 18-25'!Q$6,TABLA!$A:$A,'7. PIBTRIM CORRIENTE 18-25'!$A$23,TABLA!$B:$B,"B00102",TABLA!$I:$I,"0011",TABLA!$H:$H,$A24)</f>
        <v>1230.0912436335689</v>
      </c>
      <c r="R24" s="417">
        <f>SUMIFS(TABLA!$F:$F,TABLA!$D:$D,'7. PIBTRIM CORRIENTE 18-25'!R$6,TABLA!$A:$A,'7. PIBTRIM CORRIENTE 18-25'!$A$23,TABLA!$B:$B,"B00102",TABLA!$I:$I,"0011",TABLA!$H:$H,$A24)</f>
        <v>69.0263540152433</v>
      </c>
      <c r="S24" s="417">
        <f>SUMIFS(TABLA!$F:$F,TABLA!$D:$D,'7. PIBTRIM CORRIENTE 18-25'!S$6,TABLA!$A:$A,'7. PIBTRIM CORRIENTE 18-25'!$A$23,TABLA!$B:$B,"B00103",TABLA!$I:$I,"0011",TABLA!$H:$H,$A24)</f>
        <v>1601.527514556745</v>
      </c>
      <c r="T24" s="418">
        <f>SUMIFS(TABLA!$F:$F,TABLA!$D:$D,"VAB",TABLA!$A:$A,'7. PIBTRIM CORRIENTE 18-25'!$A$23,TABLA!$B:$B,"B00101",TABLA!$I:$I,"0011",TABLA!$H:$H,$A24)</f>
        <v>15833.754033398825</v>
      </c>
      <c r="U24" s="417">
        <f>SUMIFS(TABLA!$F:$F,TABLA!$D:$D,"IMP",TABLA!$A:$A,'7. PIBTRIM CORRIENTE 18-25'!$A$23,TABLA!$B:$B,"B00101",TABLA!$I:$I,"0011",TABLA!$H:$H,$A24)</f>
        <v>317.85404673101283</v>
      </c>
      <c r="V24" s="419">
        <f>SUMIFS(TABLA!$F:$F,TABLA!$D:$D,"PIB",TABLA!$A:$A,'7. PIBTRIM CORRIENTE 18-25'!$A$23,TABLA!$B:$B,"B00101",TABLA!$I:$I,"0011",TABLA!$H:$H,$A24)</f>
        <v>16151.608080129838</v>
      </c>
      <c r="X24" s="413"/>
    </row>
    <row r="25" spans="1:49" s="378" customFormat="1" ht="17.25" customHeight="1">
      <c r="A25" s="416" t="s">
        <v>92</v>
      </c>
      <c r="B25" s="417">
        <f>SUMIFS(TABLA!$F:$F,TABLA!$D:$D,'7. PIBTRIM CORRIENTE 18-25'!B$6,TABLA!$A:$A,'7. PIBTRIM CORRIENTE 18-25'!$A$23,TABLA!$B:$B,"B00101",TABLA!$I:$I,"0011",TABLA!$H:$H,$A25)</f>
        <v>466.53018458089872</v>
      </c>
      <c r="C25" s="417">
        <f>SUMIFS(TABLA!$F:$F,TABLA!$D:$D,'7. PIBTRIM CORRIENTE 18-25'!C$6,TABLA!$A:$A,'7. PIBTRIM CORRIENTE 18-25'!$A$23,TABLA!$B:$B,"B00101",TABLA!$I:$I,"0011",TABLA!$H:$H,$A25)</f>
        <v>613.54700386512604</v>
      </c>
      <c r="D25" s="417">
        <f>SUMIFS(TABLA!$F:$F,TABLA!$D:$D,'7. PIBTRIM CORRIENTE 18-25'!D$6,TABLA!$A:$A,'7. PIBTRIM CORRIENTE 18-25'!$A$23,TABLA!$B:$B,"B00101",TABLA!$I:$I,"0011",TABLA!$H:$H,$A25)</f>
        <v>903.68811193921931</v>
      </c>
      <c r="E25" s="417">
        <f>SUMIFS(TABLA!$F:$F,TABLA!$D:$D,'7. PIBTRIM CORRIENTE 18-25'!E$6,TABLA!$A:$A,'7. PIBTRIM CORRIENTE 18-25'!$A$23,TABLA!$B:$B,"B00101",TABLA!$I:$I,"0011",TABLA!$H:$H,$A25)</f>
        <v>376.95821748118851</v>
      </c>
      <c r="F25" s="417">
        <f>SUMIFS(TABLA!$F:$F,TABLA!$D:$D,'7. PIBTRIM CORRIENTE 18-25'!F$6,TABLA!$A:$A,'7. PIBTRIM CORRIENTE 18-25'!$A$23,TABLA!$B:$B,"B00101",TABLA!$I:$I,"0011",TABLA!$H:$H,$A25)</f>
        <v>1900.3896265773378</v>
      </c>
      <c r="G25" s="417">
        <f>SUMIFS(TABLA!$F:$F,TABLA!$D:$D,'7. PIBTRIM CORRIENTE 18-25'!G$6,TABLA!$A:$A,'7. PIBTRIM CORRIENTE 18-25'!$A$23,TABLA!$B:$B,"B00101",TABLA!$I:$I,"0011",TABLA!$H:$H,$A25)</f>
        <v>2303.9804497118212</v>
      </c>
      <c r="H25" s="417">
        <f>SUMIFS(TABLA!$F:$F,TABLA!$D:$D,'7. PIBTRIM CORRIENTE 18-25'!H$6,TABLA!$A:$A,'7. PIBTRIM CORRIENTE 18-25'!$A$23,TABLA!$B:$B,"B00101",TABLA!$I:$I,"0011",TABLA!$H:$H,$A25)</f>
        <v>1788.3471729699281</v>
      </c>
      <c r="I25" s="417">
        <f>SUMIFS(TABLA!$F:$F,TABLA!$D:$D,'7. PIBTRIM CORRIENTE 18-25'!I$6,TABLA!$A:$A,'7. PIBTRIM CORRIENTE 18-25'!$A$23,TABLA!$B:$B,"B00101",TABLA!$I:$I,"0011",TABLA!$H:$H,$A25)</f>
        <v>235.40070650982926</v>
      </c>
      <c r="J25" s="417">
        <f>SUMIFS(TABLA!$F:$F,TABLA!$D:$D,'7. PIBTRIM CORRIENTE 18-25'!J$6,TABLA!$A:$A,'7. PIBTRIM CORRIENTE 18-25'!$A$23,TABLA!$B:$B,"B00101",TABLA!$I:$I,"0011",TABLA!$H:$H,$A25)</f>
        <v>404.4422906700932</v>
      </c>
      <c r="K25" s="417">
        <f>SUMIFS(TABLA!$F:$F,TABLA!$D:$D,'7. PIBTRIM CORRIENTE 18-25'!K$6,TABLA!$A:$A,'7. PIBTRIM CORRIENTE 18-25'!$A$23,TABLA!$B:$B,"B00101",TABLA!$I:$I,"0011",TABLA!$H:$H,$A25)</f>
        <v>1007.7351725924171</v>
      </c>
      <c r="L25" s="417">
        <f>SUMIFS(TABLA!$F:$F,TABLA!$D:$D,'7. PIBTRIM CORRIENTE 18-25'!L$6,TABLA!$A:$A,'7. PIBTRIM CORRIENTE 18-25'!$A$23,TABLA!$B:$B,"B00101",TABLA!$I:$I,"0011",TABLA!$H:$H,$A25)</f>
        <v>1194.6758475992078</v>
      </c>
      <c r="M25" s="417">
        <f>SUMIFS(TABLA!$F:$F,TABLA!$D:$D,'7. PIBTRIM CORRIENTE 18-25'!M$6,TABLA!$A:$A,'7. PIBTRIM CORRIENTE 18-25'!$A$23,TABLA!$B:$B,"B00101",TABLA!$I:$I,"0011",TABLA!$H:$H,$A25)</f>
        <v>124.11053663997041</v>
      </c>
      <c r="N25" s="417">
        <f>SUMIFS(TABLA!$F:$F,TABLA!$D:$D,'7. PIBTRIM CORRIENTE 18-25'!N$6,TABLA!$A:$A,'7. PIBTRIM CORRIENTE 18-25'!$A$23,TABLA!$B:$B,"B00101",TABLA!$I:$I,"0011",TABLA!$H:$H,$A25)</f>
        <v>197.40766230059293</v>
      </c>
      <c r="O25" s="417">
        <f>SUMIFS(TABLA!$F:$F,TABLA!$D:$D,'7. PIBTRIM CORRIENTE 18-25'!O$6,TABLA!$A:$A,'7. PIBTRIM CORRIENTE 18-25'!$A$23,TABLA!$B:$B,"B00101",TABLA!$I:$I,"0011",TABLA!$H:$H,$A25)</f>
        <v>164.87711083727314</v>
      </c>
      <c r="P25" s="417">
        <f>SUMIFS(TABLA!$F:$F,TABLA!$D:$D,'7. PIBTRIM CORRIENTE 18-25'!P$6,TABLA!$A:$A,'7. PIBTRIM CORRIENTE 18-25'!$A$23,TABLA!$B:$B,"B00102",TABLA!$I:$I,"0011",TABLA!$H:$H,$A25)</f>
        <v>175.69098183395192</v>
      </c>
      <c r="Q25" s="417">
        <f>SUMIFS(TABLA!$F:$F,TABLA!$D:$D,'7. PIBTRIM CORRIENTE 18-25'!Q$6,TABLA!$A:$A,'7. PIBTRIM CORRIENTE 18-25'!$A$23,TABLA!$B:$B,"B00102",TABLA!$I:$I,"0011",TABLA!$H:$H,$A25)</f>
        <v>1231.4129182778574</v>
      </c>
      <c r="R25" s="417">
        <f>SUMIFS(TABLA!$F:$F,TABLA!$D:$D,'7. PIBTRIM CORRIENTE 18-25'!R$6,TABLA!$A:$A,'7. PIBTRIM CORRIENTE 18-25'!$A$23,TABLA!$B:$B,"B00102",TABLA!$I:$I,"0011",TABLA!$H:$H,$A25)</f>
        <v>70.133033473395301</v>
      </c>
      <c r="S25" s="417">
        <f>SUMIFS(TABLA!$F:$F,TABLA!$D:$D,'7. PIBTRIM CORRIENTE 18-25'!S$6,TABLA!$A:$A,'7. PIBTRIM CORRIENTE 18-25'!$A$23,TABLA!$B:$B,"B00103",TABLA!$I:$I,"0011",TABLA!$H:$H,$A25)</f>
        <v>1591.962098325944</v>
      </c>
      <c r="T25" s="418">
        <f>SUMIFS(TABLA!$F:$F,TABLA!$D:$D,"VAB",TABLA!$A:$A,'7. PIBTRIM CORRIENTE 18-25'!$A$23,TABLA!$B:$B,"B00101",TABLA!$I:$I,"0011",TABLA!$H:$H,$A25)</f>
        <v>14751.289126186051</v>
      </c>
      <c r="U25" s="417">
        <f>SUMIFS(TABLA!$F:$F,TABLA!$D:$D,"IMP",TABLA!$A:$A,'7. PIBTRIM CORRIENTE 18-25'!$A$23,TABLA!$B:$B,"B00101",TABLA!$I:$I,"0011",TABLA!$H:$H,$A25)</f>
        <v>459.31727237639825</v>
      </c>
      <c r="V25" s="419">
        <f>SUMIFS(TABLA!$F:$F,TABLA!$D:$D,"PIB",TABLA!$A:$A,'7. PIBTRIM CORRIENTE 18-25'!$A$23,TABLA!$B:$B,"B00101",TABLA!$I:$I,"0011",TABLA!$H:$H,$A25)</f>
        <v>15210.60639856245</v>
      </c>
      <c r="X25" s="413"/>
    </row>
    <row r="26" spans="1:49" s="378" customFormat="1" ht="17.25" customHeight="1">
      <c r="A26" s="416" t="s">
        <v>93</v>
      </c>
      <c r="B26" s="417">
        <f>SUMIFS(TABLA!$F:$F,TABLA!$D:$D,'7. PIBTRIM CORRIENTE 18-25'!B$6,TABLA!$A:$A,'7. PIBTRIM CORRIENTE 18-25'!$A$23,TABLA!$B:$B,"B00101",TABLA!$I:$I,"0011",TABLA!$H:$H,$A26)</f>
        <v>482.65212493058897</v>
      </c>
      <c r="C26" s="417">
        <f>SUMIFS(TABLA!$F:$F,TABLA!$D:$D,'7. PIBTRIM CORRIENTE 18-25'!C$6,TABLA!$A:$A,'7. PIBTRIM CORRIENTE 18-25'!$A$23,TABLA!$B:$B,"B00101",TABLA!$I:$I,"0011",TABLA!$H:$H,$A26)</f>
        <v>609.99554573775151</v>
      </c>
      <c r="D26" s="417">
        <f>SUMIFS(TABLA!$F:$F,TABLA!$D:$D,'7. PIBTRIM CORRIENTE 18-25'!D$6,TABLA!$A:$A,'7. PIBTRIM CORRIENTE 18-25'!$A$23,TABLA!$B:$B,"B00101",TABLA!$I:$I,"0011",TABLA!$H:$H,$A26)</f>
        <v>838.06498228273051</v>
      </c>
      <c r="E26" s="417">
        <f>SUMIFS(TABLA!$F:$F,TABLA!$D:$D,'7. PIBTRIM CORRIENTE 18-25'!E$6,TABLA!$A:$A,'7. PIBTRIM CORRIENTE 18-25'!$A$23,TABLA!$B:$B,"B00101",TABLA!$I:$I,"0011",TABLA!$H:$H,$A26)</f>
        <v>382.37558199898535</v>
      </c>
      <c r="F26" s="417">
        <f>SUMIFS(TABLA!$F:$F,TABLA!$D:$D,'7. PIBTRIM CORRIENTE 18-25'!F$6,TABLA!$A:$A,'7. PIBTRIM CORRIENTE 18-25'!$A$23,TABLA!$B:$B,"B00101",TABLA!$I:$I,"0011",TABLA!$H:$H,$A26)</f>
        <v>2236.7415202621419</v>
      </c>
      <c r="G26" s="417">
        <f>SUMIFS(TABLA!$F:$F,TABLA!$D:$D,'7. PIBTRIM CORRIENTE 18-25'!G$6,TABLA!$A:$A,'7. PIBTRIM CORRIENTE 18-25'!$A$23,TABLA!$B:$B,"B00101",TABLA!$I:$I,"0011",TABLA!$H:$H,$A26)</f>
        <v>3024.9829428008479</v>
      </c>
      <c r="H26" s="417">
        <f>SUMIFS(TABLA!$F:$F,TABLA!$D:$D,'7. PIBTRIM CORRIENTE 18-25'!H$6,TABLA!$A:$A,'7. PIBTRIM CORRIENTE 18-25'!$A$23,TABLA!$B:$B,"B00101",TABLA!$I:$I,"0011",TABLA!$H:$H,$A26)</f>
        <v>1955.4002548975618</v>
      </c>
      <c r="I26" s="417">
        <f>SUMIFS(TABLA!$F:$F,TABLA!$D:$D,'7. PIBTRIM CORRIENTE 18-25'!I$6,TABLA!$A:$A,'7. PIBTRIM CORRIENTE 18-25'!$A$23,TABLA!$B:$B,"B00101",TABLA!$I:$I,"0011",TABLA!$H:$H,$A26)</f>
        <v>255.9972669984675</v>
      </c>
      <c r="J26" s="417">
        <f>SUMIFS(TABLA!$F:$F,TABLA!$D:$D,'7. PIBTRIM CORRIENTE 18-25'!J$6,TABLA!$A:$A,'7. PIBTRIM CORRIENTE 18-25'!$A$23,TABLA!$B:$B,"B00101",TABLA!$I:$I,"0011",TABLA!$H:$H,$A26)</f>
        <v>404.58616861191678</v>
      </c>
      <c r="K26" s="417">
        <f>SUMIFS(TABLA!$F:$F,TABLA!$D:$D,'7. PIBTRIM CORRIENTE 18-25'!K$6,TABLA!$A:$A,'7. PIBTRIM CORRIENTE 18-25'!$A$23,TABLA!$B:$B,"B00101",TABLA!$I:$I,"0011",TABLA!$H:$H,$A26)</f>
        <v>1088.783013677478</v>
      </c>
      <c r="L26" s="417">
        <f>SUMIFS(TABLA!$F:$F,TABLA!$D:$D,'7. PIBTRIM CORRIENTE 18-25'!L$6,TABLA!$A:$A,'7. PIBTRIM CORRIENTE 18-25'!$A$23,TABLA!$B:$B,"B00101",TABLA!$I:$I,"0011",TABLA!$H:$H,$A26)</f>
        <v>1228.092851535866</v>
      </c>
      <c r="M26" s="417">
        <f>SUMIFS(TABLA!$F:$F,TABLA!$D:$D,'7. PIBTRIM CORRIENTE 18-25'!M$6,TABLA!$A:$A,'7. PIBTRIM CORRIENTE 18-25'!$A$23,TABLA!$B:$B,"B00101",TABLA!$I:$I,"0011",TABLA!$H:$H,$A26)</f>
        <v>151.81028723462242</v>
      </c>
      <c r="N26" s="417">
        <f>SUMIFS(TABLA!$F:$F,TABLA!$D:$D,'7. PIBTRIM CORRIENTE 18-25'!N$6,TABLA!$A:$A,'7. PIBTRIM CORRIENTE 18-25'!$A$23,TABLA!$B:$B,"B00101",TABLA!$I:$I,"0011",TABLA!$H:$H,$A26)</f>
        <v>229.69712511075289</v>
      </c>
      <c r="O26" s="417">
        <f>SUMIFS(TABLA!$F:$F,TABLA!$D:$D,'7. PIBTRIM CORRIENTE 18-25'!O$6,TABLA!$A:$A,'7. PIBTRIM CORRIENTE 18-25'!$A$23,TABLA!$B:$B,"B00101",TABLA!$I:$I,"0011",TABLA!$H:$H,$A26)</f>
        <v>183.30662658063304</v>
      </c>
      <c r="P26" s="417">
        <f>SUMIFS(TABLA!$F:$F,TABLA!$D:$D,'7. PIBTRIM CORRIENTE 18-25'!P$6,TABLA!$A:$A,'7. PIBTRIM CORRIENTE 18-25'!$A$23,TABLA!$B:$B,"B00102",TABLA!$I:$I,"0011",TABLA!$H:$H,$A26)</f>
        <v>154.63473992015363</v>
      </c>
      <c r="Q26" s="417">
        <f>SUMIFS(TABLA!$F:$F,TABLA!$D:$D,'7. PIBTRIM CORRIENTE 18-25'!Q$6,TABLA!$A:$A,'7. PIBTRIM CORRIENTE 18-25'!$A$23,TABLA!$B:$B,"B00102",TABLA!$I:$I,"0011",TABLA!$H:$H,$A26)</f>
        <v>1240.8543682443146</v>
      </c>
      <c r="R26" s="417">
        <f>SUMIFS(TABLA!$F:$F,TABLA!$D:$D,'7. PIBTRIM CORRIENTE 18-25'!R$6,TABLA!$A:$A,'7. PIBTRIM CORRIENTE 18-25'!$A$23,TABLA!$B:$B,"B00102",TABLA!$I:$I,"0011",TABLA!$H:$H,$A26)</f>
        <v>73.017769013423901</v>
      </c>
      <c r="S26" s="417">
        <f>SUMIFS(TABLA!$F:$F,TABLA!$D:$D,'7. PIBTRIM CORRIENTE 18-25'!S$6,TABLA!$A:$A,'7. PIBTRIM CORRIENTE 18-25'!$A$23,TABLA!$B:$B,"B00103",TABLA!$I:$I,"0011",TABLA!$H:$H,$A26)</f>
        <v>1736.825460831388</v>
      </c>
      <c r="T26" s="418">
        <f>SUMIFS(TABLA!$F:$F,TABLA!$D:$D,"VAB",TABLA!$A:$A,'7. PIBTRIM CORRIENTE 18-25'!$A$23,TABLA!$B:$B,"B00101",TABLA!$I:$I,"0011",TABLA!$H:$H,$A26)</f>
        <v>16277.818630669624</v>
      </c>
      <c r="U26" s="417">
        <f>SUMIFS(TABLA!$F:$F,TABLA!$D:$D,"IMP",TABLA!$A:$A,'7. PIBTRIM CORRIENTE 18-25'!$A$23,TABLA!$B:$B,"B00101",TABLA!$I:$I,"0011",TABLA!$H:$H,$A26)</f>
        <v>477.89021744221986</v>
      </c>
      <c r="V26" s="419">
        <f>SUMIFS(TABLA!$F:$F,TABLA!$D:$D,"PIB",TABLA!$A:$A,'7. PIBTRIM CORRIENTE 18-25'!$A$23,TABLA!$B:$B,"B00101",TABLA!$I:$I,"0011",TABLA!$H:$H,$A26)</f>
        <v>16755.708848111844</v>
      </c>
      <c r="X26" s="413"/>
    </row>
    <row r="27" spans="1:49" s="400" customFormat="1" ht="17.25" customHeight="1">
      <c r="A27" s="420" t="s">
        <v>94</v>
      </c>
      <c r="B27" s="417">
        <f>SUMIFS(TABLA!$F:$F,TABLA!$D:$D,'7. PIBTRIM CORRIENTE 18-25'!B$6,TABLA!$A:$A,'7. PIBTRIM CORRIENTE 18-25'!$A$23,TABLA!$B:$B,"B00101",TABLA!$I:$I,"0011",TABLA!$H:$H,$A27)</f>
        <v>539.01615133092059</v>
      </c>
      <c r="C27" s="417">
        <f>SUMIFS(TABLA!$F:$F,TABLA!$D:$D,'7. PIBTRIM CORRIENTE 18-25'!C$6,TABLA!$A:$A,'7. PIBTRIM CORRIENTE 18-25'!$A$23,TABLA!$B:$B,"B00101",TABLA!$I:$I,"0011",TABLA!$H:$H,$A27)</f>
        <v>659.81223046186176</v>
      </c>
      <c r="D27" s="417">
        <f>SUMIFS(TABLA!$F:$F,TABLA!$D:$D,'7. PIBTRIM CORRIENTE 18-25'!D$6,TABLA!$A:$A,'7. PIBTRIM CORRIENTE 18-25'!$A$23,TABLA!$B:$B,"B00101",TABLA!$I:$I,"0011",TABLA!$H:$H,$A27)</f>
        <v>886.74617830008924</v>
      </c>
      <c r="E27" s="417">
        <f>SUMIFS(TABLA!$F:$F,TABLA!$D:$D,'7. PIBTRIM CORRIENTE 18-25'!E$6,TABLA!$A:$A,'7. PIBTRIM CORRIENTE 18-25'!$A$23,TABLA!$B:$B,"B00101",TABLA!$I:$I,"0011",TABLA!$H:$H,$A27)</f>
        <v>391.8638095994034</v>
      </c>
      <c r="F27" s="417">
        <f>SUMIFS(TABLA!$F:$F,TABLA!$D:$D,'7. PIBTRIM CORRIENTE 18-25'!F$6,TABLA!$A:$A,'7. PIBTRIM CORRIENTE 18-25'!$A$23,TABLA!$B:$B,"B00101",TABLA!$I:$I,"0011",TABLA!$H:$H,$A27)</f>
        <v>2578.2148237282736</v>
      </c>
      <c r="G27" s="417">
        <f>SUMIFS(TABLA!$F:$F,TABLA!$D:$D,'7. PIBTRIM CORRIENTE 18-25'!G$6,TABLA!$A:$A,'7. PIBTRIM CORRIENTE 18-25'!$A$23,TABLA!$B:$B,"B00101",TABLA!$I:$I,"0011",TABLA!$H:$H,$A27)</f>
        <v>3947.8272502007139</v>
      </c>
      <c r="H27" s="417">
        <f>SUMIFS(TABLA!$F:$F,TABLA!$D:$D,'7. PIBTRIM CORRIENTE 18-25'!H$6,TABLA!$A:$A,'7. PIBTRIM CORRIENTE 18-25'!$A$23,TABLA!$B:$B,"B00101",TABLA!$I:$I,"0011",TABLA!$H:$H,$A27)</f>
        <v>2119.5221304144579</v>
      </c>
      <c r="I27" s="417">
        <f>SUMIFS(TABLA!$F:$F,TABLA!$D:$D,'7. PIBTRIM CORRIENTE 18-25'!I$6,TABLA!$A:$A,'7. PIBTRIM CORRIENTE 18-25'!$A$23,TABLA!$B:$B,"B00101",TABLA!$I:$I,"0011",TABLA!$H:$H,$A27)</f>
        <v>308.09991104358431</v>
      </c>
      <c r="J27" s="417">
        <f>SUMIFS(TABLA!$F:$F,TABLA!$D:$D,'7. PIBTRIM CORRIENTE 18-25'!J$6,TABLA!$A:$A,'7. PIBTRIM CORRIENTE 18-25'!$A$23,TABLA!$B:$B,"B00101",TABLA!$I:$I,"0011",TABLA!$H:$H,$A27)</f>
        <v>455.26275457896287</v>
      </c>
      <c r="K27" s="417">
        <f>SUMIFS(TABLA!$F:$F,TABLA!$D:$D,'7. PIBTRIM CORRIENTE 18-25'!K$6,TABLA!$A:$A,'7. PIBTRIM CORRIENTE 18-25'!$A$23,TABLA!$B:$B,"B00101",TABLA!$I:$I,"0011",TABLA!$H:$H,$A27)</f>
        <v>1131.3869668243763</v>
      </c>
      <c r="L27" s="417">
        <f>SUMIFS(TABLA!$F:$F,TABLA!$D:$D,'7. PIBTRIM CORRIENTE 18-25'!L$6,TABLA!$A:$A,'7. PIBTRIM CORRIENTE 18-25'!$A$23,TABLA!$B:$B,"B00101",TABLA!$I:$I,"0011",TABLA!$H:$H,$A27)</f>
        <v>1382.4403699771408</v>
      </c>
      <c r="M27" s="417">
        <f>SUMIFS(TABLA!$F:$F,TABLA!$D:$D,'7. PIBTRIM CORRIENTE 18-25'!M$6,TABLA!$A:$A,'7. PIBTRIM CORRIENTE 18-25'!$A$23,TABLA!$B:$B,"B00101",TABLA!$I:$I,"0011",TABLA!$H:$H,$A27)</f>
        <v>168.75491366963408</v>
      </c>
      <c r="N27" s="417">
        <f>SUMIFS(TABLA!$F:$F,TABLA!$D:$D,'7. PIBTRIM CORRIENTE 18-25'!N$6,TABLA!$A:$A,'7. PIBTRIM CORRIENTE 18-25'!$A$23,TABLA!$B:$B,"B00101",TABLA!$I:$I,"0011",TABLA!$H:$H,$A27)</f>
        <v>193.44695030019221</v>
      </c>
      <c r="O27" s="417">
        <f>SUMIFS(TABLA!$F:$F,TABLA!$D:$D,'7. PIBTRIM CORRIENTE 18-25'!O$6,TABLA!$A:$A,'7. PIBTRIM CORRIENTE 18-25'!$A$23,TABLA!$B:$B,"B00101",TABLA!$I:$I,"0011",TABLA!$H:$H,$A27)</f>
        <v>200.49963905559309</v>
      </c>
      <c r="P27" s="417">
        <f>SUMIFS(TABLA!$F:$F,TABLA!$D:$D,'7. PIBTRIM CORRIENTE 18-25'!P$6,TABLA!$A:$A,'7. PIBTRIM CORRIENTE 18-25'!$A$23,TABLA!$B:$B,"B00102",TABLA!$I:$I,"0011",TABLA!$H:$H,$A27)</f>
        <v>149.44033768175964</v>
      </c>
      <c r="Q27" s="417">
        <f>SUMIFS(TABLA!$F:$F,TABLA!$D:$D,'7. PIBTRIM CORRIENTE 18-25'!Q$6,TABLA!$A:$A,'7. PIBTRIM CORRIENTE 18-25'!$A$23,TABLA!$B:$B,"B00102",TABLA!$I:$I,"0011",TABLA!$H:$H,$A27)</f>
        <v>1266.392012344528</v>
      </c>
      <c r="R27" s="417">
        <f>SUMIFS(TABLA!$F:$F,TABLA!$D:$D,'7. PIBTRIM CORRIENTE 18-25'!R$6,TABLA!$A:$A,'7. PIBTRIM CORRIENTE 18-25'!$A$23,TABLA!$B:$B,"B00102",TABLA!$I:$I,"0011",TABLA!$H:$H,$A27)</f>
        <v>69.676880059061489</v>
      </c>
      <c r="S27" s="417">
        <f>SUMIFS(TABLA!$F:$F,TABLA!$D:$D,'7. PIBTRIM CORRIENTE 18-25'!S$6,TABLA!$A:$A,'7. PIBTRIM CORRIENTE 18-25'!$A$23,TABLA!$B:$B,"B00103",TABLA!$I:$I,"0011",TABLA!$H:$H,$A27)</f>
        <v>2281.0561251256477</v>
      </c>
      <c r="T27" s="418">
        <f>SUMIFS(TABLA!$F:$F,TABLA!$D:$D,"VAB",TABLA!$A:$A,'7. PIBTRIM CORRIENTE 18-25'!$A$23,TABLA!$B:$B,"B00101",TABLA!$I:$I,"0011",TABLA!$H:$H,$A27)</f>
        <v>18729.4594346962</v>
      </c>
      <c r="U27" s="417">
        <f>SUMIFS(TABLA!$F:$F,TABLA!$D:$D,"IMP",TABLA!$A:$A,'7. PIBTRIM CORRIENTE 18-25'!$A$23,TABLA!$B:$B,"B00101",TABLA!$I:$I,"0011",TABLA!$H:$H,$A27)</f>
        <v>549.00974473748113</v>
      </c>
      <c r="V27" s="419">
        <f>SUMIFS(TABLA!$F:$F,TABLA!$D:$D,"PIB",TABLA!$A:$A,'7. PIBTRIM CORRIENTE 18-25'!$A$23,TABLA!$B:$B,"B00101",TABLA!$I:$I,"0011",TABLA!$H:$H,$A27)</f>
        <v>19278.469179433683</v>
      </c>
      <c r="X27" s="413"/>
      <c r="AW27" s="395"/>
    </row>
    <row r="28" spans="1:49" s="400" customFormat="1" ht="17.25" customHeight="1">
      <c r="A28" s="409">
        <v>2022</v>
      </c>
      <c r="B28" s="406">
        <f>SUM(B29:B32)</f>
        <v>1991.2939610353078</v>
      </c>
      <c r="C28" s="406">
        <f t="shared" ref="C28:V28" si="4">SUM(C29:C32)</f>
        <v>2712.9794265950813</v>
      </c>
      <c r="D28" s="406">
        <f t="shared" si="4"/>
        <v>3883.3591481588314</v>
      </c>
      <c r="E28" s="406">
        <f t="shared" si="4"/>
        <v>1671.2882164833597</v>
      </c>
      <c r="F28" s="406">
        <f t="shared" si="4"/>
        <v>11065.072389367317</v>
      </c>
      <c r="G28" s="406">
        <f t="shared" si="4"/>
        <v>15108.256284726427</v>
      </c>
      <c r="H28" s="406">
        <f t="shared" si="4"/>
        <v>8922.0051138812887</v>
      </c>
      <c r="I28" s="406">
        <f t="shared" si="4"/>
        <v>1270.6005165851068</v>
      </c>
      <c r="J28" s="406">
        <f t="shared" si="4"/>
        <v>1625.3486719745404</v>
      </c>
      <c r="K28" s="406">
        <f t="shared" si="4"/>
        <v>4431.9696569577354</v>
      </c>
      <c r="L28" s="406">
        <f t="shared" si="4"/>
        <v>5456.354657949063</v>
      </c>
      <c r="M28" s="406">
        <f t="shared" si="4"/>
        <v>699.60112394336693</v>
      </c>
      <c r="N28" s="406">
        <f t="shared" si="4"/>
        <v>849.48938572839131</v>
      </c>
      <c r="O28" s="406">
        <f t="shared" si="4"/>
        <v>817.14468562502509</v>
      </c>
      <c r="P28" s="406">
        <f t="shared" si="4"/>
        <v>832.37878314806233</v>
      </c>
      <c r="Q28" s="406">
        <f t="shared" si="4"/>
        <v>5128.9302683756523</v>
      </c>
      <c r="R28" s="406">
        <f t="shared" si="4"/>
        <v>316.89690100719952</v>
      </c>
      <c r="S28" s="406">
        <f t="shared" si="4"/>
        <v>7525.7414295947146</v>
      </c>
      <c r="T28" s="407">
        <f t="shared" si="4"/>
        <v>74308.710621136473</v>
      </c>
      <c r="U28" s="406">
        <f t="shared" si="4"/>
        <v>2170.593849801</v>
      </c>
      <c r="V28" s="408">
        <f t="shared" si="4"/>
        <v>76479.304470937466</v>
      </c>
      <c r="X28" s="413"/>
      <c r="Y28" s="413"/>
      <c r="Z28" s="413"/>
      <c r="AA28" s="413"/>
      <c r="AB28" s="413"/>
      <c r="AC28" s="413"/>
      <c r="AD28" s="413"/>
      <c r="AE28" s="413"/>
      <c r="AF28" s="413"/>
      <c r="AG28" s="413"/>
      <c r="AH28" s="413"/>
      <c r="AI28" s="413"/>
      <c r="AJ28" s="413"/>
      <c r="AK28" s="413"/>
      <c r="AL28" s="413"/>
      <c r="AM28" s="413"/>
      <c r="AN28" s="413"/>
      <c r="AO28" s="413"/>
      <c r="AP28" s="413"/>
      <c r="AQ28" s="413"/>
      <c r="AR28" s="413"/>
      <c r="AW28" s="395"/>
    </row>
    <row r="29" spans="1:49" s="400" customFormat="1" ht="17.25" customHeight="1">
      <c r="A29" s="405" t="s">
        <v>9</v>
      </c>
      <c r="B29" s="406">
        <f>SUMIFS(TABLA!$F:$F,TABLA!$D:$D,'7. PIBTRIM CORRIENTE 18-25'!B$6,TABLA!$A:$A,'7. PIBTRIM CORRIENTE 18-25'!$A$28,TABLA!$B:$B,"B00101",TABLA!$I:$I,"0011",TABLA!$H:$H,$A29)</f>
        <v>428.34977721230155</v>
      </c>
      <c r="C29" s="406">
        <f>SUMIFS(TABLA!$F:$F,TABLA!$D:$D,'7. PIBTRIM CORRIENTE 18-25'!C$6,TABLA!$A:$A,'7. PIBTRIM CORRIENTE 18-25'!$A$28,TABLA!$B:$B,"B00101",TABLA!$I:$I,"0011",TABLA!$H:$H,$A29)</f>
        <v>734.68324039552203</v>
      </c>
      <c r="D29" s="406">
        <f>SUMIFS(TABLA!$F:$F,TABLA!$D:$D,'7. PIBTRIM CORRIENTE 18-25'!D$6,TABLA!$A:$A,'7. PIBTRIM CORRIENTE 18-25'!$A$28,TABLA!$B:$B,"B00101",TABLA!$I:$I,"0011",TABLA!$H:$H,$A29)</f>
        <v>948.81973040573348</v>
      </c>
      <c r="E29" s="406">
        <f>SUMIFS(TABLA!$F:$F,TABLA!$D:$D,'7. PIBTRIM CORRIENTE 18-25'!E$6,TABLA!$A:$A,'7. PIBTRIM CORRIENTE 18-25'!$A$28,TABLA!$B:$B,"B00101",TABLA!$I:$I,"0011",TABLA!$H:$H,$A29)</f>
        <v>401.75135324155514</v>
      </c>
      <c r="F29" s="406">
        <f>SUMIFS(TABLA!$F:$F,TABLA!$D:$D,'7. PIBTRIM CORRIENTE 18-25'!F$6,TABLA!$A:$A,'7. PIBTRIM CORRIENTE 18-25'!$A$28,TABLA!$B:$B,"B00101",TABLA!$I:$I,"0011",TABLA!$H:$H,$A29)</f>
        <v>3445.4658086940076</v>
      </c>
      <c r="G29" s="406">
        <f>SUMIFS(TABLA!$F:$F,TABLA!$D:$D,'7. PIBTRIM CORRIENTE 18-25'!G$6,TABLA!$A:$A,'7. PIBTRIM CORRIENTE 18-25'!$A$28,TABLA!$B:$B,"B00101",TABLA!$I:$I,"0011",TABLA!$H:$H,$A29)</f>
        <v>3370.224790867409</v>
      </c>
      <c r="H29" s="406">
        <f>SUMIFS(TABLA!$F:$F,TABLA!$D:$D,'7. PIBTRIM CORRIENTE 18-25'!H$6,TABLA!$A:$A,'7. PIBTRIM CORRIENTE 18-25'!$A$28,TABLA!$B:$B,"B00101",TABLA!$I:$I,"0011",TABLA!$H:$H,$A29)</f>
        <v>2076.7661745318201</v>
      </c>
      <c r="I29" s="406">
        <f>SUMIFS(TABLA!$F:$F,TABLA!$D:$D,'7. PIBTRIM CORRIENTE 18-25'!I$6,TABLA!$A:$A,'7. PIBTRIM CORRIENTE 18-25'!$A$28,TABLA!$B:$B,"B00101",TABLA!$I:$I,"0011",TABLA!$H:$H,$A29)</f>
        <v>267.25748586239223</v>
      </c>
      <c r="J29" s="406">
        <f>SUMIFS(TABLA!$F:$F,TABLA!$D:$D,'7. PIBTRIM CORRIENTE 18-25'!J$6,TABLA!$A:$A,'7. PIBTRIM CORRIENTE 18-25'!$A$28,TABLA!$B:$B,"B00101",TABLA!$I:$I,"0011",TABLA!$H:$H,$A29)</f>
        <v>385.12577525229665</v>
      </c>
      <c r="K29" s="406">
        <f>SUMIFS(TABLA!$F:$F,TABLA!$D:$D,'7. PIBTRIM CORRIENTE 18-25'!K$6,TABLA!$A:$A,'7. PIBTRIM CORRIENTE 18-25'!$A$28,TABLA!$B:$B,"B00101",TABLA!$I:$I,"0011",TABLA!$H:$H,$A29)</f>
        <v>1052.2650124129066</v>
      </c>
      <c r="L29" s="406">
        <f>SUMIFS(TABLA!$F:$F,TABLA!$D:$D,'7. PIBTRIM CORRIENTE 18-25'!L$6,TABLA!$A:$A,'7. PIBTRIM CORRIENTE 18-25'!$A$28,TABLA!$B:$B,"B00101",TABLA!$I:$I,"0011",TABLA!$H:$H,$A29)</f>
        <v>1176.4728362151375</v>
      </c>
      <c r="M29" s="406">
        <f>SUMIFS(TABLA!$F:$F,TABLA!$D:$D,'7. PIBTRIM CORRIENTE 18-25'!M$6,TABLA!$A:$A,'7. PIBTRIM CORRIENTE 18-25'!$A$28,TABLA!$B:$B,"B00101",TABLA!$I:$I,"0011",TABLA!$H:$H,$A29)</f>
        <v>171.60980478634477</v>
      </c>
      <c r="N29" s="406">
        <f>SUMIFS(TABLA!$F:$F,TABLA!$D:$D,'7. PIBTRIM CORRIENTE 18-25'!N$6,TABLA!$A:$A,'7. PIBTRIM CORRIENTE 18-25'!$A$28,TABLA!$B:$B,"B00101",TABLA!$I:$I,"0011",TABLA!$H:$H,$A29)</f>
        <v>193.76658556607896</v>
      </c>
      <c r="O29" s="406">
        <f>SUMIFS(TABLA!$F:$F,TABLA!$D:$D,'7. PIBTRIM CORRIENTE 18-25'!O$6,TABLA!$A:$A,'7. PIBTRIM CORRIENTE 18-25'!$A$28,TABLA!$B:$B,"B00101",TABLA!$I:$I,"0011",TABLA!$H:$H,$A29)</f>
        <v>186.2884006359894</v>
      </c>
      <c r="P29" s="406">
        <f>SUMIFS(TABLA!$F:$F,TABLA!$D:$D,'7. PIBTRIM CORRIENTE 18-25'!P$6,TABLA!$A:$A,'7. PIBTRIM CORRIENTE 18-25'!$A$28,TABLA!$B:$B,"B00102",TABLA!$I:$I,"0011",TABLA!$H:$H,$A29)</f>
        <v>287.43159418516547</v>
      </c>
      <c r="Q29" s="406">
        <f>SUMIFS(TABLA!$F:$F,TABLA!$D:$D,'7. PIBTRIM CORRIENTE 18-25'!Q$6,TABLA!$A:$A,'7. PIBTRIM CORRIENTE 18-25'!$A$28,TABLA!$B:$B,"B00102",TABLA!$I:$I,"0011",TABLA!$H:$H,$A29)</f>
        <v>1272.4562109825811</v>
      </c>
      <c r="R29" s="406">
        <f>SUMIFS(TABLA!$F:$F,TABLA!$D:$D,'7. PIBTRIM CORRIENTE 18-25'!R$6,TABLA!$A:$A,'7. PIBTRIM CORRIENTE 18-25'!$A$28,TABLA!$B:$B,"B00102",TABLA!$I:$I,"0011",TABLA!$H:$H,$A29)</f>
        <v>76.321006516330755</v>
      </c>
      <c r="S29" s="406">
        <f>SUMIFS(TABLA!$F:$F,TABLA!$D:$D,'7. PIBTRIM CORRIENTE 18-25'!S$6,TABLA!$A:$A,'7. PIBTRIM CORRIENTE 18-25'!$A$28,TABLA!$B:$B,"B00103",TABLA!$I:$I,"0011",TABLA!$H:$H,$A29)</f>
        <v>1700.504373538761</v>
      </c>
      <c r="T29" s="407">
        <f>SUMIFS(TABLA!$F:$F,TABLA!$D:$D,"VAB",TABLA!$A:$A,'7. PIBTRIM CORRIENTE 18-25'!$A$28,TABLA!$B:$B,"B00101",TABLA!$I:$I,"0011",TABLA!$H:$H,$A29)</f>
        <v>18175.559961302333</v>
      </c>
      <c r="U29" s="406">
        <f>SUMIFS(TABLA!$F:$F,TABLA!$D:$D,"IMP",TABLA!$A:$A,'7. PIBTRIM CORRIENTE 18-25'!$A$28,TABLA!$B:$B,"B00101",TABLA!$I:$I,"0011",TABLA!$H:$H,$A29)</f>
        <v>571.98068420658774</v>
      </c>
      <c r="V29" s="408">
        <f>SUMIFS(TABLA!$F:$F,TABLA!$D:$D,"PIB",TABLA!$A:$A,'7. PIBTRIM CORRIENTE 18-25'!$A$28,TABLA!$B:$B,"B00101",TABLA!$I:$I,"0011",TABLA!$H:$H,$A29)</f>
        <v>18747.540645508921</v>
      </c>
      <c r="X29" s="413"/>
      <c r="AW29" s="395"/>
    </row>
    <row r="30" spans="1:49" s="400" customFormat="1" ht="17.25" customHeight="1">
      <c r="A30" s="409" t="s">
        <v>92</v>
      </c>
      <c r="B30" s="406">
        <f>SUMIFS(TABLA!$F:$F,TABLA!$D:$D,'7. PIBTRIM CORRIENTE 18-25'!B$6,TABLA!$A:$A,'7. PIBTRIM CORRIENTE 18-25'!$A$28,TABLA!$B:$B,"B00101",TABLA!$I:$I,"0011",TABLA!$H:$H,$A30)</f>
        <v>487.16929235860187</v>
      </c>
      <c r="C30" s="406">
        <f>SUMIFS(TABLA!$F:$F,TABLA!$D:$D,'7. PIBTRIM CORRIENTE 18-25'!C$6,TABLA!$A:$A,'7. PIBTRIM CORRIENTE 18-25'!$A$28,TABLA!$B:$B,"B00101",TABLA!$I:$I,"0011",TABLA!$H:$H,$A30)</f>
        <v>673.01166195141309</v>
      </c>
      <c r="D30" s="406">
        <f>SUMIFS(TABLA!$F:$F,TABLA!$D:$D,'7. PIBTRIM CORRIENTE 18-25'!D$6,TABLA!$A:$A,'7. PIBTRIM CORRIENTE 18-25'!$A$28,TABLA!$B:$B,"B00101",TABLA!$I:$I,"0011",TABLA!$H:$H,$A30)</f>
        <v>956.01590617825229</v>
      </c>
      <c r="E30" s="406">
        <f>SUMIFS(TABLA!$F:$F,TABLA!$D:$D,'7. PIBTRIM CORRIENTE 18-25'!E$6,TABLA!$A:$A,'7. PIBTRIM CORRIENTE 18-25'!$A$28,TABLA!$B:$B,"B00101",TABLA!$I:$I,"0011",TABLA!$H:$H,$A30)</f>
        <v>409.26179686134031</v>
      </c>
      <c r="F30" s="406">
        <f>SUMIFS(TABLA!$F:$F,TABLA!$D:$D,'7. PIBTRIM CORRIENTE 18-25'!F$6,TABLA!$A:$A,'7. PIBTRIM CORRIENTE 18-25'!$A$28,TABLA!$B:$B,"B00101",TABLA!$I:$I,"0011",TABLA!$H:$H,$A30)</f>
        <v>2151.6327035936129</v>
      </c>
      <c r="G30" s="406">
        <f>SUMIFS(TABLA!$F:$F,TABLA!$D:$D,'7. PIBTRIM CORRIENTE 18-25'!G$6,TABLA!$A:$A,'7. PIBTRIM CORRIENTE 18-25'!$A$28,TABLA!$B:$B,"B00101",TABLA!$I:$I,"0011",TABLA!$H:$H,$A30)</f>
        <v>2946.7203846625393</v>
      </c>
      <c r="H30" s="406">
        <f>SUMIFS(TABLA!$F:$F,TABLA!$D:$D,'7. PIBTRIM CORRIENTE 18-25'!H$6,TABLA!$A:$A,'7. PIBTRIM CORRIENTE 18-25'!$A$28,TABLA!$B:$B,"B00101",TABLA!$I:$I,"0011",TABLA!$H:$H,$A30)</f>
        <v>2194.2684691702148</v>
      </c>
      <c r="I30" s="406">
        <f>SUMIFS(TABLA!$F:$F,TABLA!$D:$D,'7. PIBTRIM CORRIENTE 18-25'!I$6,TABLA!$A:$A,'7. PIBTRIM CORRIENTE 18-25'!$A$28,TABLA!$B:$B,"B00101",TABLA!$I:$I,"0011",TABLA!$H:$H,$A30)</f>
        <v>307.76921048122045</v>
      </c>
      <c r="J30" s="406">
        <f>SUMIFS(TABLA!$F:$F,TABLA!$D:$D,'7. PIBTRIM CORRIENTE 18-25'!J$6,TABLA!$A:$A,'7. PIBTRIM CORRIENTE 18-25'!$A$28,TABLA!$B:$B,"B00101",TABLA!$I:$I,"0011",TABLA!$H:$H,$A30)</f>
        <v>405.14929596106293</v>
      </c>
      <c r="K30" s="406">
        <f>SUMIFS(TABLA!$F:$F,TABLA!$D:$D,'7. PIBTRIM CORRIENTE 18-25'!K$6,TABLA!$A:$A,'7. PIBTRIM CORRIENTE 18-25'!$A$28,TABLA!$B:$B,"B00101",TABLA!$I:$I,"0011",TABLA!$H:$H,$A30)</f>
        <v>1084.3551594619325</v>
      </c>
      <c r="L30" s="406">
        <f>SUMIFS(TABLA!$F:$F,TABLA!$D:$D,'7. PIBTRIM CORRIENTE 18-25'!L$6,TABLA!$A:$A,'7. PIBTRIM CORRIENTE 18-25'!$A$28,TABLA!$B:$B,"B00101",TABLA!$I:$I,"0011",TABLA!$H:$H,$A30)</f>
        <v>1362.6773284856367</v>
      </c>
      <c r="M30" s="406">
        <f>SUMIFS(TABLA!$F:$F,TABLA!$D:$D,'7. PIBTRIM CORRIENTE 18-25'!M$6,TABLA!$A:$A,'7. PIBTRIM CORRIENTE 18-25'!$A$28,TABLA!$B:$B,"B00101",TABLA!$I:$I,"0011",TABLA!$H:$H,$A30)</f>
        <v>149.2791941228092</v>
      </c>
      <c r="N30" s="406">
        <f>SUMIFS(TABLA!$F:$F,TABLA!$D:$D,'7. PIBTRIM CORRIENTE 18-25'!N$6,TABLA!$A:$A,'7. PIBTRIM CORRIENTE 18-25'!$A$28,TABLA!$B:$B,"B00101",TABLA!$I:$I,"0011",TABLA!$H:$H,$A30)</f>
        <v>208.5904962716433</v>
      </c>
      <c r="O30" s="406">
        <f>SUMIFS(TABLA!$F:$F,TABLA!$D:$D,'7. PIBTRIM CORRIENTE 18-25'!O$6,TABLA!$A:$A,'7. PIBTRIM CORRIENTE 18-25'!$A$28,TABLA!$B:$B,"B00101",TABLA!$I:$I,"0011",TABLA!$H:$H,$A30)</f>
        <v>188.14078358228591</v>
      </c>
      <c r="P30" s="406">
        <f>SUMIFS(TABLA!$F:$F,TABLA!$D:$D,'7. PIBTRIM CORRIENTE 18-25'!P$6,TABLA!$A:$A,'7. PIBTRIM CORRIENTE 18-25'!$A$28,TABLA!$B:$B,"B00102",TABLA!$I:$I,"0011",TABLA!$H:$H,$A30)</f>
        <v>207.19874082505353</v>
      </c>
      <c r="Q30" s="406">
        <f>SUMIFS(TABLA!$F:$F,TABLA!$D:$D,'7. PIBTRIM CORRIENTE 18-25'!Q$6,TABLA!$A:$A,'7. PIBTRIM CORRIENTE 18-25'!$A$28,TABLA!$B:$B,"B00102",TABLA!$I:$I,"0011",TABLA!$H:$H,$A30)</f>
        <v>1274.8353805100635</v>
      </c>
      <c r="R30" s="406">
        <f>SUMIFS(TABLA!$F:$F,TABLA!$D:$D,'7. PIBTRIM CORRIENTE 18-25'!R$6,TABLA!$A:$A,'7. PIBTRIM CORRIENTE 18-25'!$A$28,TABLA!$B:$B,"B00102",TABLA!$I:$I,"0011",TABLA!$H:$H,$A30)</f>
        <v>79.334334890800704</v>
      </c>
      <c r="S30" s="406">
        <f>SUMIFS(TABLA!$F:$F,TABLA!$D:$D,'7. PIBTRIM CORRIENTE 18-25'!S$6,TABLA!$A:$A,'7. PIBTRIM CORRIENTE 18-25'!$A$28,TABLA!$B:$B,"B00103",TABLA!$I:$I,"0011",TABLA!$H:$H,$A30)</f>
        <v>1648.9959987281095</v>
      </c>
      <c r="T30" s="407">
        <f>SUMIFS(TABLA!$F:$F,TABLA!$D:$D,"VAB",TABLA!$A:$A,'7. PIBTRIM CORRIENTE 18-25'!$A$28,TABLA!$B:$B,"B00101",TABLA!$I:$I,"0011",TABLA!$H:$H,$A30)</f>
        <v>16734.406138096594</v>
      </c>
      <c r="U30" s="406">
        <f>SUMIFS(TABLA!$F:$F,TABLA!$D:$D,"IMP",TABLA!$A:$A,'7. PIBTRIM CORRIENTE 18-25'!$A$28,TABLA!$B:$B,"B00101",TABLA!$I:$I,"0011",TABLA!$H:$H,$A30)</f>
        <v>544.75671983055338</v>
      </c>
      <c r="V30" s="408">
        <f>SUMIFS(TABLA!$F:$F,TABLA!$D:$D,"PIB",TABLA!$A:$A,'7. PIBTRIM CORRIENTE 18-25'!$A$28,TABLA!$B:$B,"B00101",TABLA!$I:$I,"0011",TABLA!$H:$H,$A30)</f>
        <v>17279.162857927149</v>
      </c>
      <c r="X30" s="413"/>
      <c r="AW30" s="395"/>
    </row>
    <row r="31" spans="1:49" s="400" customFormat="1" ht="17.25" customHeight="1">
      <c r="A31" s="409" t="s">
        <v>93</v>
      </c>
      <c r="B31" s="406">
        <f>SUMIFS(TABLA!$F:$F,TABLA!$D:$D,'7. PIBTRIM CORRIENTE 18-25'!B$6,TABLA!$A:$A,'7. PIBTRIM CORRIENTE 18-25'!$A$28,TABLA!$B:$B,"B00101",TABLA!$I:$I,"0011",TABLA!$H:$H,$A31)</f>
        <v>492.24622514253196</v>
      </c>
      <c r="C31" s="406">
        <f>SUMIFS(TABLA!$F:$F,TABLA!$D:$D,'7. PIBTRIM CORRIENTE 18-25'!C$6,TABLA!$A:$A,'7. PIBTRIM CORRIENTE 18-25'!$A$28,TABLA!$B:$B,"B00101",TABLA!$I:$I,"0011",TABLA!$H:$H,$A31)</f>
        <v>641.57056865310574</v>
      </c>
      <c r="D31" s="406">
        <f>SUMIFS(TABLA!$F:$F,TABLA!$D:$D,'7. PIBTRIM CORRIENTE 18-25'!D$6,TABLA!$A:$A,'7. PIBTRIM CORRIENTE 18-25'!$A$28,TABLA!$B:$B,"B00101",TABLA!$I:$I,"0011",TABLA!$H:$H,$A31)</f>
        <v>979.39172618832902</v>
      </c>
      <c r="E31" s="406">
        <f>SUMIFS(TABLA!$F:$F,TABLA!$D:$D,'7. PIBTRIM CORRIENTE 18-25'!E$6,TABLA!$A:$A,'7. PIBTRIM CORRIENTE 18-25'!$A$28,TABLA!$B:$B,"B00101",TABLA!$I:$I,"0011",TABLA!$H:$H,$A31)</f>
        <v>424.07588435493022</v>
      </c>
      <c r="F31" s="406">
        <f>SUMIFS(TABLA!$F:$F,TABLA!$D:$D,'7. PIBTRIM CORRIENTE 18-25'!F$6,TABLA!$A:$A,'7. PIBTRIM CORRIENTE 18-25'!$A$28,TABLA!$B:$B,"B00101",TABLA!$I:$I,"0011",TABLA!$H:$H,$A31)</f>
        <v>2491.5917442055493</v>
      </c>
      <c r="G31" s="406">
        <f>SUMIFS(TABLA!$F:$F,TABLA!$D:$D,'7. PIBTRIM CORRIENTE 18-25'!G$6,TABLA!$A:$A,'7. PIBTRIM CORRIENTE 18-25'!$A$28,TABLA!$B:$B,"B00101",TABLA!$I:$I,"0011",TABLA!$H:$H,$A31)</f>
        <v>3861.6461076311962</v>
      </c>
      <c r="H31" s="406">
        <f>SUMIFS(TABLA!$F:$F,TABLA!$D:$D,'7. PIBTRIM CORRIENTE 18-25'!H$6,TABLA!$A:$A,'7. PIBTRIM CORRIENTE 18-25'!$A$28,TABLA!$B:$B,"B00101",TABLA!$I:$I,"0011",TABLA!$H:$H,$A31)</f>
        <v>2238.146051229377</v>
      </c>
      <c r="I31" s="406">
        <f>SUMIFS(TABLA!$F:$F,TABLA!$D:$D,'7. PIBTRIM CORRIENTE 18-25'!I$6,TABLA!$A:$A,'7. PIBTRIM CORRIENTE 18-25'!$A$28,TABLA!$B:$B,"B00101",TABLA!$I:$I,"0011",TABLA!$H:$H,$A31)</f>
        <v>309.84701730308353</v>
      </c>
      <c r="J31" s="406">
        <f>SUMIFS(TABLA!$F:$F,TABLA!$D:$D,'7. PIBTRIM CORRIENTE 18-25'!J$6,TABLA!$A:$A,'7. PIBTRIM CORRIENTE 18-25'!$A$28,TABLA!$B:$B,"B00101",TABLA!$I:$I,"0011",TABLA!$H:$H,$A31)</f>
        <v>407.37469038096208</v>
      </c>
      <c r="K31" s="406">
        <f>SUMIFS(TABLA!$F:$F,TABLA!$D:$D,'7. PIBTRIM CORRIENTE 18-25'!K$6,TABLA!$A:$A,'7. PIBTRIM CORRIENTE 18-25'!$A$28,TABLA!$B:$B,"B00101",TABLA!$I:$I,"0011",TABLA!$H:$H,$A31)</f>
        <v>1107.3914078079752</v>
      </c>
      <c r="L31" s="406">
        <f>SUMIFS(TABLA!$F:$F,TABLA!$D:$D,'7. PIBTRIM CORRIENTE 18-25'!L$6,TABLA!$A:$A,'7. PIBTRIM CORRIENTE 18-25'!$A$28,TABLA!$B:$B,"B00101",TABLA!$I:$I,"0011",TABLA!$H:$H,$A31)</f>
        <v>1413.8658355098453</v>
      </c>
      <c r="M31" s="406">
        <f>SUMIFS(TABLA!$F:$F,TABLA!$D:$D,'7. PIBTRIM CORRIENTE 18-25'!M$6,TABLA!$A:$A,'7. PIBTRIM CORRIENTE 18-25'!$A$28,TABLA!$B:$B,"B00101",TABLA!$I:$I,"0011",TABLA!$H:$H,$A31)</f>
        <v>173.22019098243481</v>
      </c>
      <c r="N31" s="406">
        <f>SUMIFS(TABLA!$F:$F,TABLA!$D:$D,'7. PIBTRIM CORRIENTE 18-25'!N$6,TABLA!$A:$A,'7. PIBTRIM CORRIENTE 18-25'!$A$28,TABLA!$B:$B,"B00101",TABLA!$I:$I,"0011",TABLA!$H:$H,$A31)</f>
        <v>241.33639781281829</v>
      </c>
      <c r="O31" s="406">
        <f>SUMIFS(TABLA!$F:$F,TABLA!$D:$D,'7. PIBTRIM CORRIENTE 18-25'!O$6,TABLA!$A:$A,'7. PIBTRIM CORRIENTE 18-25'!$A$28,TABLA!$B:$B,"B00101",TABLA!$I:$I,"0011",TABLA!$H:$H,$A31)</f>
        <v>209.33354687439439</v>
      </c>
      <c r="P31" s="406">
        <f>SUMIFS(TABLA!$F:$F,TABLA!$D:$D,'7. PIBTRIM CORRIENTE 18-25'!P$6,TABLA!$A:$A,'7. PIBTRIM CORRIENTE 18-25'!$A$28,TABLA!$B:$B,"B00102",TABLA!$I:$I,"0011",TABLA!$H:$H,$A31)</f>
        <v>171.46670330360277</v>
      </c>
      <c r="Q31" s="406">
        <f>SUMIFS(TABLA!$F:$F,TABLA!$D:$D,'7. PIBTRIM CORRIENTE 18-25'!Q$6,TABLA!$A:$A,'7. PIBTRIM CORRIENTE 18-25'!$A$28,TABLA!$B:$B,"B00102",TABLA!$I:$I,"0011",TABLA!$H:$H,$A31)</f>
        <v>1279.7427920815962</v>
      </c>
      <c r="R31" s="406">
        <f>SUMIFS(TABLA!$F:$F,TABLA!$D:$D,'7. PIBTRIM CORRIENTE 18-25'!R$6,TABLA!$A:$A,'7. PIBTRIM CORRIENTE 18-25'!$A$28,TABLA!$B:$B,"B00102",TABLA!$I:$I,"0011",TABLA!$H:$H,$A31)</f>
        <v>82.520205716509679</v>
      </c>
      <c r="S31" s="406">
        <f>SUMIFS(TABLA!$F:$F,TABLA!$D:$D,'7. PIBTRIM CORRIENTE 18-25'!S$6,TABLA!$A:$A,'7. PIBTRIM CORRIENTE 18-25'!$A$28,TABLA!$B:$B,"B00103",TABLA!$I:$I,"0011",TABLA!$H:$H,$A31)</f>
        <v>1831.4725475062062</v>
      </c>
      <c r="T31" s="407">
        <f>SUMIFS(TABLA!$F:$F,TABLA!$D:$D,"VAB",TABLA!$A:$A,'7. PIBTRIM CORRIENTE 18-25'!$A$28,TABLA!$B:$B,"B00101",TABLA!$I:$I,"0011",TABLA!$H:$H,$A31)</f>
        <v>18356.239642684446</v>
      </c>
      <c r="U31" s="406">
        <f>SUMIFS(TABLA!$F:$F,TABLA!$D:$D,"IMP",TABLA!$A:$A,'7. PIBTRIM CORRIENTE 18-25'!$A$28,TABLA!$B:$B,"B00101",TABLA!$I:$I,"0011",TABLA!$H:$H,$A31)</f>
        <v>380.46305195710545</v>
      </c>
      <c r="V31" s="408">
        <f>SUMIFS(TABLA!$F:$F,TABLA!$D:$D,"PIB",TABLA!$A:$A,'7. PIBTRIM CORRIENTE 18-25'!$A$28,TABLA!$B:$B,"B00101",TABLA!$I:$I,"0011",TABLA!$H:$H,$A31)</f>
        <v>18736.70269464155</v>
      </c>
      <c r="X31" s="413"/>
      <c r="AW31" s="395"/>
    </row>
    <row r="32" spans="1:49" s="400" customFormat="1" ht="17.25" customHeight="1">
      <c r="A32" s="405" t="s">
        <v>94</v>
      </c>
      <c r="B32" s="406">
        <f>SUMIFS(TABLA!$F:$F,TABLA!$D:$D,'7. PIBTRIM CORRIENTE 18-25'!B$6,TABLA!$A:$A,'7. PIBTRIM CORRIENTE 18-25'!$A$28,TABLA!$B:$B,"B00101",TABLA!$I:$I,"0011",TABLA!$H:$H,$A32)</f>
        <v>583.52866632187249</v>
      </c>
      <c r="C32" s="406">
        <f>SUMIFS(TABLA!$F:$F,TABLA!$D:$D,'7. PIBTRIM CORRIENTE 18-25'!C$6,TABLA!$A:$A,'7. PIBTRIM CORRIENTE 18-25'!$A$28,TABLA!$B:$B,"B00101",TABLA!$I:$I,"0011",TABLA!$H:$H,$A32)</f>
        <v>663.7139555950406</v>
      </c>
      <c r="D32" s="406">
        <f>SUMIFS(TABLA!$F:$F,TABLA!$D:$D,'7. PIBTRIM CORRIENTE 18-25'!D$6,TABLA!$A:$A,'7. PIBTRIM CORRIENTE 18-25'!$A$28,TABLA!$B:$B,"B00101",TABLA!$I:$I,"0011",TABLA!$H:$H,$A32)</f>
        <v>999.13178538651653</v>
      </c>
      <c r="E32" s="406">
        <f>SUMIFS(TABLA!$F:$F,TABLA!$D:$D,'7. PIBTRIM CORRIENTE 18-25'!E$6,TABLA!$A:$A,'7. PIBTRIM CORRIENTE 18-25'!$A$28,TABLA!$B:$B,"B00101",TABLA!$I:$I,"0011",TABLA!$H:$H,$A32)</f>
        <v>436.19918202553413</v>
      </c>
      <c r="F32" s="406">
        <f>SUMIFS(TABLA!$F:$F,TABLA!$D:$D,'7. PIBTRIM CORRIENTE 18-25'!F$6,TABLA!$A:$A,'7. PIBTRIM CORRIENTE 18-25'!$A$28,TABLA!$B:$B,"B00101",TABLA!$I:$I,"0011",TABLA!$H:$H,$A32)</f>
        <v>2976.3821328741474</v>
      </c>
      <c r="G32" s="406">
        <f>SUMIFS(TABLA!$F:$F,TABLA!$D:$D,'7. PIBTRIM CORRIENTE 18-25'!G$6,TABLA!$A:$A,'7. PIBTRIM CORRIENTE 18-25'!$A$28,TABLA!$B:$B,"B00101",TABLA!$I:$I,"0011",TABLA!$H:$H,$A32)</f>
        <v>4929.6650015652813</v>
      </c>
      <c r="H32" s="406">
        <f>SUMIFS(TABLA!$F:$F,TABLA!$D:$D,'7. PIBTRIM CORRIENTE 18-25'!H$6,TABLA!$A:$A,'7. PIBTRIM CORRIENTE 18-25'!$A$28,TABLA!$B:$B,"B00101",TABLA!$I:$I,"0011",TABLA!$H:$H,$A32)</f>
        <v>2412.8244189498764</v>
      </c>
      <c r="I32" s="406">
        <f>SUMIFS(TABLA!$F:$F,TABLA!$D:$D,'7. PIBTRIM CORRIENTE 18-25'!I$6,TABLA!$A:$A,'7. PIBTRIM CORRIENTE 18-25'!$A$28,TABLA!$B:$B,"B00101",TABLA!$I:$I,"0011",TABLA!$H:$H,$A32)</f>
        <v>385.72680293841069</v>
      </c>
      <c r="J32" s="406">
        <f>SUMIFS(TABLA!$F:$F,TABLA!$D:$D,'7. PIBTRIM CORRIENTE 18-25'!J$6,TABLA!$A:$A,'7. PIBTRIM CORRIENTE 18-25'!$A$28,TABLA!$B:$B,"B00101",TABLA!$I:$I,"0011",TABLA!$H:$H,$A32)</f>
        <v>427.69891038021865</v>
      </c>
      <c r="K32" s="406">
        <f>SUMIFS(TABLA!$F:$F,TABLA!$D:$D,'7. PIBTRIM CORRIENTE 18-25'!K$6,TABLA!$A:$A,'7. PIBTRIM CORRIENTE 18-25'!$A$28,TABLA!$B:$B,"B00101",TABLA!$I:$I,"0011",TABLA!$H:$H,$A32)</f>
        <v>1187.9580772749209</v>
      </c>
      <c r="L32" s="406">
        <f>SUMIFS(TABLA!$F:$F,TABLA!$D:$D,'7. PIBTRIM CORRIENTE 18-25'!L$6,TABLA!$A:$A,'7. PIBTRIM CORRIENTE 18-25'!$A$28,TABLA!$B:$B,"B00101",TABLA!$I:$I,"0011",TABLA!$H:$H,$A32)</f>
        <v>1503.338657738444</v>
      </c>
      <c r="M32" s="406">
        <f>SUMIFS(TABLA!$F:$F,TABLA!$D:$D,'7. PIBTRIM CORRIENTE 18-25'!M$6,TABLA!$A:$A,'7. PIBTRIM CORRIENTE 18-25'!$A$28,TABLA!$B:$B,"B00101",TABLA!$I:$I,"0011",TABLA!$H:$H,$A32)</f>
        <v>205.49193405177812</v>
      </c>
      <c r="N32" s="406">
        <f>SUMIFS(TABLA!$F:$F,TABLA!$D:$D,'7. PIBTRIM CORRIENTE 18-25'!N$6,TABLA!$A:$A,'7. PIBTRIM CORRIENTE 18-25'!$A$28,TABLA!$B:$B,"B00101",TABLA!$I:$I,"0011",TABLA!$H:$H,$A32)</f>
        <v>205.79590607785079</v>
      </c>
      <c r="O32" s="406">
        <f>SUMIFS(TABLA!$F:$F,TABLA!$D:$D,'7. PIBTRIM CORRIENTE 18-25'!O$6,TABLA!$A:$A,'7. PIBTRIM CORRIENTE 18-25'!$A$28,TABLA!$B:$B,"B00101",TABLA!$I:$I,"0011",TABLA!$H:$H,$A32)</f>
        <v>233.38195453235539</v>
      </c>
      <c r="P32" s="406">
        <f>SUMIFS(TABLA!$F:$F,TABLA!$D:$D,'7. PIBTRIM CORRIENTE 18-25'!P$6,TABLA!$A:$A,'7. PIBTRIM CORRIENTE 18-25'!$A$28,TABLA!$B:$B,"B00102",TABLA!$I:$I,"0011",TABLA!$H:$H,$A32)</f>
        <v>166.28174483424047</v>
      </c>
      <c r="Q32" s="406">
        <f>SUMIFS(TABLA!$F:$F,TABLA!$D:$D,'7. PIBTRIM CORRIENTE 18-25'!Q$6,TABLA!$A:$A,'7. PIBTRIM CORRIENTE 18-25'!$A$28,TABLA!$B:$B,"B00102",TABLA!$I:$I,"0011",TABLA!$H:$H,$A32)</f>
        <v>1301.8958848014115</v>
      </c>
      <c r="R32" s="406">
        <f>SUMIFS(TABLA!$F:$F,TABLA!$D:$D,'7. PIBTRIM CORRIENTE 18-25'!R$6,TABLA!$A:$A,'7. PIBTRIM CORRIENTE 18-25'!$A$28,TABLA!$B:$B,"B00102",TABLA!$I:$I,"0011",TABLA!$H:$H,$A32)</f>
        <v>78.721353883558379</v>
      </c>
      <c r="S32" s="406">
        <f>SUMIFS(TABLA!$F:$F,TABLA!$D:$D,'7. PIBTRIM CORRIENTE 18-25'!S$6,TABLA!$A:$A,'7. PIBTRIM CORRIENTE 18-25'!$A$28,TABLA!$B:$B,"B00103",TABLA!$I:$I,"0011",TABLA!$H:$H,$A32)</f>
        <v>2344.7685098216384</v>
      </c>
      <c r="T32" s="407">
        <f>SUMIFS(TABLA!$F:$F,TABLA!$D:$D,"VAB",TABLA!$A:$A,'7. PIBTRIM CORRIENTE 18-25'!$A$28,TABLA!$B:$B,"B00101",TABLA!$I:$I,"0011",TABLA!$H:$H,$A32)</f>
        <v>21042.504879053096</v>
      </c>
      <c r="U32" s="406">
        <f>SUMIFS(TABLA!$F:$F,TABLA!$D:$D,"IMP",TABLA!$A:$A,'7. PIBTRIM CORRIENTE 18-25'!$A$28,TABLA!$B:$B,"B00101",TABLA!$I:$I,"0011",TABLA!$H:$H,$A32)</f>
        <v>673.39339380675358</v>
      </c>
      <c r="V32" s="408">
        <f>SUMIFS(TABLA!$F:$F,TABLA!$D:$D,"PIB",TABLA!$A:$A,'7. PIBTRIM CORRIENTE 18-25'!$A$28,TABLA!$B:$B,"B00101",TABLA!$I:$I,"0011",TABLA!$H:$H,$A32)</f>
        <v>21715.898272859849</v>
      </c>
      <c r="X32" s="413"/>
      <c r="AW32" s="395"/>
    </row>
    <row r="33" spans="1:49" s="400" customFormat="1" ht="17.25" customHeight="1">
      <c r="A33" s="416" t="s">
        <v>136</v>
      </c>
      <c r="B33" s="417">
        <f>SUM(B34:B37)</f>
        <v>2092.1818044608281</v>
      </c>
      <c r="C33" s="417">
        <f t="shared" ref="C33:V33" si="5">SUM(C34:C37)</f>
        <v>2495.9108600624086</v>
      </c>
      <c r="D33" s="417">
        <f t="shared" si="5"/>
        <v>4149.5170052478961</v>
      </c>
      <c r="E33" s="417">
        <f t="shared" si="5"/>
        <v>1872.7108767203135</v>
      </c>
      <c r="F33" s="417">
        <f t="shared" si="5"/>
        <v>13212.303980270703</v>
      </c>
      <c r="G33" s="417">
        <f t="shared" si="5"/>
        <v>16519.597725774958</v>
      </c>
      <c r="H33" s="417">
        <f t="shared" si="5"/>
        <v>10271.817452210718</v>
      </c>
      <c r="I33" s="417">
        <f t="shared" si="5"/>
        <v>1431.4822245966948</v>
      </c>
      <c r="J33" s="417">
        <f t="shared" si="5"/>
        <v>1736.6660592609928</v>
      </c>
      <c r="K33" s="417">
        <f t="shared" si="5"/>
        <v>4876.1756644182988</v>
      </c>
      <c r="L33" s="417">
        <f t="shared" si="5"/>
        <v>5877.8510860461211</v>
      </c>
      <c r="M33" s="417">
        <f t="shared" si="5"/>
        <v>809.23544574566813</v>
      </c>
      <c r="N33" s="417">
        <f t="shared" si="5"/>
        <v>863.36404841993146</v>
      </c>
      <c r="O33" s="417">
        <f t="shared" si="5"/>
        <v>890.35573541173994</v>
      </c>
      <c r="P33" s="417">
        <f t="shared" si="5"/>
        <v>994.41163234242913</v>
      </c>
      <c r="Q33" s="417">
        <f t="shared" si="5"/>
        <v>5282.1372000604661</v>
      </c>
      <c r="R33" s="417">
        <f t="shared" si="5"/>
        <v>332.97461067093252</v>
      </c>
      <c r="S33" s="417">
        <f t="shared" si="5"/>
        <v>7934.4964151144386</v>
      </c>
      <c r="T33" s="418">
        <f t="shared" si="5"/>
        <v>81643.189826835543</v>
      </c>
      <c r="U33" s="417">
        <f t="shared" si="5"/>
        <v>2168.9654174996031</v>
      </c>
      <c r="V33" s="419">
        <f t="shared" si="5"/>
        <v>83812.155244335154</v>
      </c>
      <c r="X33" s="413"/>
      <c r="Y33" s="413"/>
      <c r="Z33" s="413"/>
      <c r="AA33" s="413"/>
      <c r="AB33" s="413"/>
      <c r="AC33" s="413"/>
      <c r="AD33" s="413"/>
      <c r="AE33" s="413"/>
      <c r="AF33" s="413"/>
      <c r="AG33" s="413"/>
      <c r="AH33" s="413"/>
      <c r="AI33" s="413"/>
      <c r="AJ33" s="413"/>
      <c r="AK33" s="413"/>
      <c r="AL33" s="413"/>
      <c r="AM33" s="413"/>
      <c r="AN33" s="413"/>
      <c r="AO33" s="413"/>
      <c r="AP33" s="413"/>
      <c r="AQ33" s="413"/>
      <c r="AR33" s="413"/>
      <c r="AS33" s="413"/>
      <c r="AT33" s="413"/>
      <c r="AW33" s="395"/>
    </row>
    <row r="34" spans="1:49" s="400" customFormat="1" ht="17.25" customHeight="1">
      <c r="A34" s="420" t="s">
        <v>9</v>
      </c>
      <c r="B34" s="417">
        <f>SUMIFS(TABLA!$F:$F,TABLA!$D:$D,'7. PIBTRIM CORRIENTE 18-25'!B$6,TABLA!$A:$A,'7. PIBTRIM CORRIENTE 18-25'!$A$33,TABLA!$B:$B,"B00101",TABLA!$I:$I,"0011",TABLA!$H:$H,$A34)</f>
        <v>446.50815606743106</v>
      </c>
      <c r="C34" s="417">
        <f>SUMIFS(TABLA!$F:$F,TABLA!$D:$D,'7. PIBTRIM CORRIENTE 18-25'!C$6,TABLA!$A:$A,'7. PIBTRIM CORRIENTE 18-25'!$A$33,TABLA!$B:$B,"B00101",TABLA!$I:$I,"0011",TABLA!$H:$H,$A34)</f>
        <v>639.11894337089393</v>
      </c>
      <c r="D34" s="417">
        <f>SUMIFS(TABLA!$F:$F,TABLA!$D:$D,'7. PIBTRIM CORRIENTE 18-25'!D$6,TABLA!$A:$A,'7. PIBTRIM CORRIENTE 18-25'!$A$33,TABLA!$B:$B,"B00101",TABLA!$I:$I,"0011",TABLA!$H:$H,$A34)</f>
        <v>1065.4178702423653</v>
      </c>
      <c r="E34" s="417">
        <f>SUMIFS(TABLA!$F:$F,TABLA!$D:$D,'7. PIBTRIM CORRIENTE 18-25'!E$6,TABLA!$A:$A,'7. PIBTRIM CORRIENTE 18-25'!$A$33,TABLA!$B:$B,"B00101",TABLA!$I:$I,"0011",TABLA!$H:$H,$A34)</f>
        <v>412.22133296025407</v>
      </c>
      <c r="F34" s="417">
        <f>SUMIFS(TABLA!$F:$F,TABLA!$D:$D,'7. PIBTRIM CORRIENTE 18-25'!F$6,TABLA!$A:$A,'7. PIBTRIM CORRIENTE 18-25'!$A$33,TABLA!$B:$B,"B00101",TABLA!$I:$I,"0011",TABLA!$H:$H,$A34)</f>
        <v>4429.7527178467881</v>
      </c>
      <c r="G34" s="417">
        <f>SUMIFS(TABLA!$F:$F,TABLA!$D:$D,'7. PIBTRIM CORRIENTE 18-25'!G$6,TABLA!$A:$A,'7. PIBTRIM CORRIENTE 18-25'!$A$33,TABLA!$B:$B,"B00101",TABLA!$I:$I,"0011",TABLA!$H:$H,$A34)</f>
        <v>3911.1179755941562</v>
      </c>
      <c r="H34" s="417">
        <f>SUMIFS(TABLA!$F:$F,TABLA!$D:$D,'7. PIBTRIM CORRIENTE 18-25'!H$6,TABLA!$A:$A,'7. PIBTRIM CORRIENTE 18-25'!$A$33,TABLA!$B:$B,"B00101",TABLA!$I:$I,"0011",TABLA!$H:$H,$A34)</f>
        <v>2400.4661339763643</v>
      </c>
      <c r="I34" s="417">
        <f>SUMIFS(TABLA!$F:$F,TABLA!$D:$D,'7. PIBTRIM CORRIENTE 18-25'!I$6,TABLA!$A:$A,'7. PIBTRIM CORRIENTE 18-25'!$A$33,TABLA!$B:$B,"B00101",TABLA!$I:$I,"0011",TABLA!$H:$H,$A34)</f>
        <v>318.46247998862253</v>
      </c>
      <c r="J34" s="417">
        <f>SUMIFS(TABLA!$F:$F,TABLA!$D:$D,'7. PIBTRIM CORRIENTE 18-25'!J$6,TABLA!$A:$A,'7. PIBTRIM CORRIENTE 18-25'!$A$33,TABLA!$B:$B,"B00101",TABLA!$I:$I,"0011",TABLA!$H:$H,$A34)</f>
        <v>399.87006989789057</v>
      </c>
      <c r="K34" s="417">
        <f>SUMIFS(TABLA!$F:$F,TABLA!$D:$D,'7. PIBTRIM CORRIENTE 18-25'!K$6,TABLA!$A:$A,'7. PIBTRIM CORRIENTE 18-25'!$A$33,TABLA!$B:$B,"B00101",TABLA!$I:$I,"0011",TABLA!$H:$H,$A34)</f>
        <v>1202.2591357963624</v>
      </c>
      <c r="L34" s="417">
        <f>SUMIFS(TABLA!$F:$F,TABLA!$D:$D,'7. PIBTRIM CORRIENTE 18-25'!L$6,TABLA!$A:$A,'7. PIBTRIM CORRIENTE 18-25'!$A$33,TABLA!$B:$B,"B00101",TABLA!$I:$I,"0011",TABLA!$H:$H,$A34)</f>
        <v>1269.429078516361</v>
      </c>
      <c r="M34" s="417">
        <f>SUMIFS(TABLA!$F:$F,TABLA!$D:$D,'7. PIBTRIM CORRIENTE 18-25'!M$6,TABLA!$A:$A,'7. PIBTRIM CORRIENTE 18-25'!$A$33,TABLA!$B:$B,"B00101",TABLA!$I:$I,"0011",TABLA!$H:$H,$A34)</f>
        <v>201.41528915337148</v>
      </c>
      <c r="N34" s="417">
        <f>SUMIFS(TABLA!$F:$F,TABLA!$D:$D,'7. PIBTRIM CORRIENTE 18-25'!N$6,TABLA!$A:$A,'7. PIBTRIM CORRIENTE 18-25'!$A$33,TABLA!$B:$B,"B00101",TABLA!$I:$I,"0011",TABLA!$H:$H,$A34)</f>
        <v>195.61911526778204</v>
      </c>
      <c r="O34" s="417">
        <f>SUMIFS(TABLA!$F:$F,TABLA!$D:$D,'7. PIBTRIM CORRIENTE 18-25'!O$6,TABLA!$A:$A,'7. PIBTRIM CORRIENTE 18-25'!$A$33,TABLA!$B:$B,"B00101",TABLA!$I:$I,"0011",TABLA!$H:$H,$A34)</f>
        <v>202.00207203843618</v>
      </c>
      <c r="P34" s="417">
        <f>SUMIFS(TABLA!$F:$F,TABLA!$D:$D,'7. PIBTRIM CORRIENTE 18-25'!P$6,TABLA!$A:$A,'7. PIBTRIM CORRIENTE 18-25'!$A$33,TABLA!$B:$B,"B00102",TABLA!$I:$I,"0011",TABLA!$H:$H,$A34)</f>
        <v>387.44159076672025</v>
      </c>
      <c r="Q34" s="417">
        <f>SUMIFS(TABLA!$F:$F,TABLA!$D:$D,'7. PIBTRIM CORRIENTE 18-25'!Q$6,TABLA!$A:$A,'7. PIBTRIM CORRIENTE 18-25'!$A$33,TABLA!$B:$B,"B00102",TABLA!$I:$I,"0011",TABLA!$H:$H,$A34)</f>
        <v>1304.8208263461947</v>
      </c>
      <c r="R34" s="417">
        <f>SUMIFS(TABLA!$F:$F,TABLA!$D:$D,'7. PIBTRIM CORRIENTE 18-25'!R$6,TABLA!$A:$A,'7. PIBTRIM CORRIENTE 18-25'!$A$33,TABLA!$B:$B,"B00102",TABLA!$I:$I,"0011",TABLA!$H:$H,$A34)</f>
        <v>80.368147214359809</v>
      </c>
      <c r="S34" s="417">
        <f>SUMIFS(TABLA!$F:$F,TABLA!$D:$D,'7. PIBTRIM CORRIENTE 18-25'!S$6,TABLA!$A:$A,'7. PIBTRIM CORRIENTE 18-25'!$A$33,TABLA!$B:$B,"B00103",TABLA!$I:$I,"0011",TABLA!$H:$H,$A34)</f>
        <v>1771.0284237600495</v>
      </c>
      <c r="T34" s="418">
        <f>SUMIFS(TABLA!$F:$F,TABLA!$D:$D,"VAB",TABLA!$A:$A,'7. PIBTRIM CORRIENTE 18-25'!$A$33,TABLA!$B:$B,"B00101",TABLA!$I:$I,"0011",TABLA!$H:$H,$A34)</f>
        <v>20637.319358804401</v>
      </c>
      <c r="U34" s="417">
        <f>SUMIFS(TABLA!$F:$F,TABLA!$D:$D,"IMP",TABLA!$A:$A,'7. PIBTRIM CORRIENTE 18-25'!$A$33,TABLA!$B:$B,"B00101",TABLA!$I:$I,"0011",TABLA!$H:$H,$A34)</f>
        <v>478.03644736305029</v>
      </c>
      <c r="V34" s="419">
        <f>SUMIFS(TABLA!$F:$F,TABLA!$D:$D,"PIB",TABLA!$A:$A,'7. PIBTRIM CORRIENTE 18-25'!$A$33,TABLA!$B:$B,"B00101",TABLA!$I:$I,"0011",TABLA!$H:$H,$A34)</f>
        <v>21115.355806167452</v>
      </c>
      <c r="X34" s="413"/>
      <c r="AW34" s="395"/>
    </row>
    <row r="35" spans="1:49" s="400" customFormat="1" ht="17.25" customHeight="1">
      <c r="A35" s="416" t="s">
        <v>92</v>
      </c>
      <c r="B35" s="417">
        <f>SUMIFS(TABLA!$F:$F,TABLA!$D:$D,'7. PIBTRIM CORRIENTE 18-25'!B$6,TABLA!$A:$A,'7. PIBTRIM CORRIENTE 18-25'!$A$33,TABLA!$B:$B,"B00101",TABLA!$I:$I,"0011",TABLA!$H:$H,$A35)</f>
        <v>523.87176741365886</v>
      </c>
      <c r="C35" s="417">
        <f>SUMIFS(TABLA!$F:$F,TABLA!$D:$D,'7. PIBTRIM CORRIENTE 18-25'!C$6,TABLA!$A:$A,'7. PIBTRIM CORRIENTE 18-25'!$A$33,TABLA!$B:$B,"B00101",TABLA!$I:$I,"0011",TABLA!$H:$H,$A35)</f>
        <v>617.80060475561095</v>
      </c>
      <c r="D35" s="417">
        <f>SUMIFS(TABLA!$F:$F,TABLA!$D:$D,'7. PIBTRIM CORRIENTE 18-25'!D$6,TABLA!$A:$A,'7. PIBTRIM CORRIENTE 18-25'!$A$33,TABLA!$B:$B,"B00101",TABLA!$I:$I,"0011",TABLA!$H:$H,$A35)</f>
        <v>1081.8821263374973</v>
      </c>
      <c r="E35" s="417">
        <f>SUMIFS(TABLA!$F:$F,TABLA!$D:$D,'7. PIBTRIM CORRIENTE 18-25'!E$6,TABLA!$A:$A,'7. PIBTRIM CORRIENTE 18-25'!$A$33,TABLA!$B:$B,"B00101",TABLA!$I:$I,"0011",TABLA!$H:$H,$A35)</f>
        <v>466.49501567326871</v>
      </c>
      <c r="F35" s="417">
        <f>SUMIFS(TABLA!$F:$F,TABLA!$D:$D,'7. PIBTRIM CORRIENTE 18-25'!F$6,TABLA!$A:$A,'7. PIBTRIM CORRIENTE 18-25'!$A$33,TABLA!$B:$B,"B00101",TABLA!$I:$I,"0011",TABLA!$H:$H,$A35)</f>
        <v>2532.9719775395738</v>
      </c>
      <c r="G35" s="417">
        <f>SUMIFS(TABLA!$F:$F,TABLA!$D:$D,'7. PIBTRIM CORRIENTE 18-25'!G$6,TABLA!$A:$A,'7. PIBTRIM CORRIENTE 18-25'!$A$33,TABLA!$B:$B,"B00101",TABLA!$I:$I,"0011",TABLA!$H:$H,$A35)</f>
        <v>3139.1221956693689</v>
      </c>
      <c r="H35" s="417">
        <f>SUMIFS(TABLA!$F:$F,TABLA!$D:$D,'7. PIBTRIM CORRIENTE 18-25'!H$6,TABLA!$A:$A,'7. PIBTRIM CORRIENTE 18-25'!$A$33,TABLA!$B:$B,"B00101",TABLA!$I:$I,"0011",TABLA!$H:$H,$A35)</f>
        <v>2547.7858294701618</v>
      </c>
      <c r="I35" s="417">
        <f>SUMIFS(TABLA!$F:$F,TABLA!$D:$D,'7. PIBTRIM CORRIENTE 18-25'!I$6,TABLA!$A:$A,'7. PIBTRIM CORRIENTE 18-25'!$A$33,TABLA!$B:$B,"B00101",TABLA!$I:$I,"0011",TABLA!$H:$H,$A35)</f>
        <v>352.47996226524401</v>
      </c>
      <c r="J35" s="417">
        <f>SUMIFS(TABLA!$F:$F,TABLA!$D:$D,'7. PIBTRIM CORRIENTE 18-25'!J$6,TABLA!$A:$A,'7. PIBTRIM CORRIENTE 18-25'!$A$33,TABLA!$B:$B,"B00101",TABLA!$I:$I,"0011",TABLA!$H:$H,$A35)</f>
        <v>435.43717149701666</v>
      </c>
      <c r="K35" s="417">
        <f>SUMIFS(TABLA!$F:$F,TABLA!$D:$D,'7. PIBTRIM CORRIENTE 18-25'!K$6,TABLA!$A:$A,'7. PIBTRIM CORRIENTE 18-25'!$A$33,TABLA!$B:$B,"B00101",TABLA!$I:$I,"0011",TABLA!$H:$H,$A35)</f>
        <v>1191.7394152638515</v>
      </c>
      <c r="L35" s="417">
        <f>SUMIFS(TABLA!$F:$F,TABLA!$D:$D,'7. PIBTRIM CORRIENTE 18-25'!L$6,TABLA!$A:$A,'7. PIBTRIM CORRIENTE 18-25'!$A$33,TABLA!$B:$B,"B00101",TABLA!$I:$I,"0011",TABLA!$H:$H,$A35)</f>
        <v>1472.7426532544023</v>
      </c>
      <c r="M35" s="417">
        <f>SUMIFS(TABLA!$F:$F,TABLA!$D:$D,'7. PIBTRIM CORRIENTE 18-25'!M$6,TABLA!$A:$A,'7. PIBTRIM CORRIENTE 18-25'!$A$33,TABLA!$B:$B,"B00101",TABLA!$I:$I,"0011",TABLA!$H:$H,$A35)</f>
        <v>170.20826480986946</v>
      </c>
      <c r="N35" s="417">
        <f>SUMIFS(TABLA!$F:$F,TABLA!$D:$D,'7. PIBTRIM CORRIENTE 18-25'!N$6,TABLA!$A:$A,'7. PIBTRIM CORRIENTE 18-25'!$A$33,TABLA!$B:$B,"B00101",TABLA!$I:$I,"0011",TABLA!$H:$H,$A35)</f>
        <v>206.92417978819711</v>
      </c>
      <c r="O35" s="417">
        <f>SUMIFS(TABLA!$F:$F,TABLA!$D:$D,'7. PIBTRIM CORRIENTE 18-25'!O$6,TABLA!$A:$A,'7. PIBTRIM CORRIENTE 18-25'!$A$33,TABLA!$B:$B,"B00101",TABLA!$I:$I,"0011",TABLA!$H:$H,$A35)</f>
        <v>210.44723083629069</v>
      </c>
      <c r="P35" s="417">
        <f>SUMIFS(TABLA!$F:$F,TABLA!$D:$D,'7. PIBTRIM CORRIENTE 18-25'!P$6,TABLA!$A:$A,'7. PIBTRIM CORRIENTE 18-25'!$A$33,TABLA!$B:$B,"B00102",TABLA!$I:$I,"0011",TABLA!$H:$H,$A35)</f>
        <v>237.90558259998835</v>
      </c>
      <c r="Q35" s="417">
        <f>SUMIFS(TABLA!$F:$F,TABLA!$D:$D,'7. PIBTRIM CORRIENTE 18-25'!Q$6,TABLA!$A:$A,'7. PIBTRIM CORRIENTE 18-25'!$A$33,TABLA!$B:$B,"B00102",TABLA!$I:$I,"0011",TABLA!$H:$H,$A35)</f>
        <v>1309.6520264634846</v>
      </c>
      <c r="R35" s="417">
        <f>SUMIFS(TABLA!$F:$F,TABLA!$D:$D,'7. PIBTRIM CORRIENTE 18-25'!R$6,TABLA!$A:$A,'7. PIBTRIM CORRIENTE 18-25'!$A$33,TABLA!$B:$B,"B00102",TABLA!$I:$I,"0011",TABLA!$H:$H,$A35)</f>
        <v>83.092658095335324</v>
      </c>
      <c r="S35" s="417">
        <f>SUMIFS(TABLA!$F:$F,TABLA!$D:$D,'7. PIBTRIM CORRIENTE 18-25'!S$6,TABLA!$A:$A,'7. PIBTRIM CORRIENTE 18-25'!$A$33,TABLA!$B:$B,"B00103",TABLA!$I:$I,"0011",TABLA!$H:$H,$A35)</f>
        <v>1737.4583524663892</v>
      </c>
      <c r="T35" s="418">
        <f>SUMIFS(TABLA!$F:$F,TABLA!$D:$D,"VAB",TABLA!$A:$A,'7. PIBTRIM CORRIENTE 18-25'!$A$33,TABLA!$B:$B,"B00101",TABLA!$I:$I,"0011",TABLA!$H:$H,$A35)</f>
        <v>18318.017014199209</v>
      </c>
      <c r="U35" s="417">
        <f>SUMIFS(TABLA!$F:$F,TABLA!$D:$D,"IMP",TABLA!$A:$A,'7. PIBTRIM CORRIENTE 18-25'!$A$33,TABLA!$B:$B,"B00101",TABLA!$I:$I,"0011",TABLA!$H:$H,$A35)</f>
        <v>586.06138041324562</v>
      </c>
      <c r="V35" s="419">
        <f>SUMIFS(TABLA!$F:$F,TABLA!$D:$D,"PIB",TABLA!$A:$A,'7. PIBTRIM CORRIENTE 18-25'!$A$33,TABLA!$B:$B,"B00101",TABLA!$I:$I,"0011",TABLA!$H:$H,$A35)</f>
        <v>18904.078394612454</v>
      </c>
      <c r="X35" s="413"/>
      <c r="AW35" s="395"/>
    </row>
    <row r="36" spans="1:49" s="400" customFormat="1" ht="17.25" customHeight="1">
      <c r="A36" s="416" t="s">
        <v>93</v>
      </c>
      <c r="B36" s="417">
        <f>SUMIFS(TABLA!$F:$F,TABLA!$D:$D,'7. PIBTRIM CORRIENTE 18-25'!B$6,TABLA!$A:$A,'7. PIBTRIM CORRIENTE 18-25'!$A$33,TABLA!$B:$B,"B00101",TABLA!$I:$I,"0011",TABLA!$H:$H,$A36)</f>
        <v>545.58759347094156</v>
      </c>
      <c r="C36" s="417">
        <f>SUMIFS(TABLA!$F:$F,TABLA!$D:$D,'7. PIBTRIM CORRIENTE 18-25'!C$6,TABLA!$A:$A,'7. PIBTRIM CORRIENTE 18-25'!$A$33,TABLA!$B:$B,"B00101",TABLA!$I:$I,"0011",TABLA!$H:$H,$A36)</f>
        <v>616.67652969149731</v>
      </c>
      <c r="D36" s="417">
        <f>SUMIFS(TABLA!$F:$F,TABLA!$D:$D,'7. PIBTRIM CORRIENTE 18-25'!D$6,TABLA!$A:$A,'7. PIBTRIM CORRIENTE 18-25'!$A$33,TABLA!$B:$B,"B00101",TABLA!$I:$I,"0011",TABLA!$H:$H,$A36)</f>
        <v>970.53597938075359</v>
      </c>
      <c r="E36" s="417">
        <f>SUMIFS(TABLA!$F:$F,TABLA!$D:$D,'7. PIBTRIM CORRIENTE 18-25'!E$6,TABLA!$A:$A,'7. PIBTRIM CORRIENTE 18-25'!$A$33,TABLA!$B:$B,"B00101",TABLA!$I:$I,"0011",TABLA!$H:$H,$A36)</f>
        <v>487.36710034118801</v>
      </c>
      <c r="F36" s="417">
        <f>SUMIFS(TABLA!$F:$F,TABLA!$D:$D,'7. PIBTRIM CORRIENTE 18-25'!F$6,TABLA!$A:$A,'7. PIBTRIM CORRIENTE 18-25'!$A$33,TABLA!$B:$B,"B00101",TABLA!$I:$I,"0011",TABLA!$H:$H,$A36)</f>
        <v>2956.1969478136562</v>
      </c>
      <c r="G36" s="417">
        <f>SUMIFS(TABLA!$F:$F,TABLA!$D:$D,'7. PIBTRIM CORRIENTE 18-25'!G$6,TABLA!$A:$A,'7. PIBTRIM CORRIENTE 18-25'!$A$33,TABLA!$B:$B,"B00101",TABLA!$I:$I,"0011",TABLA!$H:$H,$A36)</f>
        <v>4136.9961824187994</v>
      </c>
      <c r="H36" s="417">
        <f>SUMIFS(TABLA!$F:$F,TABLA!$D:$D,'7. PIBTRIM CORRIENTE 18-25'!H$6,TABLA!$A:$A,'7. PIBTRIM CORRIENTE 18-25'!$A$33,TABLA!$B:$B,"B00101",TABLA!$I:$I,"0011",TABLA!$H:$H,$A36)</f>
        <v>2611.5868783578389</v>
      </c>
      <c r="I36" s="417">
        <f>SUMIFS(TABLA!$F:$F,TABLA!$D:$D,'7. PIBTRIM CORRIENTE 18-25'!I$6,TABLA!$A:$A,'7. PIBTRIM CORRIENTE 18-25'!$A$33,TABLA!$B:$B,"B00101",TABLA!$I:$I,"0011",TABLA!$H:$H,$A36)</f>
        <v>356.43321173730448</v>
      </c>
      <c r="J36" s="417">
        <f>SUMIFS(TABLA!$F:$F,TABLA!$D:$D,'7. PIBTRIM CORRIENTE 18-25'!J$6,TABLA!$A:$A,'7. PIBTRIM CORRIENTE 18-25'!$A$33,TABLA!$B:$B,"B00101",TABLA!$I:$I,"0011",TABLA!$H:$H,$A36)</f>
        <v>443.6534239522893</v>
      </c>
      <c r="K36" s="417">
        <f>SUMIFS(TABLA!$F:$F,TABLA!$D:$D,'7. PIBTRIM CORRIENTE 18-25'!K$6,TABLA!$A:$A,'7. PIBTRIM CORRIENTE 18-25'!$A$33,TABLA!$B:$B,"B00101",TABLA!$I:$I,"0011",TABLA!$H:$H,$A36)</f>
        <v>1222.9669066784636</v>
      </c>
      <c r="L36" s="417">
        <f>SUMIFS(TABLA!$F:$F,TABLA!$D:$D,'7. PIBTRIM CORRIENTE 18-25'!L$6,TABLA!$A:$A,'7. PIBTRIM CORRIENTE 18-25'!$A$33,TABLA!$B:$B,"B00101",TABLA!$I:$I,"0011",TABLA!$H:$H,$A36)</f>
        <v>1528.2061471622051</v>
      </c>
      <c r="M36" s="417">
        <f>SUMIFS(TABLA!$F:$F,TABLA!$D:$D,'7. PIBTRIM CORRIENTE 18-25'!M$6,TABLA!$A:$A,'7. PIBTRIM CORRIENTE 18-25'!$A$33,TABLA!$B:$B,"B00101",TABLA!$I:$I,"0011",TABLA!$H:$H,$A36)</f>
        <v>205.6911500334873</v>
      </c>
      <c r="N36" s="417">
        <f>SUMIFS(TABLA!$F:$F,TABLA!$D:$D,'7. PIBTRIM CORRIENTE 18-25'!N$6,TABLA!$A:$A,'7. PIBTRIM CORRIENTE 18-25'!$A$33,TABLA!$B:$B,"B00101",TABLA!$I:$I,"0011",TABLA!$H:$H,$A36)</f>
        <v>243.76782495623331</v>
      </c>
      <c r="O36" s="417">
        <f>SUMIFS(TABLA!$F:$F,TABLA!$D:$D,'7. PIBTRIM CORRIENTE 18-25'!O$6,TABLA!$A:$A,'7. PIBTRIM CORRIENTE 18-25'!$A$33,TABLA!$B:$B,"B00101",TABLA!$I:$I,"0011",TABLA!$H:$H,$A36)</f>
        <v>229.8643693187544</v>
      </c>
      <c r="P36" s="417">
        <f>SUMIFS(TABLA!$F:$F,TABLA!$D:$D,'7. PIBTRIM CORRIENTE 18-25'!P$6,TABLA!$A:$A,'7. PIBTRIM CORRIENTE 18-25'!$A$33,TABLA!$B:$B,"B00102",TABLA!$I:$I,"0011",TABLA!$H:$H,$A36)</f>
        <v>198.53540536182325</v>
      </c>
      <c r="Q36" s="417">
        <f>SUMIFS(TABLA!$F:$F,TABLA!$D:$D,'7. PIBTRIM CORRIENTE 18-25'!Q$6,TABLA!$A:$A,'7. PIBTRIM CORRIENTE 18-25'!$A$33,TABLA!$B:$B,"B00102",TABLA!$I:$I,"0011",TABLA!$H:$H,$A36)</f>
        <v>1323.6751536993127</v>
      </c>
      <c r="R36" s="417">
        <f>SUMIFS(TABLA!$F:$F,TABLA!$D:$D,'7. PIBTRIM CORRIENTE 18-25'!R$6,TABLA!$A:$A,'7. PIBTRIM CORRIENTE 18-25'!$A$33,TABLA!$B:$B,"B00102",TABLA!$I:$I,"0011",TABLA!$H:$H,$A36)</f>
        <v>85.603236788859945</v>
      </c>
      <c r="S36" s="417">
        <f>SUMIFS(TABLA!$F:$F,TABLA!$D:$D,'7. PIBTRIM CORRIENTE 18-25'!S$6,TABLA!$A:$A,'7. PIBTRIM CORRIENTE 18-25'!$A$33,TABLA!$B:$B,"B00103",TABLA!$I:$I,"0011",TABLA!$H:$H,$A36)</f>
        <v>1923.5907887909593</v>
      </c>
      <c r="T36" s="418">
        <f>SUMIFS(TABLA!$F:$F,TABLA!$D:$D,"VAB",TABLA!$A:$A,'7. PIBTRIM CORRIENTE 18-25'!$A$33,TABLA!$B:$B,"B00101",TABLA!$I:$I,"0011",TABLA!$H:$H,$A36)</f>
        <v>20086.934829954374</v>
      </c>
      <c r="U36" s="417">
        <f>SUMIFS(TABLA!$F:$F,TABLA!$D:$D,"IMP",TABLA!$A:$A,'7. PIBTRIM CORRIENTE 18-25'!$A$33,TABLA!$B:$B,"B00101",TABLA!$I:$I,"0011",TABLA!$H:$H,$A36)</f>
        <v>529.71109178624272</v>
      </c>
      <c r="V36" s="419">
        <f>SUMIFS(TABLA!$F:$F,TABLA!$D:$D,"PIB",TABLA!$A:$A,'7. PIBTRIM CORRIENTE 18-25'!$A$33,TABLA!$B:$B,"B00101",TABLA!$I:$I,"0011",TABLA!$H:$H,$A36)</f>
        <v>20616.645921740615</v>
      </c>
      <c r="X36" s="413"/>
      <c r="AW36" s="395"/>
    </row>
    <row r="37" spans="1:49" s="400" customFormat="1" ht="17.25" customHeight="1">
      <c r="A37" s="420" t="s">
        <v>94</v>
      </c>
      <c r="B37" s="417">
        <f>SUMIFS(TABLA!$F:$F,TABLA!$D:$D,'7. PIBTRIM CORRIENTE 18-25'!B$6,TABLA!$A:$A,'7. PIBTRIM CORRIENTE 18-25'!$A$33,TABLA!$B:$B,"B00101",TABLA!$I:$I,"0011",TABLA!$H:$H,$A37)</f>
        <v>576.21428750879647</v>
      </c>
      <c r="C37" s="417">
        <f>SUMIFS(TABLA!$F:$F,TABLA!$D:$D,'7. PIBTRIM CORRIENTE 18-25'!C$6,TABLA!$A:$A,'7. PIBTRIM CORRIENTE 18-25'!$A$33,TABLA!$B:$B,"B00101",TABLA!$I:$I,"0011",TABLA!$H:$H,$A37)</f>
        <v>622.31478224440662</v>
      </c>
      <c r="D37" s="417">
        <f>SUMIFS(TABLA!$F:$F,TABLA!$D:$D,'7. PIBTRIM CORRIENTE 18-25'!D$6,TABLA!$A:$A,'7. PIBTRIM CORRIENTE 18-25'!$A$33,TABLA!$B:$B,"B00101",TABLA!$I:$I,"0011",TABLA!$H:$H,$A37)</f>
        <v>1031.6810292872797</v>
      </c>
      <c r="E37" s="417">
        <f>SUMIFS(TABLA!$F:$F,TABLA!$D:$D,'7. PIBTRIM CORRIENTE 18-25'!E$6,TABLA!$A:$A,'7. PIBTRIM CORRIENTE 18-25'!$A$33,TABLA!$B:$B,"B00101",TABLA!$I:$I,"0011",TABLA!$H:$H,$A37)</f>
        <v>506.62742774560263</v>
      </c>
      <c r="F37" s="417">
        <f>SUMIFS(TABLA!$F:$F,TABLA!$D:$D,'7. PIBTRIM CORRIENTE 18-25'!F$6,TABLA!$A:$A,'7. PIBTRIM CORRIENTE 18-25'!$A$33,TABLA!$B:$B,"B00101",TABLA!$I:$I,"0011",TABLA!$H:$H,$A37)</f>
        <v>3293.3823370706846</v>
      </c>
      <c r="G37" s="417">
        <f>SUMIFS(TABLA!$F:$F,TABLA!$D:$D,'7. PIBTRIM CORRIENTE 18-25'!G$6,TABLA!$A:$A,'7. PIBTRIM CORRIENTE 18-25'!$A$33,TABLA!$B:$B,"B00101",TABLA!$I:$I,"0011",TABLA!$H:$H,$A37)</f>
        <v>5332.3613720926342</v>
      </c>
      <c r="H37" s="417">
        <f>SUMIFS(TABLA!$F:$F,TABLA!$D:$D,'7. PIBTRIM CORRIENTE 18-25'!H$6,TABLA!$A:$A,'7. PIBTRIM CORRIENTE 18-25'!$A$33,TABLA!$B:$B,"B00101",TABLA!$I:$I,"0011",TABLA!$H:$H,$A37)</f>
        <v>2711.9786104063533</v>
      </c>
      <c r="I37" s="417">
        <f>SUMIFS(TABLA!$F:$F,TABLA!$D:$D,'7. PIBTRIM CORRIENTE 18-25'!I$6,TABLA!$A:$A,'7. PIBTRIM CORRIENTE 18-25'!$A$33,TABLA!$B:$B,"B00101",TABLA!$I:$I,"0011",TABLA!$H:$H,$A37)</f>
        <v>404.10657060552364</v>
      </c>
      <c r="J37" s="417">
        <f>SUMIFS(TABLA!$F:$F,TABLA!$D:$D,'7. PIBTRIM CORRIENTE 18-25'!J$6,TABLA!$A:$A,'7. PIBTRIM CORRIENTE 18-25'!$A$33,TABLA!$B:$B,"B00101",TABLA!$I:$I,"0011",TABLA!$H:$H,$A37)</f>
        <v>457.7053939137964</v>
      </c>
      <c r="K37" s="417">
        <f>SUMIFS(TABLA!$F:$F,TABLA!$D:$D,'7. PIBTRIM CORRIENTE 18-25'!K$6,TABLA!$A:$A,'7. PIBTRIM CORRIENTE 18-25'!$A$33,TABLA!$B:$B,"B00101",TABLA!$I:$I,"0011",TABLA!$H:$H,$A37)</f>
        <v>1259.210206679621</v>
      </c>
      <c r="L37" s="417">
        <f>SUMIFS(TABLA!$F:$F,TABLA!$D:$D,'7. PIBTRIM CORRIENTE 18-25'!L$6,TABLA!$A:$A,'7. PIBTRIM CORRIENTE 18-25'!$A$33,TABLA!$B:$B,"B00101",TABLA!$I:$I,"0011",TABLA!$H:$H,$A37)</f>
        <v>1607.4732071131532</v>
      </c>
      <c r="M37" s="417">
        <f>SUMIFS(TABLA!$F:$F,TABLA!$D:$D,'7. PIBTRIM CORRIENTE 18-25'!M$6,TABLA!$A:$A,'7. PIBTRIM CORRIENTE 18-25'!$A$33,TABLA!$B:$B,"B00101",TABLA!$I:$I,"0011",TABLA!$H:$H,$A37)</f>
        <v>231.92074174893995</v>
      </c>
      <c r="N37" s="417">
        <f>SUMIFS(TABLA!$F:$F,TABLA!$D:$D,'7. PIBTRIM CORRIENTE 18-25'!N$6,TABLA!$A:$A,'7. PIBTRIM CORRIENTE 18-25'!$A$33,TABLA!$B:$B,"B00101",TABLA!$I:$I,"0011",TABLA!$H:$H,$A37)</f>
        <v>217.05292840771907</v>
      </c>
      <c r="O37" s="417">
        <f>SUMIFS(TABLA!$F:$F,TABLA!$D:$D,'7. PIBTRIM CORRIENTE 18-25'!O$6,TABLA!$A:$A,'7. PIBTRIM CORRIENTE 18-25'!$A$33,TABLA!$B:$B,"B00101",TABLA!$I:$I,"0011",TABLA!$H:$H,$A37)</f>
        <v>248.04206321825868</v>
      </c>
      <c r="P37" s="417">
        <f>SUMIFS(TABLA!$F:$F,TABLA!$D:$D,'7. PIBTRIM CORRIENTE 18-25'!P$6,TABLA!$A:$A,'7. PIBTRIM CORRIENTE 18-25'!$A$33,TABLA!$B:$B,"B00102",TABLA!$I:$I,"0011",TABLA!$H:$H,$A37)</f>
        <v>170.52905361389736</v>
      </c>
      <c r="Q37" s="417">
        <f>SUMIFS(TABLA!$F:$F,TABLA!$D:$D,'7. PIBTRIM CORRIENTE 18-25'!Q$6,TABLA!$A:$A,'7. PIBTRIM CORRIENTE 18-25'!$A$33,TABLA!$B:$B,"B00102",TABLA!$I:$I,"0011",TABLA!$H:$H,$A37)</f>
        <v>1343.9891935514745</v>
      </c>
      <c r="R37" s="417">
        <f>SUMIFS(TABLA!$F:$F,TABLA!$D:$D,'7. PIBTRIM CORRIENTE 18-25'!R$6,TABLA!$A:$A,'7. PIBTRIM CORRIENTE 18-25'!$A$33,TABLA!$B:$B,"B00102",TABLA!$I:$I,"0011",TABLA!$H:$H,$A37)</f>
        <v>83.9105685723774</v>
      </c>
      <c r="S37" s="417">
        <f>SUMIFS(TABLA!$F:$F,TABLA!$D:$D,'7. PIBTRIM CORRIENTE 18-25'!S$6,TABLA!$A:$A,'7. PIBTRIM CORRIENTE 18-25'!$A$33,TABLA!$B:$B,"B00103",TABLA!$I:$I,"0011",TABLA!$H:$H,$A37)</f>
        <v>2502.4188500970404</v>
      </c>
      <c r="T37" s="418">
        <f>SUMIFS(TABLA!$F:$F,TABLA!$D:$D,"VAB",TABLA!$A:$A,'7. PIBTRIM CORRIENTE 18-25'!$A$33,TABLA!$B:$B,"B00101",TABLA!$I:$I,"0011",TABLA!$H:$H,$A37)</f>
        <v>22600.918623877562</v>
      </c>
      <c r="U37" s="417">
        <f>SUMIFS(TABLA!$F:$F,TABLA!$D:$D,"IMP",TABLA!$A:$A,'7. PIBTRIM CORRIENTE 18-25'!$A$33,TABLA!$B:$B,"B00101",TABLA!$I:$I,"0011",TABLA!$H:$H,$A37)</f>
        <v>575.15649793706439</v>
      </c>
      <c r="V37" s="419">
        <f>SUMIFS(TABLA!$F:$F,TABLA!$D:$D,"PIB",TABLA!$A:$A,'7. PIBTRIM CORRIENTE 18-25'!$A$33,TABLA!$B:$B,"B00101",TABLA!$I:$I,"0011",TABLA!$H:$H,$A37)</f>
        <v>23176.075121814625</v>
      </c>
      <c r="X37" s="413"/>
      <c r="AW37" s="395"/>
    </row>
    <row r="38" spans="1:49" s="400" customFormat="1" ht="17.25" customHeight="1">
      <c r="A38" s="409" t="s">
        <v>88</v>
      </c>
      <c r="B38" s="406">
        <f>SUM(B39:B42)</f>
        <v>2320.6943925623659</v>
      </c>
      <c r="C38" s="406">
        <f t="shared" ref="C38:V38" si="6">SUM(C39:C42)</f>
        <v>990.83481409095589</v>
      </c>
      <c r="D38" s="406">
        <f t="shared" si="6"/>
        <v>4272.264368799717</v>
      </c>
      <c r="E38" s="406">
        <f t="shared" si="6"/>
        <v>1990.6939370336165</v>
      </c>
      <c r="F38" s="406">
        <f t="shared" si="6"/>
        <v>13741.277888236256</v>
      </c>
      <c r="G38" s="406">
        <f t="shared" si="6"/>
        <v>17542.701918301362</v>
      </c>
      <c r="H38" s="406">
        <f t="shared" si="6"/>
        <v>11064.233900649642</v>
      </c>
      <c r="I38" s="406">
        <f t="shared" si="6"/>
        <v>1609.1229930564386</v>
      </c>
      <c r="J38" s="406">
        <f t="shared" si="6"/>
        <v>1817.10905049864</v>
      </c>
      <c r="K38" s="406">
        <f t="shared" si="6"/>
        <v>4926.4715977310443</v>
      </c>
      <c r="L38" s="406">
        <f t="shared" si="6"/>
        <v>6305.8601493988954</v>
      </c>
      <c r="M38" s="406">
        <f t="shared" si="6"/>
        <v>857.76456405691522</v>
      </c>
      <c r="N38" s="406">
        <f t="shared" si="6"/>
        <v>897.07656240114318</v>
      </c>
      <c r="O38" s="406">
        <f t="shared" si="6"/>
        <v>951.47885910337595</v>
      </c>
      <c r="P38" s="406">
        <f t="shared" si="6"/>
        <v>1031.9267829054731</v>
      </c>
      <c r="Q38" s="406">
        <f t="shared" si="6"/>
        <v>5476.1179394618375</v>
      </c>
      <c r="R38" s="406">
        <f t="shared" si="6"/>
        <v>364.62793567355084</v>
      </c>
      <c r="S38" s="406">
        <f t="shared" si="6"/>
        <v>8225.1372984328573</v>
      </c>
      <c r="T38" s="407">
        <f t="shared" si="6"/>
        <v>84385.394952394083</v>
      </c>
      <c r="U38" s="406">
        <f t="shared" si="6"/>
        <v>2138.5641793531258</v>
      </c>
      <c r="V38" s="408">
        <f t="shared" si="6"/>
        <v>86523.959131747208</v>
      </c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413"/>
      <c r="AK38" s="413"/>
      <c r="AL38" s="413"/>
      <c r="AM38" s="413"/>
      <c r="AN38" s="413"/>
      <c r="AO38" s="413"/>
      <c r="AP38" s="413"/>
      <c r="AQ38" s="413"/>
      <c r="AR38" s="413"/>
      <c r="AW38" s="395"/>
    </row>
    <row r="39" spans="1:49" s="400" customFormat="1" ht="17.25" customHeight="1">
      <c r="A39" s="405" t="s">
        <v>9</v>
      </c>
      <c r="B39" s="406">
        <f>SUMIFS(TABLA!$F:$F,TABLA!$D:$D,'7. PIBTRIM CORRIENTE 18-25'!B$6,TABLA!$A:$A,'7. PIBTRIM CORRIENTE 18-25'!$A$38,TABLA!$B:$B,"B00101",TABLA!$I:$I,"0011",TABLA!$H:$H,$A39)</f>
        <v>478.2818568476431</v>
      </c>
      <c r="C39" s="406">
        <f>SUMIFS(TABLA!$F:$F,TABLA!$D:$D,'7. PIBTRIM CORRIENTE 18-25'!C$6,TABLA!$A:$A,'7. PIBTRIM CORRIENTE 18-25'!$A$38,TABLA!$B:$B,"B00101",TABLA!$I:$I,"0011",TABLA!$H:$H,$A39)</f>
        <v>256.08480850681406</v>
      </c>
      <c r="D39" s="406">
        <f>SUMIFS(TABLA!$F:$F,TABLA!$D:$D,'7. PIBTRIM CORRIENTE 18-25'!D$6,TABLA!$A:$A,'7. PIBTRIM CORRIENTE 18-25'!$A$38,TABLA!$B:$B,"B00101",TABLA!$I:$I,"0011",TABLA!$H:$H,$A39)</f>
        <v>1074.2726708823459</v>
      </c>
      <c r="E39" s="406">
        <f>SUMIFS(TABLA!$F:$F,TABLA!$D:$D,'7. PIBTRIM CORRIENTE 18-25'!E$6,TABLA!$A:$A,'7. PIBTRIM CORRIENTE 18-25'!$A$38,TABLA!$B:$B,"B00101",TABLA!$I:$I,"0011",TABLA!$H:$H,$A39)</f>
        <v>430.81349690570738</v>
      </c>
      <c r="F39" s="406">
        <f>SUMIFS(TABLA!$F:$F,TABLA!$D:$D,'7. PIBTRIM CORRIENTE 18-25'!F$6,TABLA!$A:$A,'7. PIBTRIM CORRIENTE 18-25'!$A$38,TABLA!$B:$B,"B00101",TABLA!$I:$I,"0011",TABLA!$H:$H,$A39)</f>
        <v>4633.8293832918589</v>
      </c>
      <c r="G39" s="406">
        <f>SUMIFS(TABLA!$F:$F,TABLA!$D:$D,'7. PIBTRIM CORRIENTE 18-25'!G$6,TABLA!$A:$A,'7. PIBTRIM CORRIENTE 18-25'!$A$38,TABLA!$B:$B,"B00101",TABLA!$I:$I,"0011",TABLA!$H:$H,$A39)</f>
        <v>4016.8222099845652</v>
      </c>
      <c r="H39" s="406">
        <f>SUMIFS(TABLA!$F:$F,TABLA!$D:$D,'7. PIBTRIM CORRIENTE 18-25'!H$6,TABLA!$A:$A,'7. PIBTRIM CORRIENTE 18-25'!$A$38,TABLA!$B:$B,"B00101",TABLA!$I:$I,"0011",TABLA!$H:$H,$A39)</f>
        <v>2459.9651022117587</v>
      </c>
      <c r="I39" s="406">
        <f>SUMIFS(TABLA!$F:$F,TABLA!$D:$D,'7. PIBTRIM CORRIENTE 18-25'!I$6,TABLA!$A:$A,'7. PIBTRIM CORRIENTE 18-25'!$A$38,TABLA!$B:$B,"B00101",TABLA!$I:$I,"0011",TABLA!$H:$H,$A39)</f>
        <v>367.79308277444176</v>
      </c>
      <c r="J39" s="406">
        <f>SUMIFS(TABLA!$F:$F,TABLA!$D:$D,'7. PIBTRIM CORRIENTE 18-25'!J$6,TABLA!$A:$A,'7. PIBTRIM CORRIENTE 18-25'!$A$38,TABLA!$B:$B,"B00101",TABLA!$I:$I,"0011",TABLA!$H:$H,$A39)</f>
        <v>428.16511565076615</v>
      </c>
      <c r="K39" s="406">
        <f>SUMIFS(TABLA!$F:$F,TABLA!$D:$D,'7. PIBTRIM CORRIENTE 18-25'!K$6,TABLA!$A:$A,'7. PIBTRIM CORRIENTE 18-25'!$A$38,TABLA!$B:$B,"B00101",TABLA!$I:$I,"0011",TABLA!$H:$H,$A39)</f>
        <v>1239.6940858037199</v>
      </c>
      <c r="L39" s="406">
        <f>SUMIFS(TABLA!$F:$F,TABLA!$D:$D,'7. PIBTRIM CORRIENTE 18-25'!L$6,TABLA!$A:$A,'7. PIBTRIM CORRIENTE 18-25'!$A$38,TABLA!$B:$B,"B00101",TABLA!$I:$I,"0011",TABLA!$H:$H,$A39)</f>
        <v>1384.8475637360214</v>
      </c>
      <c r="M39" s="406">
        <f>SUMIFS(TABLA!$F:$F,TABLA!$D:$D,'7. PIBTRIM CORRIENTE 18-25'!M$6,TABLA!$A:$A,'7. PIBTRIM CORRIENTE 18-25'!$A$38,TABLA!$B:$B,"B00101",TABLA!$I:$I,"0011",TABLA!$H:$H,$A39)</f>
        <v>217.21363998444141</v>
      </c>
      <c r="N39" s="406">
        <f>SUMIFS(TABLA!$F:$F,TABLA!$D:$D,'7. PIBTRIM CORRIENTE 18-25'!N$6,TABLA!$A:$A,'7. PIBTRIM CORRIENTE 18-25'!$A$38,TABLA!$B:$B,"B00101",TABLA!$I:$I,"0011",TABLA!$H:$H,$A39)</f>
        <v>199.4113978939132</v>
      </c>
      <c r="O39" s="406">
        <f>SUMIFS(TABLA!$F:$F,TABLA!$D:$D,'7. PIBTRIM CORRIENTE 18-25'!O$6,TABLA!$A:$A,'7. PIBTRIM CORRIENTE 18-25'!$A$38,TABLA!$B:$B,"B00101",TABLA!$I:$I,"0011",TABLA!$H:$H,$A39)</f>
        <v>211.59619860495559</v>
      </c>
      <c r="P39" s="406">
        <f>SUMIFS(TABLA!$F:$F,TABLA!$D:$D,'7. PIBTRIM CORRIENTE 18-25'!P$6,TABLA!$A:$A,'7. PIBTRIM CORRIENTE 18-25'!$A$38,TABLA!$B:$B,"B00102",TABLA!$I:$I,"0011",TABLA!$H:$H,$A39)</f>
        <v>388.06249363911201</v>
      </c>
      <c r="Q39" s="406">
        <f>SUMIFS(TABLA!$F:$F,TABLA!$D:$D,'7. PIBTRIM CORRIENTE 18-25'!Q$6,TABLA!$A:$A,'7. PIBTRIM CORRIENTE 18-25'!$A$38,TABLA!$B:$B,"B00102",TABLA!$I:$I,"0011",TABLA!$H:$H,$A39)</f>
        <v>1351.8387176176559</v>
      </c>
      <c r="R39" s="406">
        <f>SUMIFS(TABLA!$F:$F,TABLA!$D:$D,'7. PIBTRIM CORRIENTE 18-25'!R$6,TABLA!$A:$A,'7. PIBTRIM CORRIENTE 18-25'!$A$38,TABLA!$B:$B,"B00102",TABLA!$I:$I,"0011",TABLA!$H:$H,$A39)</f>
        <v>87.506270935994891</v>
      </c>
      <c r="S39" s="406">
        <f>SUMIFS(TABLA!$F:$F,TABLA!$D:$D,'7. PIBTRIM CORRIENTE 18-25'!S$6,TABLA!$A:$A,'7. PIBTRIM CORRIENTE 18-25'!$A$38,TABLA!$B:$B,"B00103",TABLA!$I:$I,"0011",TABLA!$H:$H,$A39)</f>
        <v>1840.2022944647479</v>
      </c>
      <c r="T39" s="407">
        <f>SUMIFS(TABLA!$F:$F,TABLA!$D:$D,"VAB",TABLA!$A:$A,'7. PIBTRIM CORRIENTE 18-25'!$A$38,TABLA!$B:$B,"B00101",TABLA!$I:$I,"0011",TABLA!$H:$H,$A39)</f>
        <v>21066.40038973646</v>
      </c>
      <c r="U39" s="406">
        <f>SUMIFS(TABLA!$F:$F,TABLA!$D:$D,"IMP",TABLA!$A:$A,'7. PIBTRIM CORRIENTE 18-25'!$A$38,TABLA!$B:$B,"B00101",TABLA!$I:$I,"0011",TABLA!$H:$H,$A39)</f>
        <v>613.36961053088226</v>
      </c>
      <c r="V39" s="408">
        <f>SUMIFS(TABLA!$F:$F,TABLA!$D:$D,"PIB",TABLA!$A:$A,'7. PIBTRIM CORRIENTE 18-25'!$A$38,TABLA!$B:$B,"B00101",TABLA!$I:$I,"0011",TABLA!$H:$H,$A39)</f>
        <v>21679.770000267341</v>
      </c>
      <c r="X39" s="413"/>
      <c r="AW39" s="395"/>
    </row>
    <row r="40" spans="1:49" s="400" customFormat="1" ht="17.25" customHeight="1">
      <c r="A40" s="409" t="s">
        <v>92</v>
      </c>
      <c r="B40" s="406">
        <f>SUMIFS(TABLA!$F:$F,TABLA!$D:$D,'7. PIBTRIM CORRIENTE 18-25'!B$6,TABLA!$A:$A,'7. PIBTRIM CORRIENTE 18-25'!$A$38,TABLA!$B:$B,"B00101",TABLA!$I:$I,"0011",TABLA!$H:$H,$A40)</f>
        <v>575.61858035562238</v>
      </c>
      <c r="C40" s="406">
        <f>SUMIFS(TABLA!$F:$F,TABLA!$D:$D,'7. PIBTRIM CORRIENTE 18-25'!C$6,TABLA!$A:$A,'7. PIBTRIM CORRIENTE 18-25'!$A$38,TABLA!$B:$B,"B00101",TABLA!$I:$I,"0011",TABLA!$H:$H,$A40)</f>
        <v>179.09577920420793</v>
      </c>
      <c r="D40" s="406">
        <f>SUMIFS(TABLA!$F:$F,TABLA!$D:$D,'7. PIBTRIM CORRIENTE 18-25'!D$6,TABLA!$A:$A,'7. PIBTRIM CORRIENTE 18-25'!$A$38,TABLA!$B:$B,"B00101",TABLA!$I:$I,"0011",TABLA!$H:$H,$A40)</f>
        <v>1111.1478134675456</v>
      </c>
      <c r="E40" s="406">
        <f>SUMIFS(TABLA!$F:$F,TABLA!$D:$D,'7. PIBTRIM CORRIENTE 18-25'!E$6,TABLA!$A:$A,'7. PIBTRIM CORRIENTE 18-25'!$A$38,TABLA!$B:$B,"B00101",TABLA!$I:$I,"0011",TABLA!$H:$H,$A40)</f>
        <v>501.83792371110201</v>
      </c>
      <c r="F40" s="406">
        <f>SUMIFS(TABLA!$F:$F,TABLA!$D:$D,'7. PIBTRIM CORRIENTE 18-25'!F$6,TABLA!$A:$A,'7. PIBTRIM CORRIENTE 18-25'!$A$38,TABLA!$B:$B,"B00101",TABLA!$I:$I,"0011",TABLA!$H:$H,$A40)</f>
        <v>2667.1087549055701</v>
      </c>
      <c r="G40" s="406">
        <f>SUMIFS(TABLA!$F:$F,TABLA!$D:$D,'7. PIBTRIM CORRIENTE 18-25'!G$6,TABLA!$A:$A,'7. PIBTRIM CORRIENTE 18-25'!$A$38,TABLA!$B:$B,"B00101",TABLA!$I:$I,"0011",TABLA!$H:$H,$A40)</f>
        <v>3313.0132869668855</v>
      </c>
      <c r="H40" s="406">
        <f>SUMIFS(TABLA!$F:$F,TABLA!$D:$D,'7. PIBTRIM CORRIENTE 18-25'!H$6,TABLA!$A:$A,'7. PIBTRIM CORRIENTE 18-25'!$A$38,TABLA!$B:$B,"B00101",TABLA!$I:$I,"0011",TABLA!$H:$H,$A40)</f>
        <v>2815.5667282430718</v>
      </c>
      <c r="I40" s="406">
        <f>SUMIFS(TABLA!$F:$F,TABLA!$D:$D,'7. PIBTRIM CORRIENTE 18-25'!I$6,TABLA!$A:$A,'7. PIBTRIM CORRIENTE 18-25'!$A$38,TABLA!$B:$B,"B00101",TABLA!$I:$I,"0011",TABLA!$H:$H,$A40)</f>
        <v>404.28446619339081</v>
      </c>
      <c r="J40" s="406">
        <f>SUMIFS(TABLA!$F:$F,TABLA!$D:$D,'7. PIBTRIM CORRIENTE 18-25'!J$6,TABLA!$A:$A,'7. PIBTRIM CORRIENTE 18-25'!$A$38,TABLA!$B:$B,"B00101",TABLA!$I:$I,"0011",TABLA!$H:$H,$A40)</f>
        <v>440.23235363252269</v>
      </c>
      <c r="K40" s="406">
        <f>SUMIFS(TABLA!$F:$F,TABLA!$D:$D,'7. PIBTRIM CORRIENTE 18-25'!K$6,TABLA!$A:$A,'7. PIBTRIM CORRIENTE 18-25'!$A$38,TABLA!$B:$B,"B00101",TABLA!$I:$I,"0011",TABLA!$H:$H,$A40)</f>
        <v>1219.6561385049495</v>
      </c>
      <c r="L40" s="406">
        <f>SUMIFS(TABLA!$F:$F,TABLA!$D:$D,'7. PIBTRIM CORRIENTE 18-25'!L$6,TABLA!$A:$A,'7. PIBTRIM CORRIENTE 18-25'!$A$38,TABLA!$B:$B,"B00101",TABLA!$I:$I,"0011",TABLA!$H:$H,$A40)</f>
        <v>1588.8557814209669</v>
      </c>
      <c r="M40" s="406">
        <f>SUMIFS(TABLA!$F:$F,TABLA!$D:$D,'7. PIBTRIM CORRIENTE 18-25'!M$6,TABLA!$A:$A,'7. PIBTRIM CORRIENTE 18-25'!$A$38,TABLA!$B:$B,"B00101",TABLA!$I:$I,"0011",TABLA!$H:$H,$A40)</f>
        <v>182.6257929240459</v>
      </c>
      <c r="N40" s="406">
        <f>SUMIFS(TABLA!$F:$F,TABLA!$D:$D,'7. PIBTRIM CORRIENTE 18-25'!N$6,TABLA!$A:$A,'7. PIBTRIM CORRIENTE 18-25'!$A$38,TABLA!$B:$B,"B00101",TABLA!$I:$I,"0011",TABLA!$H:$H,$A40)</f>
        <v>212.77797890821509</v>
      </c>
      <c r="O40" s="406">
        <f>SUMIFS(TABLA!$F:$F,TABLA!$D:$D,'7. PIBTRIM CORRIENTE 18-25'!O$6,TABLA!$A:$A,'7. PIBTRIM CORRIENTE 18-25'!$A$38,TABLA!$B:$B,"B00101",TABLA!$I:$I,"0011",TABLA!$H:$H,$A40)</f>
        <v>233.30259345264088</v>
      </c>
      <c r="P40" s="406">
        <f>SUMIFS(TABLA!$F:$F,TABLA!$D:$D,'7. PIBTRIM CORRIENTE 18-25'!P$6,TABLA!$A:$A,'7. PIBTRIM CORRIENTE 18-25'!$A$38,TABLA!$B:$B,"B00102",TABLA!$I:$I,"0011",TABLA!$H:$H,$A40)</f>
        <v>267.61231662455992</v>
      </c>
      <c r="Q40" s="406">
        <f>SUMIFS(TABLA!$F:$F,TABLA!$D:$D,'7. PIBTRIM CORRIENTE 18-25'!Q$6,TABLA!$A:$A,'7. PIBTRIM CORRIENTE 18-25'!$A$38,TABLA!$B:$B,"B00102",TABLA!$I:$I,"0011",TABLA!$H:$H,$A40)</f>
        <v>1359.6920645871551</v>
      </c>
      <c r="R40" s="406">
        <f>SUMIFS(TABLA!$F:$F,TABLA!$D:$D,'7. PIBTRIM CORRIENTE 18-25'!R$6,TABLA!$A:$A,'7. PIBTRIM CORRIENTE 18-25'!$A$38,TABLA!$B:$B,"B00102",TABLA!$I:$I,"0011",TABLA!$H:$H,$A40)</f>
        <v>90.466539976889635</v>
      </c>
      <c r="S40" s="406">
        <f>SUMIFS(TABLA!$F:$F,TABLA!$D:$D,'7. PIBTRIM CORRIENTE 18-25'!S$6,TABLA!$A:$A,'7. PIBTRIM CORRIENTE 18-25'!$A$38,TABLA!$B:$B,"B00103",TABLA!$I:$I,"0011",TABLA!$H:$H,$A40)</f>
        <v>1833.6388945849719</v>
      </c>
      <c r="T40" s="407">
        <f>SUMIFS(TABLA!$F:$F,TABLA!$D:$D,"VAB",TABLA!$A:$A,'7. PIBTRIM CORRIENTE 18-25'!$A$38,TABLA!$B:$B,"B00101",TABLA!$I:$I,"0011",TABLA!$H:$H,$A40)</f>
        <v>18996.53378766431</v>
      </c>
      <c r="U40" s="406">
        <f>SUMIFS(TABLA!$F:$F,TABLA!$D:$D,"IMP",TABLA!$A:$A,'7. PIBTRIM CORRIENTE 18-25'!$A$38,TABLA!$B:$B,"B00101",TABLA!$I:$I,"0011",TABLA!$H:$H,$A40)</f>
        <v>510.52082959071174</v>
      </c>
      <c r="V40" s="408">
        <f>SUMIFS(TABLA!$F:$F,TABLA!$D:$D,"PIB",TABLA!$A:$A,'7. PIBTRIM CORRIENTE 18-25'!$A$38,TABLA!$B:$B,"B00101",TABLA!$I:$I,"0011",TABLA!$H:$H,$A40)</f>
        <v>19507.05461725502</v>
      </c>
      <c r="X40" s="413"/>
      <c r="AW40" s="395"/>
    </row>
    <row r="41" spans="1:49" s="400" customFormat="1" ht="17.25" customHeight="1">
      <c r="A41" s="409" t="s">
        <v>93</v>
      </c>
      <c r="B41" s="406">
        <f>SUMIFS(TABLA!$F:$F,TABLA!$D:$D,'7. PIBTRIM CORRIENTE 18-25'!B$6,TABLA!$A:$A,'7. PIBTRIM CORRIENTE 18-25'!$A$38,TABLA!$B:$B,"B00101",TABLA!$I:$I,"0011",TABLA!$H:$H,$A41)</f>
        <v>618.02501646519158</v>
      </c>
      <c r="C41" s="406">
        <f>SUMIFS(TABLA!$F:$F,TABLA!$D:$D,'7. PIBTRIM CORRIENTE 18-25'!C$6,TABLA!$A:$A,'7. PIBTRIM CORRIENTE 18-25'!$A$38,TABLA!$B:$B,"B00101",TABLA!$I:$I,"0011",TABLA!$H:$H,$A41)</f>
        <v>134.3828544143127</v>
      </c>
      <c r="D41" s="406">
        <f>SUMIFS(TABLA!$F:$F,TABLA!$D:$D,'7. PIBTRIM CORRIENTE 18-25'!D$6,TABLA!$A:$A,'7. PIBTRIM CORRIENTE 18-25'!$A$38,TABLA!$B:$B,"B00101",TABLA!$I:$I,"0011",TABLA!$H:$H,$A41)</f>
        <v>1000.6500570555527</v>
      </c>
      <c r="E41" s="406">
        <f>SUMIFS(TABLA!$F:$F,TABLA!$D:$D,'7. PIBTRIM CORRIENTE 18-25'!E$6,TABLA!$A:$A,'7. PIBTRIM CORRIENTE 18-25'!$A$38,TABLA!$B:$B,"B00101",TABLA!$I:$I,"0011",TABLA!$H:$H,$A41)</f>
        <v>522.36739934122966</v>
      </c>
      <c r="F41" s="406">
        <f>SUMIFS(TABLA!$F:$F,TABLA!$D:$D,'7. PIBTRIM CORRIENTE 18-25'!F$6,TABLA!$A:$A,'7. PIBTRIM CORRIENTE 18-25'!$A$38,TABLA!$B:$B,"B00101",TABLA!$I:$I,"0011",TABLA!$H:$H,$A41)</f>
        <v>3061.7856217158419</v>
      </c>
      <c r="G41" s="406">
        <f>SUMIFS(TABLA!$F:$F,TABLA!$D:$D,'7. PIBTRIM CORRIENTE 18-25'!G$6,TABLA!$A:$A,'7. PIBTRIM CORRIENTE 18-25'!$A$38,TABLA!$B:$B,"B00101",TABLA!$I:$I,"0011",TABLA!$H:$H,$A41)</f>
        <v>4440.5522311534032</v>
      </c>
      <c r="H41" s="406">
        <f>SUMIFS(TABLA!$F:$F,TABLA!$D:$D,'7. PIBTRIM CORRIENTE 18-25'!H$6,TABLA!$A:$A,'7. PIBTRIM CORRIENTE 18-25'!$A$38,TABLA!$B:$B,"B00101",TABLA!$I:$I,"0011",TABLA!$H:$H,$A41)</f>
        <v>2739.6878321611352</v>
      </c>
      <c r="I41" s="406">
        <f>SUMIFS(TABLA!$F:$F,TABLA!$D:$D,'7. PIBTRIM CORRIENTE 18-25'!I$6,TABLA!$A:$A,'7. PIBTRIM CORRIENTE 18-25'!$A$38,TABLA!$B:$B,"B00101",TABLA!$I:$I,"0011",TABLA!$H:$H,$A41)</f>
        <v>382.01600494785419</v>
      </c>
      <c r="J41" s="406">
        <f>SUMIFS(TABLA!$F:$F,TABLA!$D:$D,'7. PIBTRIM CORRIENTE 18-25'!J$6,TABLA!$A:$A,'7. PIBTRIM CORRIENTE 18-25'!$A$38,TABLA!$B:$B,"B00101",TABLA!$I:$I,"0011",TABLA!$H:$H,$A41)</f>
        <v>464.76689581080291</v>
      </c>
      <c r="K41" s="406">
        <f>SUMIFS(TABLA!$F:$F,TABLA!$D:$D,'7. PIBTRIM CORRIENTE 18-25'!K$6,TABLA!$A:$A,'7. PIBTRIM CORRIENTE 18-25'!$A$38,TABLA!$B:$B,"B00101",TABLA!$I:$I,"0011",TABLA!$H:$H,$A41)</f>
        <v>1230.5501973251921</v>
      </c>
      <c r="L41" s="406">
        <f>SUMIFS(TABLA!$F:$F,TABLA!$D:$D,'7. PIBTRIM CORRIENTE 18-25'!L$6,TABLA!$A:$A,'7. PIBTRIM CORRIENTE 18-25'!$A$38,TABLA!$B:$B,"B00101",TABLA!$I:$I,"0011",TABLA!$H:$H,$A41)</f>
        <v>1568.1662673173785</v>
      </c>
      <c r="M41" s="406">
        <f>SUMIFS(TABLA!$F:$F,TABLA!$D:$D,'7. PIBTRIM CORRIENTE 18-25'!M$6,TABLA!$A:$A,'7. PIBTRIM CORRIENTE 18-25'!$A$38,TABLA!$B:$B,"B00101",TABLA!$I:$I,"0011",TABLA!$H:$H,$A41)</f>
        <v>212.38607921007221</v>
      </c>
      <c r="N41" s="406">
        <f>SUMIFS(TABLA!$F:$F,TABLA!$D:$D,'7. PIBTRIM CORRIENTE 18-25'!N$6,TABLA!$A:$A,'7. PIBTRIM CORRIENTE 18-25'!$A$38,TABLA!$B:$B,"B00101",TABLA!$I:$I,"0011",TABLA!$H:$H,$A41)</f>
        <v>264.51953151722824</v>
      </c>
      <c r="O41" s="406">
        <f>SUMIFS(TABLA!$F:$F,TABLA!$D:$D,'7. PIBTRIM CORRIENTE 18-25'!O$6,TABLA!$A:$A,'7. PIBTRIM CORRIENTE 18-25'!$A$38,TABLA!$B:$B,"B00101",TABLA!$I:$I,"0011",TABLA!$H:$H,$A41)</f>
        <v>247.79277620650672</v>
      </c>
      <c r="P41" s="406">
        <f>SUMIFS(TABLA!$F:$F,TABLA!$D:$D,'7. PIBTRIM CORRIENTE 18-25'!P$6,TABLA!$A:$A,'7. PIBTRIM CORRIENTE 18-25'!$A$38,TABLA!$B:$B,"B00102",TABLA!$I:$I,"0011",TABLA!$H:$H,$A41)</f>
        <v>201.86350000891542</v>
      </c>
      <c r="Q41" s="406">
        <f>SUMIFS(TABLA!$F:$F,TABLA!$D:$D,'7. PIBTRIM CORRIENTE 18-25'!Q$6,TABLA!$A:$A,'7. PIBTRIM CORRIENTE 18-25'!$A$38,TABLA!$B:$B,"B00102",TABLA!$I:$I,"0011",TABLA!$H:$H,$A41)</f>
        <v>1371.2171773592668</v>
      </c>
      <c r="R41" s="406">
        <f>SUMIFS(TABLA!$F:$F,TABLA!$D:$D,'7. PIBTRIM CORRIENTE 18-25'!R$6,TABLA!$A:$A,'7. PIBTRIM CORRIENTE 18-25'!$A$38,TABLA!$B:$B,"B00102",TABLA!$I:$I,"0011",TABLA!$H:$H,$A41)</f>
        <v>94.571427432248868</v>
      </c>
      <c r="S41" s="406">
        <f>SUMIFS(TABLA!$F:$F,TABLA!$D:$D,'7. PIBTRIM CORRIENTE 18-25'!S$6,TABLA!$A:$A,'7. PIBTRIM CORRIENTE 18-25'!$A$38,TABLA!$B:$B,"B00103",TABLA!$I:$I,"0011",TABLA!$H:$H,$A41)</f>
        <v>1977.0560599313276</v>
      </c>
      <c r="T41" s="407">
        <f>SUMIFS(TABLA!$F:$F,TABLA!$D:$D,"VAB",TABLA!$A:$A,'7. PIBTRIM CORRIENTE 18-25'!$A$38,TABLA!$B:$B,"B00101",TABLA!$I:$I,"0011",TABLA!$H:$H,$A41)</f>
        <v>20532.356929373462</v>
      </c>
      <c r="U41" s="406">
        <f>SUMIFS(TABLA!$F:$F,TABLA!$D:$D,"IMP",TABLA!$A:$A,'7. PIBTRIM CORRIENTE 18-25'!$A$38,TABLA!$B:$B,"B00101",TABLA!$I:$I,"0011",TABLA!$H:$H,$A41)</f>
        <v>454.36589584475382</v>
      </c>
      <c r="V41" s="408">
        <f>SUMIFS(TABLA!$F:$F,TABLA!$D:$D,"PIB",TABLA!$A:$A,'7. PIBTRIM CORRIENTE 18-25'!$A$38,TABLA!$B:$B,"B00101",TABLA!$I:$I,"0011",TABLA!$H:$H,$A41)</f>
        <v>20986.722825218214</v>
      </c>
      <c r="X41" s="413"/>
      <c r="AW41" s="395"/>
    </row>
    <row r="42" spans="1:49" s="400" customFormat="1" ht="17.25" customHeight="1">
      <c r="A42" s="405" t="s">
        <v>94</v>
      </c>
      <c r="B42" s="406">
        <f>SUMIFS(TABLA!$F:$F,TABLA!$D:$D,'7. PIBTRIM CORRIENTE 18-25'!B$6,TABLA!$A:$A,'7. PIBTRIM CORRIENTE 18-25'!$A$38,TABLA!$B:$B,"B00101",TABLA!$I:$I,"0011",TABLA!$H:$H,$A42)</f>
        <v>648.76893889390897</v>
      </c>
      <c r="C42" s="406">
        <f>SUMIFS(TABLA!$F:$F,TABLA!$D:$D,'7. PIBTRIM CORRIENTE 18-25'!C$6,TABLA!$A:$A,'7. PIBTRIM CORRIENTE 18-25'!$A$38,TABLA!$B:$B,"B00101",TABLA!$I:$I,"0011",TABLA!$H:$H,$A42)</f>
        <v>421.27137196562131</v>
      </c>
      <c r="D42" s="406">
        <f>SUMIFS(TABLA!$F:$F,TABLA!$D:$D,'7. PIBTRIM CORRIENTE 18-25'!D$6,TABLA!$A:$A,'7. PIBTRIM CORRIENTE 18-25'!$A$38,TABLA!$B:$B,"B00101",TABLA!$I:$I,"0011",TABLA!$H:$H,$A42)</f>
        <v>1086.1938273942731</v>
      </c>
      <c r="E42" s="406">
        <f>SUMIFS(TABLA!$F:$F,TABLA!$D:$D,'7. PIBTRIM CORRIENTE 18-25'!E$6,TABLA!$A:$A,'7. PIBTRIM CORRIENTE 18-25'!$A$38,TABLA!$B:$B,"B00101",TABLA!$I:$I,"0011",TABLA!$H:$H,$A42)</f>
        <v>535.67511707557742</v>
      </c>
      <c r="F42" s="406">
        <f>SUMIFS(TABLA!$F:$F,TABLA!$D:$D,'7. PIBTRIM CORRIENTE 18-25'!F$6,TABLA!$A:$A,'7. PIBTRIM CORRIENTE 18-25'!$A$38,TABLA!$B:$B,"B00101",TABLA!$I:$I,"0011",TABLA!$H:$H,$A42)</f>
        <v>3378.554128322985</v>
      </c>
      <c r="G42" s="406">
        <f>SUMIFS(TABLA!$F:$F,TABLA!$D:$D,'7. PIBTRIM CORRIENTE 18-25'!G$6,TABLA!$A:$A,'7. PIBTRIM CORRIENTE 18-25'!$A$38,TABLA!$B:$B,"B00101",TABLA!$I:$I,"0011",TABLA!$H:$H,$A42)</f>
        <v>5772.3141901965082</v>
      </c>
      <c r="H42" s="406">
        <f>SUMIFS(TABLA!$F:$F,TABLA!$D:$D,'7. PIBTRIM CORRIENTE 18-25'!H$6,TABLA!$A:$A,'7. PIBTRIM CORRIENTE 18-25'!$A$38,TABLA!$B:$B,"B00101",TABLA!$I:$I,"0011",TABLA!$H:$H,$A42)</f>
        <v>3049.014238033677</v>
      </c>
      <c r="I42" s="406">
        <f>SUMIFS(TABLA!$F:$F,TABLA!$D:$D,'7. PIBTRIM CORRIENTE 18-25'!I$6,TABLA!$A:$A,'7. PIBTRIM CORRIENTE 18-25'!$A$38,TABLA!$B:$B,"B00101",TABLA!$I:$I,"0011",TABLA!$H:$H,$A42)</f>
        <v>455.029439140752</v>
      </c>
      <c r="J42" s="406">
        <f>SUMIFS(TABLA!$F:$F,TABLA!$D:$D,'7. PIBTRIM CORRIENTE 18-25'!J$6,TABLA!$A:$A,'7. PIBTRIM CORRIENTE 18-25'!$A$38,TABLA!$B:$B,"B00101",TABLA!$I:$I,"0011",TABLA!$H:$H,$A42)</f>
        <v>483.9446854045483</v>
      </c>
      <c r="K42" s="406">
        <f>SUMIFS(TABLA!$F:$F,TABLA!$D:$D,'7. PIBTRIM CORRIENTE 18-25'!K$6,TABLA!$A:$A,'7. PIBTRIM CORRIENTE 18-25'!$A$38,TABLA!$B:$B,"B00101",TABLA!$I:$I,"0011",TABLA!$H:$H,$A42)</f>
        <v>1236.5711760971831</v>
      </c>
      <c r="L42" s="406">
        <f>SUMIFS(TABLA!$F:$F,TABLA!$D:$D,'7. PIBTRIM CORRIENTE 18-25'!L$6,TABLA!$A:$A,'7. PIBTRIM CORRIENTE 18-25'!$A$38,TABLA!$B:$B,"B00101",TABLA!$I:$I,"0011",TABLA!$H:$H,$A42)</f>
        <v>1763.9905369245294</v>
      </c>
      <c r="M42" s="406">
        <f>SUMIFS(TABLA!$F:$F,TABLA!$D:$D,'7. PIBTRIM CORRIENTE 18-25'!M$6,TABLA!$A:$A,'7. PIBTRIM CORRIENTE 18-25'!$A$38,TABLA!$B:$B,"B00101",TABLA!$I:$I,"0011",TABLA!$H:$H,$A42)</f>
        <v>245.53905193835567</v>
      </c>
      <c r="N42" s="406">
        <f>SUMIFS(TABLA!$F:$F,TABLA!$D:$D,'7. PIBTRIM CORRIENTE 18-25'!N$6,TABLA!$A:$A,'7. PIBTRIM CORRIENTE 18-25'!$A$38,TABLA!$B:$B,"B00101",TABLA!$I:$I,"0011",TABLA!$H:$H,$A42)</f>
        <v>220.36765408178653</v>
      </c>
      <c r="O42" s="406">
        <f>SUMIFS(TABLA!$F:$F,TABLA!$D:$D,'7. PIBTRIM CORRIENTE 18-25'!O$6,TABLA!$A:$A,'7. PIBTRIM CORRIENTE 18-25'!$A$38,TABLA!$B:$B,"B00101",TABLA!$I:$I,"0011",TABLA!$H:$H,$A42)</f>
        <v>258.78729083927288</v>
      </c>
      <c r="P42" s="406">
        <f>SUMIFS(TABLA!$F:$F,TABLA!$D:$D,'7. PIBTRIM CORRIENTE 18-25'!P$6,TABLA!$A:$A,'7. PIBTRIM CORRIENTE 18-25'!$A$38,TABLA!$B:$B,"B00102",TABLA!$I:$I,"0011",TABLA!$H:$H,$A42)</f>
        <v>174.38847263288585</v>
      </c>
      <c r="Q42" s="406">
        <f>SUMIFS(TABLA!$F:$F,TABLA!$D:$D,'7. PIBTRIM CORRIENTE 18-25'!Q$6,TABLA!$A:$A,'7. PIBTRIM CORRIENTE 18-25'!$A$38,TABLA!$B:$B,"B00102",TABLA!$I:$I,"0011",TABLA!$H:$H,$A42)</f>
        <v>1393.3699798977598</v>
      </c>
      <c r="R42" s="406">
        <f>SUMIFS(TABLA!$F:$F,TABLA!$D:$D,'7. PIBTRIM CORRIENTE 18-25'!R$6,TABLA!$A:$A,'7. PIBTRIM CORRIENTE 18-25'!$A$38,TABLA!$B:$B,"B00102",TABLA!$I:$I,"0011",TABLA!$H:$H,$A42)</f>
        <v>92.083697328417458</v>
      </c>
      <c r="S42" s="406">
        <f>SUMIFS(TABLA!$F:$F,TABLA!$D:$D,'7. PIBTRIM CORRIENTE 18-25'!S$6,TABLA!$A:$A,'7. PIBTRIM CORRIENTE 18-25'!$A$38,TABLA!$B:$B,"B00103",TABLA!$I:$I,"0011",TABLA!$H:$H,$A42)</f>
        <v>2574.2400494518101</v>
      </c>
      <c r="T42" s="407">
        <f>SUMIFS(TABLA!$F:$F,TABLA!$D:$D,"VAB",TABLA!$A:$A,'7. PIBTRIM CORRIENTE 18-25'!$A$38,TABLA!$B:$B,"B00101",TABLA!$I:$I,"0011",TABLA!$H:$H,$A42)</f>
        <v>23790.103845619855</v>
      </c>
      <c r="U42" s="406">
        <f>SUMIFS(TABLA!$F:$F,TABLA!$D:$D,"IMP",TABLA!$A:$A,'7. PIBTRIM CORRIENTE 18-25'!$A$38,TABLA!$B:$B,"B00101",TABLA!$I:$I,"0011",TABLA!$H:$H,$A42)</f>
        <v>560.30784338677779</v>
      </c>
      <c r="V42" s="408">
        <f>SUMIFS(TABLA!$F:$F,TABLA!$D:$D,"PIB",TABLA!$A:$A,'7. PIBTRIM CORRIENTE 18-25'!$A$38,TABLA!$B:$B,"B00101",TABLA!$I:$I,"0011",TABLA!$H:$H,$A42)</f>
        <v>24350.411689006633</v>
      </c>
      <c r="X42" s="413"/>
      <c r="AW42" s="395"/>
    </row>
    <row r="43" spans="1:49" s="400" customFormat="1" ht="17.25" customHeight="1">
      <c r="A43" s="416" t="s">
        <v>457</v>
      </c>
      <c r="B43" s="417">
        <f>SUM(B44:B47)</f>
        <v>2368.5312523177345</v>
      </c>
      <c r="C43" s="417">
        <f t="shared" ref="C43:V43" si="7">SUM(C44:C47)</f>
        <v>1021.4031122225763</v>
      </c>
      <c r="D43" s="417">
        <f t="shared" si="7"/>
        <v>4339.0420721770179</v>
      </c>
      <c r="E43" s="417">
        <f t="shared" si="7"/>
        <v>2097.1310742766627</v>
      </c>
      <c r="F43" s="417">
        <f t="shared" si="7"/>
        <v>13983.579672936548</v>
      </c>
      <c r="G43" s="417">
        <f t="shared" si="7"/>
        <v>18311.092671038106</v>
      </c>
      <c r="H43" s="417">
        <f t="shared" si="7"/>
        <v>12692.622261180371</v>
      </c>
      <c r="I43" s="417">
        <f t="shared" si="7"/>
        <v>1731.3746441628871</v>
      </c>
      <c r="J43" s="417">
        <f t="shared" si="7"/>
        <v>1807.2620185899061</v>
      </c>
      <c r="K43" s="417">
        <f t="shared" si="7"/>
        <v>5130.6861643957009</v>
      </c>
      <c r="L43" s="417">
        <f t="shared" si="7"/>
        <v>6577.307310565564</v>
      </c>
      <c r="M43" s="417">
        <f t="shared" si="7"/>
        <v>885.48222225421023</v>
      </c>
      <c r="N43" s="417">
        <f t="shared" si="7"/>
        <v>896.53797661152475</v>
      </c>
      <c r="O43" s="417">
        <f t="shared" si="7"/>
        <v>967.86073871298606</v>
      </c>
      <c r="P43" s="417">
        <f t="shared" si="7"/>
        <v>1047.3923642771367</v>
      </c>
      <c r="Q43" s="417">
        <f t="shared" si="7"/>
        <v>5654.6367622053949</v>
      </c>
      <c r="R43" s="417">
        <f t="shared" si="7"/>
        <v>376.68717603776452</v>
      </c>
      <c r="S43" s="417">
        <f t="shared" si="7"/>
        <v>8347.3831784689901</v>
      </c>
      <c r="T43" s="418">
        <f t="shared" si="7"/>
        <v>88236.012672431083</v>
      </c>
      <c r="U43" s="417">
        <f t="shared" si="7"/>
        <v>2226.633325351183</v>
      </c>
      <c r="V43" s="419">
        <f t="shared" si="7"/>
        <v>90462.645997782267</v>
      </c>
      <c r="AW43" s="395"/>
    </row>
    <row r="44" spans="1:49" s="400" customFormat="1" ht="17.25" customHeight="1">
      <c r="A44" s="420" t="s">
        <v>9</v>
      </c>
      <c r="B44" s="417">
        <f>SUMIFS(TABLA!$F:$F,TABLA!$D:$D,'7. PIBTRIM CORRIENTE 18-25'!B$6,TABLA!$A:$A,'7. PIBTRIM CORRIENTE 18-25'!$A$43,TABLA!$B:$B,"B00101",TABLA!$I:$I,"0011",TABLA!$H:$H,$A44)</f>
        <v>515.56104714254388</v>
      </c>
      <c r="C44" s="417">
        <f>SUMIFS(TABLA!$F:$F,TABLA!$D:$D,'7. PIBTRIM CORRIENTE 18-25'!C$6,TABLA!$A:$A,'7. PIBTRIM CORRIENTE 18-25'!$A$43,TABLA!$B:$B,"B00101",TABLA!$I:$I,"0011",TABLA!$H:$H,$A44)</f>
        <v>259.31599333055567</v>
      </c>
      <c r="D44" s="417">
        <f>SUMIFS(TABLA!$F:$F,TABLA!$D:$D,'7. PIBTRIM CORRIENTE 18-25'!D$6,TABLA!$A:$A,'7. PIBTRIM CORRIENTE 18-25'!$A$43,TABLA!$B:$B,"B00101",TABLA!$I:$I,"0011",TABLA!$H:$H,$A44)</f>
        <v>1109.4812013102219</v>
      </c>
      <c r="E44" s="417">
        <f>SUMIFS(TABLA!$F:$F,TABLA!$D:$D,'7. PIBTRIM CORRIENTE 18-25'!E$6,TABLA!$A:$A,'7. PIBTRIM CORRIENTE 18-25'!$A$43,TABLA!$B:$B,"B00101",TABLA!$I:$I,"0011",TABLA!$H:$H,$A44)</f>
        <v>441.37619790592777</v>
      </c>
      <c r="F44" s="417">
        <f>SUMIFS(TABLA!$F:$F,TABLA!$D:$D,'7. PIBTRIM CORRIENTE 18-25'!F$6,TABLA!$A:$A,'7. PIBTRIM CORRIENTE 18-25'!$A$43,TABLA!$B:$B,"B00101",TABLA!$I:$I,"0011",TABLA!$H:$H,$A44)</f>
        <v>4649.6860930938328</v>
      </c>
      <c r="G44" s="417">
        <f>SUMIFS(TABLA!$F:$F,TABLA!$D:$D,'7. PIBTRIM CORRIENTE 18-25'!G$6,TABLA!$A:$A,'7. PIBTRIM CORRIENTE 18-25'!$A$43,TABLA!$B:$B,"B00101",TABLA!$I:$I,"0011",TABLA!$H:$H,$A44)</f>
        <v>4175.0590070080989</v>
      </c>
      <c r="H44" s="417">
        <f>SUMIFS(TABLA!$F:$F,TABLA!$D:$D,'7. PIBTRIM CORRIENTE 18-25'!H$6,TABLA!$A:$A,'7. PIBTRIM CORRIENTE 18-25'!$A$43,TABLA!$B:$B,"B00101",TABLA!$I:$I,"0011",TABLA!$H:$H,$A44)</f>
        <v>3150.6164878711229</v>
      </c>
      <c r="I44" s="417">
        <f>SUMIFS(TABLA!$F:$F,TABLA!$D:$D,'7. PIBTRIM CORRIENTE 18-25'!I$6,TABLA!$A:$A,'7. PIBTRIM CORRIENTE 18-25'!$A$43,TABLA!$B:$B,"B00101",TABLA!$I:$I,"0011",TABLA!$H:$H,$A44)</f>
        <v>389.50663071007449</v>
      </c>
      <c r="J44" s="417">
        <f>SUMIFS(TABLA!$F:$F,TABLA!$D:$D,'7. PIBTRIM CORRIENTE 18-25'!J$6,TABLA!$A:$A,'7. PIBTRIM CORRIENTE 18-25'!$A$43,TABLA!$B:$B,"B00101",TABLA!$I:$I,"0011",TABLA!$H:$H,$A44)</f>
        <v>415.38164750848767</v>
      </c>
      <c r="K44" s="417">
        <f>SUMIFS(TABLA!$F:$F,TABLA!$D:$D,'7. PIBTRIM CORRIENTE 18-25'!K$6,TABLA!$A:$A,'7. PIBTRIM CORRIENTE 18-25'!$A$43,TABLA!$B:$B,"B00101",TABLA!$I:$I,"0011",TABLA!$H:$H,$A44)</f>
        <v>1276.191546929115</v>
      </c>
      <c r="L44" s="417">
        <f>SUMIFS(TABLA!$F:$F,TABLA!$D:$D,'7. PIBTRIM CORRIENTE 18-25'!L$6,TABLA!$A:$A,'7. PIBTRIM CORRIENTE 18-25'!$A$43,TABLA!$B:$B,"B00101",TABLA!$I:$I,"0011",TABLA!$H:$H,$A44)</f>
        <v>1476.8016047755855</v>
      </c>
      <c r="M44" s="417">
        <f>SUMIFS(TABLA!$F:$F,TABLA!$D:$D,'7. PIBTRIM CORRIENTE 18-25'!M$6,TABLA!$A:$A,'7. PIBTRIM CORRIENTE 18-25'!$A$43,TABLA!$B:$B,"B00101",TABLA!$I:$I,"0011",TABLA!$H:$H,$A44)</f>
        <v>224.04072770363263</v>
      </c>
      <c r="N44" s="417">
        <f>SUMIFS(TABLA!$F:$F,TABLA!$D:$D,'7. PIBTRIM CORRIENTE 18-25'!N$6,TABLA!$A:$A,'7. PIBTRIM CORRIENTE 18-25'!$A$43,TABLA!$B:$B,"B00101",TABLA!$I:$I,"0011",TABLA!$H:$H,$A44)</f>
        <v>198.14452181741208</v>
      </c>
      <c r="O44" s="417">
        <f>SUMIFS(TABLA!$F:$F,TABLA!$D:$D,'7. PIBTRIM CORRIENTE 18-25'!O$6,TABLA!$A:$A,'7. PIBTRIM CORRIENTE 18-25'!$A$43,TABLA!$B:$B,"B00101",TABLA!$I:$I,"0011",TABLA!$H:$H,$A44)</f>
        <v>210.61554054126796</v>
      </c>
      <c r="P44" s="417">
        <f>SUMIFS(TABLA!$F:$F,TABLA!$D:$D,'7. PIBTRIM CORRIENTE 18-25'!P$6,TABLA!$A:$A,'7. PIBTRIM CORRIENTE 18-25'!$A$43,TABLA!$B:$B,"B00102",TABLA!$I:$I,"0011",TABLA!$H:$H,$A44)</f>
        <v>393.59547734271365</v>
      </c>
      <c r="Q44" s="417">
        <f>SUMIFS(TABLA!$F:$F,TABLA!$D:$D,'7. PIBTRIM CORRIENTE 18-25'!Q$6,TABLA!$A:$A,'7. PIBTRIM CORRIENTE 18-25'!$A$43,TABLA!$B:$B,"B00102",TABLA!$I:$I,"0011",TABLA!$H:$H,$A44)</f>
        <v>1396.7309574304293</v>
      </c>
      <c r="R44" s="417">
        <f>SUMIFS(TABLA!$F:$F,TABLA!$D:$D,'7. PIBTRIM CORRIENTE 18-25'!R$6,TABLA!$A:$A,'7. PIBTRIM CORRIENTE 18-25'!$A$43,TABLA!$B:$B,"B00102",TABLA!$I:$I,"0011",TABLA!$H:$H,$A44)</f>
        <v>90.476162278178151</v>
      </c>
      <c r="S44" s="417">
        <f>SUMIFS(TABLA!$F:$F,TABLA!$D:$D,'7. PIBTRIM CORRIENTE 18-25'!S$6,TABLA!$A:$A,'7. PIBTRIM CORRIENTE 18-25'!$A$43,TABLA!$B:$B,"B00103",TABLA!$I:$I,"0011",TABLA!$H:$H,$A44)</f>
        <v>1862.5601451225159</v>
      </c>
      <c r="T44" s="418">
        <f>SUMIFS(TABLA!$F:$F,TABLA!$D:$D,"VAB",TABLA!$A:$A,'7. PIBTRIM CORRIENTE 18-25'!$A$43,TABLA!$B:$B,"B00101",TABLA!$I:$I,"0011",TABLA!$H:$H,$A44)</f>
        <v>22235.140989821717</v>
      </c>
      <c r="U44" s="417">
        <f>SUMIFS(TABLA!$F:$F,TABLA!$D:$D,"IMP",TABLA!$A:$A,'7. PIBTRIM CORRIENTE 18-25'!$A$43,TABLA!$B:$B,"B00101",TABLA!$I:$I,"0011",TABLA!$H:$H,$A44)</f>
        <v>610.97220262601013</v>
      </c>
      <c r="V44" s="419">
        <f>SUMIFS(TABLA!$F:$F,TABLA!$D:$D,"PIB",TABLA!$A:$A,'7. PIBTRIM CORRIENTE 18-25'!$A$43,TABLA!$B:$B,"B00101",TABLA!$I:$I,"0011",TABLA!$H:$H,$A44)</f>
        <v>22846.113192447727</v>
      </c>
      <c r="X44" s="413"/>
      <c r="AW44" s="395"/>
    </row>
    <row r="45" spans="1:49" s="400" customFormat="1" ht="17.25" customHeight="1">
      <c r="A45" s="416" t="s">
        <v>92</v>
      </c>
      <c r="B45" s="417">
        <f>SUMIFS(TABLA!$F:$F,TABLA!$D:$D,'7. PIBTRIM CORRIENTE 18-25'!B$6,TABLA!$A:$A,'7. PIBTRIM CORRIENTE 18-25'!$A$43,TABLA!$B:$B,"B00101",TABLA!$I:$I,"0011",TABLA!$H:$H,$A45)</f>
        <v>585.74693602180696</v>
      </c>
      <c r="C45" s="417">
        <f>SUMIFS(TABLA!$F:$F,TABLA!$D:$D,'7. PIBTRIM CORRIENTE 18-25'!C$6,TABLA!$A:$A,'7. PIBTRIM CORRIENTE 18-25'!$A$43,TABLA!$B:$B,"B00101",TABLA!$I:$I,"0011",TABLA!$H:$H,$A45)</f>
        <v>185.55138666177376</v>
      </c>
      <c r="D45" s="417">
        <f>SUMIFS(TABLA!$F:$F,TABLA!$D:$D,'7. PIBTRIM CORRIENTE 18-25'!D$6,TABLA!$A:$A,'7. PIBTRIM CORRIENTE 18-25'!$A$43,TABLA!$B:$B,"B00101",TABLA!$I:$I,"0011",TABLA!$H:$H,$A45)</f>
        <v>1134.4205987907703</v>
      </c>
      <c r="E45" s="417">
        <f>SUMIFS(TABLA!$F:$F,TABLA!$D:$D,'7. PIBTRIM CORRIENTE 18-25'!E$6,TABLA!$A:$A,'7. PIBTRIM CORRIENTE 18-25'!$A$43,TABLA!$B:$B,"B00101",TABLA!$I:$I,"0011",TABLA!$H:$H,$A45)</f>
        <v>543.24551656111146</v>
      </c>
      <c r="F45" s="417">
        <f>SUMIFS(TABLA!$F:$F,TABLA!$D:$D,'7. PIBTRIM CORRIENTE 18-25'!F$6,TABLA!$A:$A,'7. PIBTRIM CORRIENTE 18-25'!$A$43,TABLA!$B:$B,"B00101",TABLA!$I:$I,"0011",TABLA!$H:$H,$A45)</f>
        <v>2715.8708917344079</v>
      </c>
      <c r="G45" s="417">
        <f>SUMIFS(TABLA!$F:$F,TABLA!$D:$D,'7. PIBTRIM CORRIENTE 18-25'!G$6,TABLA!$A:$A,'7. PIBTRIM CORRIENTE 18-25'!$A$43,TABLA!$B:$B,"B00101",TABLA!$I:$I,"0011",TABLA!$H:$H,$A45)</f>
        <v>3419.22795648283</v>
      </c>
      <c r="H45" s="417">
        <f>SUMIFS(TABLA!$F:$F,TABLA!$D:$D,'7. PIBTRIM CORRIENTE 18-25'!H$6,TABLA!$A:$A,'7. PIBTRIM CORRIENTE 18-25'!$A$43,TABLA!$B:$B,"B00101",TABLA!$I:$I,"0011",TABLA!$H:$H,$A45)</f>
        <v>3137.3634933202616</v>
      </c>
      <c r="I45" s="417">
        <f>SUMIFS(TABLA!$F:$F,TABLA!$D:$D,'7. PIBTRIM CORRIENTE 18-25'!I$6,TABLA!$A:$A,'7. PIBTRIM CORRIENTE 18-25'!$A$43,TABLA!$B:$B,"B00101",TABLA!$I:$I,"0011",TABLA!$H:$H,$A45)</f>
        <v>423.4085278889599</v>
      </c>
      <c r="J45" s="417">
        <f>SUMIFS(TABLA!$F:$F,TABLA!$D:$D,'7. PIBTRIM CORRIENTE 18-25'!J$6,TABLA!$A:$A,'7. PIBTRIM CORRIENTE 18-25'!$A$43,TABLA!$B:$B,"B00101",TABLA!$I:$I,"0011",TABLA!$H:$H,$A45)</f>
        <v>432.16853680712507</v>
      </c>
      <c r="K45" s="417">
        <f>SUMIFS(TABLA!$F:$F,TABLA!$D:$D,'7. PIBTRIM CORRIENTE 18-25'!K$6,TABLA!$A:$A,'7. PIBTRIM CORRIENTE 18-25'!$A$43,TABLA!$B:$B,"B00101",TABLA!$I:$I,"0011",TABLA!$H:$H,$A45)</f>
        <v>1203.859545485743</v>
      </c>
      <c r="L45" s="417">
        <f>SUMIFS(TABLA!$F:$F,TABLA!$D:$D,'7. PIBTRIM CORRIENTE 18-25'!L$6,TABLA!$A:$A,'7. PIBTRIM CORRIENTE 18-25'!$A$43,TABLA!$B:$B,"B00101",TABLA!$I:$I,"0011",TABLA!$H:$H,$A45)</f>
        <v>1640.7450079738921</v>
      </c>
      <c r="M45" s="417">
        <f>SUMIFS(TABLA!$F:$F,TABLA!$D:$D,'7. PIBTRIM CORRIENTE 18-25'!M$6,TABLA!$A:$A,'7. PIBTRIM CORRIENTE 18-25'!$A$43,TABLA!$B:$B,"B00101",TABLA!$I:$I,"0011",TABLA!$H:$H,$A45)</f>
        <v>187.90830362811423</v>
      </c>
      <c r="N45" s="417">
        <f>SUMIFS(TABLA!$F:$F,TABLA!$D:$D,'7. PIBTRIM CORRIENTE 18-25'!N$6,TABLA!$A:$A,'7. PIBTRIM CORRIENTE 18-25'!$A$43,TABLA!$B:$B,"B00101",TABLA!$I:$I,"0011",TABLA!$H:$H,$A45)</f>
        <v>211.77411418953068</v>
      </c>
      <c r="O45" s="417">
        <f>SUMIFS(TABLA!$F:$F,TABLA!$D:$D,'7. PIBTRIM CORRIENTE 18-25'!O$6,TABLA!$A:$A,'7. PIBTRIM CORRIENTE 18-25'!$A$43,TABLA!$B:$B,"B00101",TABLA!$I:$I,"0011",TABLA!$H:$H,$A45)</f>
        <v>226.9992934695139</v>
      </c>
      <c r="P45" s="417">
        <f>SUMIFS(TABLA!$F:$F,TABLA!$D:$D,'7. PIBTRIM CORRIENTE 18-25'!P$6,TABLA!$A:$A,'7. PIBTRIM CORRIENTE 18-25'!$A$43,TABLA!$B:$B,"B00102",TABLA!$I:$I,"0011",TABLA!$H:$H,$A45)</f>
        <v>271.00143482209859</v>
      </c>
      <c r="Q45" s="417">
        <f>SUMIFS(TABLA!$F:$F,TABLA!$D:$D,'7. PIBTRIM CORRIENTE 18-25'!Q$6,TABLA!$A:$A,'7. PIBTRIM CORRIENTE 18-25'!$A$43,TABLA!$B:$B,"B00102",TABLA!$I:$I,"0011",TABLA!$H:$H,$A45)</f>
        <v>1403.3827535963778</v>
      </c>
      <c r="R45" s="417">
        <f>SUMIFS(TABLA!$F:$F,TABLA!$D:$D,'7. PIBTRIM CORRIENTE 18-25'!R$6,TABLA!$A:$A,'7. PIBTRIM CORRIENTE 18-25'!$A$43,TABLA!$B:$B,"B00102",TABLA!$I:$I,"0011",TABLA!$H:$H,$A45)</f>
        <v>93.409306194569027</v>
      </c>
      <c r="S45" s="417">
        <f>SUMIFS(TABLA!$F:$F,TABLA!$D:$D,'7. PIBTRIM CORRIENTE 18-25'!S$6,TABLA!$A:$A,'7. PIBTRIM CORRIENTE 18-25'!$A$43,TABLA!$B:$B,"B00103",TABLA!$I:$I,"0011",TABLA!$H:$H,$A45)</f>
        <v>1807.9228881290544</v>
      </c>
      <c r="T45" s="418">
        <f>SUMIFS(TABLA!$F:$F,TABLA!$D:$D,"VAB",TABLA!$A:$A,'7. PIBTRIM CORRIENTE 18-25'!$A$43,TABLA!$B:$B,"B00101",TABLA!$I:$I,"0011",TABLA!$H:$H,$A45)</f>
        <v>19624.00649175794</v>
      </c>
      <c r="U45" s="417">
        <f>SUMIFS(TABLA!$F:$F,TABLA!$D:$D,"IMP",TABLA!$A:$A,'7. PIBTRIM CORRIENTE 18-25'!$A$43,TABLA!$B:$B,"B00101",TABLA!$I:$I,"0011",TABLA!$H:$H,$A45)</f>
        <v>518.83154262453229</v>
      </c>
      <c r="V45" s="419">
        <f>SUMIFS(TABLA!$F:$F,TABLA!$D:$D,"PIB",TABLA!$A:$A,'7. PIBTRIM CORRIENTE 18-25'!$A$43,TABLA!$B:$B,"B00101",TABLA!$I:$I,"0011",TABLA!$H:$H,$A45)</f>
        <v>20142.838034382472</v>
      </c>
      <c r="X45" s="413"/>
      <c r="AW45" s="395"/>
    </row>
    <row r="46" spans="1:49" s="400" customFormat="1" ht="17.25" customHeight="1">
      <c r="A46" s="416" t="s">
        <v>93</v>
      </c>
      <c r="B46" s="417">
        <f>SUMIFS(TABLA!$F:$F,TABLA!$D:$D,'7. PIBTRIM CORRIENTE 18-25'!B$6,TABLA!$A:$A,'7. PIBTRIM CORRIENTE 18-25'!$A$43,TABLA!$B:$B,"B00101",TABLA!$I:$I,"0011",TABLA!$H:$H,$A46)</f>
        <v>618.86385112634684</v>
      </c>
      <c r="C46" s="417">
        <f>SUMIFS(TABLA!$F:$F,TABLA!$D:$D,'7. PIBTRIM CORRIENTE 18-25'!C$6,TABLA!$A:$A,'7. PIBTRIM CORRIENTE 18-25'!$A$43,TABLA!$B:$B,"B00101",TABLA!$I:$I,"0011",TABLA!$H:$H,$A46)</f>
        <v>138.55253348520597</v>
      </c>
      <c r="D46" s="417">
        <f>SUMIFS(TABLA!$F:$F,TABLA!$D:$D,'7. PIBTRIM CORRIENTE 18-25'!D$6,TABLA!$A:$A,'7. PIBTRIM CORRIENTE 18-25'!$A$43,TABLA!$B:$B,"B00101",TABLA!$I:$I,"0011",TABLA!$H:$H,$A46)</f>
        <v>988.82669654169081</v>
      </c>
      <c r="E46" s="417">
        <f>SUMIFS(TABLA!$F:$F,TABLA!$D:$D,'7. PIBTRIM CORRIENTE 18-25'!E$6,TABLA!$A:$A,'7. PIBTRIM CORRIENTE 18-25'!$A$43,TABLA!$B:$B,"B00101",TABLA!$I:$I,"0011",TABLA!$H:$H,$A46)</f>
        <v>531.68992155006788</v>
      </c>
      <c r="F46" s="417">
        <f>SUMIFS(TABLA!$F:$F,TABLA!$D:$D,'7. PIBTRIM CORRIENTE 18-25'!F$6,TABLA!$A:$A,'7. PIBTRIM CORRIENTE 18-25'!$A$43,TABLA!$B:$B,"B00101",TABLA!$I:$I,"0011",TABLA!$H:$H,$A46)</f>
        <v>3116.5716389718918</v>
      </c>
      <c r="G46" s="417">
        <f>SUMIFS(TABLA!$F:$F,TABLA!$D:$D,'7. PIBTRIM CORRIENTE 18-25'!G$6,TABLA!$A:$A,'7. PIBTRIM CORRIENTE 18-25'!$A$43,TABLA!$B:$B,"B00101",TABLA!$I:$I,"0011",TABLA!$H:$H,$A46)</f>
        <v>4623.0233531993308</v>
      </c>
      <c r="H46" s="417">
        <f>SUMIFS(TABLA!$F:$F,TABLA!$D:$D,'7. PIBTRIM CORRIENTE 18-25'!H$6,TABLA!$A:$A,'7. PIBTRIM CORRIENTE 18-25'!$A$43,TABLA!$B:$B,"B00101",TABLA!$I:$I,"0011",TABLA!$H:$H,$A46)</f>
        <v>3021.8863726466143</v>
      </c>
      <c r="I46" s="417">
        <f>SUMIFS(TABLA!$F:$F,TABLA!$D:$D,'7. PIBTRIM CORRIENTE 18-25'!I$6,TABLA!$A:$A,'7. PIBTRIM CORRIENTE 18-25'!$A$43,TABLA!$B:$B,"B00101",TABLA!$I:$I,"0011",TABLA!$H:$H,$A46)</f>
        <v>426.25334337399676</v>
      </c>
      <c r="J46" s="417">
        <f>SUMIFS(TABLA!$F:$F,TABLA!$D:$D,'7. PIBTRIM CORRIENTE 18-25'!J$6,TABLA!$A:$A,'7. PIBTRIM CORRIENTE 18-25'!$A$43,TABLA!$B:$B,"B00101",TABLA!$I:$I,"0011",TABLA!$H:$H,$A46)</f>
        <v>469.09293216723307</v>
      </c>
      <c r="K46" s="417">
        <f>SUMIFS(TABLA!$F:$F,TABLA!$D:$D,'7. PIBTRIM CORRIENTE 18-25'!K$6,TABLA!$A:$A,'7. PIBTRIM CORRIENTE 18-25'!$A$43,TABLA!$B:$B,"B00101",TABLA!$I:$I,"0011",TABLA!$H:$H,$A46)</f>
        <v>1297.7754751539258</v>
      </c>
      <c r="L46" s="417">
        <f>SUMIFS(TABLA!$F:$F,TABLA!$D:$D,'7. PIBTRIM CORRIENTE 18-25'!L$6,TABLA!$A:$A,'7. PIBTRIM CORRIENTE 18-25'!$A$43,TABLA!$B:$B,"B00101",TABLA!$I:$I,"0011",TABLA!$H:$H,$A46)</f>
        <v>1636.3098972792832</v>
      </c>
      <c r="M46" s="417">
        <f>SUMIFS(TABLA!$F:$F,TABLA!$D:$D,'7. PIBTRIM CORRIENTE 18-25'!M$6,TABLA!$A:$A,'7. PIBTRIM CORRIENTE 18-25'!$A$43,TABLA!$B:$B,"B00101",TABLA!$I:$I,"0011",TABLA!$H:$H,$A46)</f>
        <v>218.70479437187453</v>
      </c>
      <c r="N46" s="417">
        <f>SUMIFS(TABLA!$F:$F,TABLA!$D:$D,'7. PIBTRIM CORRIENTE 18-25'!N$6,TABLA!$A:$A,'7. PIBTRIM CORRIENTE 18-25'!$A$43,TABLA!$B:$B,"B00101",TABLA!$I:$I,"0011",TABLA!$H:$H,$A46)</f>
        <v>260.71043178904563</v>
      </c>
      <c r="O46" s="417">
        <f>SUMIFS(TABLA!$F:$F,TABLA!$D:$D,'7. PIBTRIM CORRIENTE 18-25'!O$6,TABLA!$A:$A,'7. PIBTRIM CORRIENTE 18-25'!$A$43,TABLA!$B:$B,"B00101",TABLA!$I:$I,"0011",TABLA!$H:$H,$A46)</f>
        <v>258.29277620650669</v>
      </c>
      <c r="P46" s="417">
        <f>SUMIFS(TABLA!$F:$F,TABLA!$D:$D,'7. PIBTRIM CORRIENTE 18-25'!P$6,TABLA!$A:$A,'7. PIBTRIM CORRIENTE 18-25'!$A$43,TABLA!$B:$B,"B00102",TABLA!$I:$I,"0011",TABLA!$H:$H,$A46)</f>
        <v>204.65032824288994</v>
      </c>
      <c r="Q46" s="417">
        <f>SUMIFS(TABLA!$F:$F,TABLA!$D:$D,'7. PIBTRIM CORRIENTE 18-25'!Q$6,TABLA!$A:$A,'7. PIBTRIM CORRIENTE 18-25'!$A$43,TABLA!$B:$B,"B00102",TABLA!$I:$I,"0011",TABLA!$H:$H,$A46)</f>
        <v>1416.5535282525566</v>
      </c>
      <c r="R46" s="417">
        <f>SUMIFS(TABLA!$F:$F,TABLA!$D:$D,'7. PIBTRIM CORRIENTE 18-25'!R$6,TABLA!$A:$A,'7. PIBTRIM CORRIENTE 18-25'!$A$43,TABLA!$B:$B,"B00102",TABLA!$I:$I,"0011",TABLA!$H:$H,$A46)</f>
        <v>97.599725521641744</v>
      </c>
      <c r="S46" s="417">
        <f>SUMIFS(TABLA!$F:$F,TABLA!$D:$D,'7. PIBTRIM CORRIENTE 18-25'!S$6,TABLA!$A:$A,'7. PIBTRIM CORRIENTE 18-25'!$A$43,TABLA!$B:$B,"B00103",TABLA!$I:$I,"0011",TABLA!$H:$H,$A46)</f>
        <v>2052.2753152826654</v>
      </c>
      <c r="T46" s="418">
        <f>SUMIFS(TABLA!$F:$F,TABLA!$D:$D,"VAB",TABLA!$A:$A,'7. PIBTRIM CORRIENTE 18-25'!$A$43,TABLA!$B:$B,"B00101",TABLA!$I:$I,"0011",TABLA!$H:$H,$A46)</f>
        <v>21377.632915162772</v>
      </c>
      <c r="U46" s="417">
        <f>SUMIFS(TABLA!$F:$F,TABLA!$D:$D,"IMP",TABLA!$A:$A,'7. PIBTRIM CORRIENTE 18-25'!$A$43,TABLA!$B:$B,"B00101",TABLA!$I:$I,"0011",TABLA!$H:$H,$A46)</f>
        <v>481.70224309808032</v>
      </c>
      <c r="V46" s="419">
        <f>SUMIFS(TABLA!$F:$F,TABLA!$D:$D,"PIB",TABLA!$A:$A,'7. PIBTRIM CORRIENTE 18-25'!$A$43,TABLA!$B:$B,"B00101",TABLA!$I:$I,"0011",TABLA!$H:$H,$A46)</f>
        <v>21859.335158260852</v>
      </c>
      <c r="X46" s="413"/>
      <c r="AW46" s="395"/>
    </row>
    <row r="47" spans="1:49" s="400" customFormat="1" ht="17.25" customHeight="1">
      <c r="A47" s="416" t="s">
        <v>94</v>
      </c>
      <c r="B47" s="417">
        <f>SUMIFS(TABLA!$F:$F,TABLA!$D:$D,'7. PIBTRIM CORRIENTE 18-25'!B$6,TABLA!$A:$A,'7. PIBTRIM CORRIENTE 18-25'!$A$43,TABLA!$B:$B,"B00101",TABLA!$I:$I,"0011",TABLA!$H:$H,$A47)</f>
        <v>648.35941802703655</v>
      </c>
      <c r="C47" s="417">
        <f>SUMIFS(TABLA!$F:$F,TABLA!$D:$D,'7. PIBTRIM CORRIENTE 18-25'!C$6,TABLA!$A:$A,'7. PIBTRIM CORRIENTE 18-25'!$A$43,TABLA!$B:$B,"B00101",TABLA!$I:$I,"0011",TABLA!$H:$H,$A47)</f>
        <v>437.98319874504091</v>
      </c>
      <c r="D47" s="417">
        <f>SUMIFS(TABLA!$F:$F,TABLA!$D:$D,'7. PIBTRIM CORRIENTE 18-25'!D$6,TABLA!$A:$A,'7. PIBTRIM CORRIENTE 18-25'!$A$43,TABLA!$B:$B,"B00101",TABLA!$I:$I,"0011",TABLA!$H:$H,$A47)</f>
        <v>1106.3135755343349</v>
      </c>
      <c r="E47" s="417">
        <f>SUMIFS(TABLA!$F:$F,TABLA!$D:$D,'7. PIBTRIM CORRIENTE 18-25'!E$6,TABLA!$A:$A,'7. PIBTRIM CORRIENTE 18-25'!$A$43,TABLA!$B:$B,"B00101",TABLA!$I:$I,"0011",TABLA!$H:$H,$A47)</f>
        <v>580.8194382595558</v>
      </c>
      <c r="F47" s="417">
        <f>SUMIFS(TABLA!$F:$F,TABLA!$D:$D,'7. PIBTRIM CORRIENTE 18-25'!F$6,TABLA!$A:$A,'7. PIBTRIM CORRIENTE 18-25'!$A$43,TABLA!$B:$B,"B00101",TABLA!$I:$I,"0011",TABLA!$H:$H,$A47)</f>
        <v>3501.451049136414</v>
      </c>
      <c r="G47" s="417">
        <f>SUMIFS(TABLA!$F:$F,TABLA!$D:$D,'7. PIBTRIM CORRIENTE 18-25'!G$6,TABLA!$A:$A,'7. PIBTRIM CORRIENTE 18-25'!$A$43,TABLA!$B:$B,"B00101",TABLA!$I:$I,"0011",TABLA!$H:$H,$A47)</f>
        <v>6093.7823543478453</v>
      </c>
      <c r="H47" s="417">
        <f>SUMIFS(TABLA!$F:$F,TABLA!$D:$D,'7. PIBTRIM CORRIENTE 18-25'!H$6,TABLA!$A:$A,'7. PIBTRIM CORRIENTE 18-25'!$A$43,TABLA!$B:$B,"B00101",TABLA!$I:$I,"0011",TABLA!$H:$H,$A47)</f>
        <v>3382.7559073423736</v>
      </c>
      <c r="I47" s="417">
        <f>SUMIFS(TABLA!$F:$F,TABLA!$D:$D,'7. PIBTRIM CORRIENTE 18-25'!I$6,TABLA!$A:$A,'7. PIBTRIM CORRIENTE 18-25'!$A$43,TABLA!$B:$B,"B00101",TABLA!$I:$I,"0011",TABLA!$H:$H,$A47)</f>
        <v>492.20614218985588</v>
      </c>
      <c r="J47" s="417">
        <f>SUMIFS(TABLA!$F:$F,TABLA!$D:$D,'7. PIBTRIM CORRIENTE 18-25'!J$6,TABLA!$A:$A,'7. PIBTRIM CORRIENTE 18-25'!$A$43,TABLA!$B:$B,"B00101",TABLA!$I:$I,"0011",TABLA!$H:$H,$A47)</f>
        <v>490.61890210706019</v>
      </c>
      <c r="K47" s="417">
        <f>SUMIFS(TABLA!$F:$F,TABLA!$D:$D,'7. PIBTRIM CORRIENTE 18-25'!K$6,TABLA!$A:$A,'7. PIBTRIM CORRIENTE 18-25'!$A$43,TABLA!$B:$B,"B00101",TABLA!$I:$I,"0011",TABLA!$H:$H,$A47)</f>
        <v>1352.8595968269171</v>
      </c>
      <c r="L47" s="417">
        <f>SUMIFS(TABLA!$F:$F,TABLA!$D:$D,'7. PIBTRIM CORRIENTE 18-25'!L$6,TABLA!$A:$A,'7. PIBTRIM CORRIENTE 18-25'!$A$43,TABLA!$B:$B,"B00101",TABLA!$I:$I,"0011",TABLA!$H:$H,$A47)</f>
        <v>1823.4508005368036</v>
      </c>
      <c r="M47" s="417">
        <f>SUMIFS(TABLA!$F:$F,TABLA!$D:$D,'7. PIBTRIM CORRIENTE 18-25'!M$6,TABLA!$A:$A,'7. PIBTRIM CORRIENTE 18-25'!$A$43,TABLA!$B:$B,"B00101",TABLA!$I:$I,"0011",TABLA!$H:$H,$A47)</f>
        <v>254.82839655058893</v>
      </c>
      <c r="N47" s="417">
        <f>SUMIFS(TABLA!$F:$F,TABLA!$D:$D,'7. PIBTRIM CORRIENTE 18-25'!N$6,TABLA!$A:$A,'7. PIBTRIM CORRIENTE 18-25'!$A$43,TABLA!$B:$B,"B00101",TABLA!$I:$I,"0011",TABLA!$H:$H,$A47)</f>
        <v>225.90890881553636</v>
      </c>
      <c r="O47" s="417">
        <f>SUMIFS(TABLA!$F:$F,TABLA!$D:$D,'7. PIBTRIM CORRIENTE 18-25'!O$6,TABLA!$A:$A,'7. PIBTRIM CORRIENTE 18-25'!$A$43,TABLA!$B:$B,"B00101",TABLA!$I:$I,"0011",TABLA!$H:$H,$A47)</f>
        <v>271.95312849569757</v>
      </c>
      <c r="P47" s="417">
        <f>SUMIFS(TABLA!$F:$F,TABLA!$D:$D,'7. PIBTRIM CORRIENTE 18-25'!P$6,TABLA!$A:$A,'7. PIBTRIM CORRIENTE 18-25'!$A$43,TABLA!$B:$B,"B00102",TABLA!$I:$I,"0011",TABLA!$H:$H,$A47)</f>
        <v>178.14512386943449</v>
      </c>
      <c r="Q47" s="417">
        <f>SUMIFS(TABLA!$F:$F,TABLA!$D:$D,'7. PIBTRIM CORRIENTE 18-25'!Q$6,TABLA!$A:$A,'7. PIBTRIM CORRIENTE 18-25'!$A$43,TABLA!$B:$B,"B00102",TABLA!$I:$I,"0011",TABLA!$H:$H,$A47)</f>
        <v>1437.9695229260303</v>
      </c>
      <c r="R47" s="417">
        <f>SUMIFS(TABLA!$F:$F,TABLA!$D:$D,'7. PIBTRIM CORRIENTE 18-25'!R$6,TABLA!$A:$A,'7. PIBTRIM CORRIENTE 18-25'!$A$43,TABLA!$B:$B,"B00102",TABLA!$I:$I,"0011",TABLA!$H:$H,$A47)</f>
        <v>95.201982043375594</v>
      </c>
      <c r="S47" s="417">
        <f>SUMIFS(TABLA!$F:$F,TABLA!$D:$D,'7. PIBTRIM CORRIENTE 18-25'!S$6,TABLA!$A:$A,'7. PIBTRIM CORRIENTE 18-25'!$A$43,TABLA!$B:$B,"B00103",TABLA!$I:$I,"0011",TABLA!$H:$H,$A47)</f>
        <v>2624.6248299347544</v>
      </c>
      <c r="T47" s="418">
        <f>SUMIFS(TABLA!$F:$F,TABLA!$D:$D,"VAB",TABLA!$A:$A,'7. PIBTRIM CORRIENTE 18-25'!$A$43,TABLA!$B:$B,"B00101",TABLA!$I:$I,"0011",TABLA!$H:$H,$A47)</f>
        <v>24999.232275688657</v>
      </c>
      <c r="U47" s="417">
        <f>SUMIFS(TABLA!$F:$F,TABLA!$D:$D,"IMP",TABLA!$A:$A,'7. PIBTRIM CORRIENTE 18-25'!$A$43,TABLA!$B:$B,"B00101",TABLA!$I:$I,"0011",TABLA!$H:$H,$A47)</f>
        <v>615.12733700256013</v>
      </c>
      <c r="V47" s="419">
        <f>SUMIFS(TABLA!$F:$F,TABLA!$D:$D,"PIB",TABLA!$A:$A,'7. PIBTRIM CORRIENTE 18-25'!$A$43,TABLA!$B:$B,"B00101",TABLA!$I:$I,"0011",TABLA!$H:$H,$A47)</f>
        <v>25614.359612691216</v>
      </c>
      <c r="X47" s="413"/>
      <c r="AW47" s="395"/>
    </row>
    <row r="48" spans="1:49" s="400" customFormat="1">
      <c r="A48" s="395" t="s">
        <v>522</v>
      </c>
      <c r="AW48" s="395"/>
    </row>
    <row r="49" spans="1:49" s="400" customFormat="1">
      <c r="A49" s="397" t="s">
        <v>539</v>
      </c>
      <c r="AW49" s="395"/>
    </row>
    <row r="50" spans="1:49" s="400" customFormat="1">
      <c r="A50" s="395" t="s">
        <v>24</v>
      </c>
      <c r="AW50" s="395"/>
    </row>
    <row r="51" spans="1:49" s="400" customFormat="1">
      <c r="A51" s="395" t="s">
        <v>28</v>
      </c>
      <c r="AW51" s="395"/>
    </row>
    <row r="52" spans="1:49" s="400" customFormat="1">
      <c r="A52" s="395"/>
      <c r="AW52" s="395"/>
    </row>
    <row r="53" spans="1:49" s="400" customFormat="1">
      <c r="A53" s="395"/>
      <c r="AW53" s="395"/>
    </row>
    <row r="54" spans="1:49" s="400" customFormat="1">
      <c r="A54" s="395"/>
      <c r="AW54" s="395"/>
    </row>
    <row r="55" spans="1:49" s="400" customFormat="1">
      <c r="A55" s="395"/>
      <c r="AW55" s="395"/>
    </row>
    <row r="56" spans="1:49" s="400" customFormat="1">
      <c r="A56" s="395"/>
      <c r="AW56" s="395"/>
    </row>
    <row r="57" spans="1:49" s="400" customFormat="1">
      <c r="A57" s="395"/>
      <c r="AW57" s="395"/>
    </row>
    <row r="58" spans="1:49" s="400" customFormat="1">
      <c r="A58" s="395"/>
      <c r="AW58" s="395"/>
    </row>
  </sheetData>
  <mergeCells count="3">
    <mergeCell ref="T6:T7"/>
    <mergeCell ref="U6:U7"/>
    <mergeCell ref="V6:V7"/>
  </mergeCells>
  <printOptions horizontalCentered="1"/>
  <pageMargins left="0.23622047244094491" right="0.23622047244094491" top="0.74803149606299213" bottom="0.74803149606299213" header="0.31496062992125984" footer="0.31496062992125984"/>
  <pageSetup paperSize="5" scale="40" fitToWidth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59"/>
  <sheetViews>
    <sheetView zoomScale="90" zoomScaleNormal="90" workbookViewId="0">
      <pane ySplit="7" topLeftCell="A8" activePane="bottomLeft" state="frozen"/>
      <selection pane="bottomLeft"/>
    </sheetView>
  </sheetViews>
  <sheetFormatPr baseColWidth="10" defaultColWidth="21.85546875" defaultRowHeight="12.75"/>
  <cols>
    <col min="1" max="1" width="12.7109375" style="395" customWidth="1"/>
    <col min="2" max="22" width="20.7109375" style="395" customWidth="1"/>
    <col min="23" max="48" width="21.85546875" style="400"/>
    <col min="49" max="49" width="21.85546875" style="395"/>
    <col min="50" max="87" width="21.85546875" style="400"/>
    <col min="88" max="16384" width="21.85546875" style="395"/>
  </cols>
  <sheetData>
    <row r="1" spans="1:22" s="374" customFormat="1" ht="17.25" customHeight="1">
      <c r="A1" s="281" t="s">
        <v>525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</row>
    <row r="2" spans="1:22" s="374" customFormat="1" ht="17.25" customHeight="1">
      <c r="A2" s="281" t="s">
        <v>547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</row>
    <row r="3" spans="1:22" s="378" customFormat="1" ht="17.25" customHeight="1">
      <c r="A3" s="281" t="s">
        <v>472</v>
      </c>
      <c r="B3" s="376"/>
      <c r="C3" s="376"/>
      <c r="D3" s="376"/>
      <c r="E3" s="377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376"/>
      <c r="R3" s="376"/>
      <c r="S3" s="376"/>
      <c r="T3" s="376"/>
      <c r="U3" s="376"/>
      <c r="V3" s="376"/>
    </row>
    <row r="4" spans="1:22" s="378" customFormat="1" ht="17.25" customHeight="1">
      <c r="A4" s="281" t="s">
        <v>537</v>
      </c>
      <c r="B4" s="376"/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6"/>
      <c r="S4" s="376"/>
      <c r="T4" s="376"/>
      <c r="U4" s="376"/>
      <c r="V4" s="376"/>
    </row>
    <row r="5" spans="1:22" s="400" customFormat="1" ht="13.5" thickBot="1"/>
    <row r="6" spans="1:22" s="382" customFormat="1" ht="20.100000000000001" customHeight="1" thickTop="1">
      <c r="A6" s="380"/>
      <c r="B6" s="381" t="s">
        <v>18</v>
      </c>
      <c r="C6" s="381" t="s">
        <v>19</v>
      </c>
      <c r="D6" s="381" t="s">
        <v>13</v>
      </c>
      <c r="E6" s="381" t="s">
        <v>81</v>
      </c>
      <c r="F6" s="381" t="s">
        <v>2</v>
      </c>
      <c r="G6" s="381" t="s">
        <v>5</v>
      </c>
      <c r="H6" s="381" t="s">
        <v>8</v>
      </c>
      <c r="I6" s="381" t="s">
        <v>9</v>
      </c>
      <c r="J6" s="381" t="s">
        <v>12</v>
      </c>
      <c r="K6" s="381" t="s">
        <v>6</v>
      </c>
      <c r="L6" s="381" t="s">
        <v>83</v>
      </c>
      <c r="M6" s="381" t="s">
        <v>16</v>
      </c>
      <c r="N6" s="381" t="s">
        <v>47</v>
      </c>
      <c r="O6" s="381" t="s">
        <v>84</v>
      </c>
      <c r="P6" s="381" t="s">
        <v>108</v>
      </c>
      <c r="Q6" s="381" t="s">
        <v>498</v>
      </c>
      <c r="R6" s="381" t="s">
        <v>54</v>
      </c>
      <c r="S6" s="381" t="s">
        <v>15</v>
      </c>
      <c r="T6" s="485" t="s">
        <v>42</v>
      </c>
      <c r="U6" s="485" t="s">
        <v>41</v>
      </c>
      <c r="V6" s="487" t="s">
        <v>532</v>
      </c>
    </row>
    <row r="7" spans="1:22" s="382" customFormat="1" ht="110.1" customHeight="1" thickBot="1">
      <c r="A7" s="383" t="s">
        <v>80</v>
      </c>
      <c r="B7" s="384" t="s">
        <v>64</v>
      </c>
      <c r="C7" s="384" t="s">
        <v>26</v>
      </c>
      <c r="D7" s="384" t="s">
        <v>22</v>
      </c>
      <c r="E7" s="384" t="s">
        <v>82</v>
      </c>
      <c r="F7" s="384" t="s">
        <v>23</v>
      </c>
      <c r="G7" s="384" t="s">
        <v>61</v>
      </c>
      <c r="H7" s="384" t="s">
        <v>60</v>
      </c>
      <c r="I7" s="384" t="s">
        <v>27</v>
      </c>
      <c r="J7" s="384" t="s">
        <v>59</v>
      </c>
      <c r="K7" s="384" t="s">
        <v>58</v>
      </c>
      <c r="L7" s="384" t="s">
        <v>533</v>
      </c>
      <c r="M7" s="384" t="s">
        <v>48</v>
      </c>
      <c r="N7" s="384" t="s">
        <v>46</v>
      </c>
      <c r="O7" s="384" t="s">
        <v>85</v>
      </c>
      <c r="P7" s="384" t="s">
        <v>23</v>
      </c>
      <c r="Q7" s="384" t="s">
        <v>55</v>
      </c>
      <c r="R7" s="384" t="s">
        <v>53</v>
      </c>
      <c r="S7" s="384" t="s">
        <v>86</v>
      </c>
      <c r="T7" s="486"/>
      <c r="U7" s="486"/>
      <c r="V7" s="488"/>
    </row>
    <row r="8" spans="1:22" s="378" customFormat="1" ht="17.25" customHeight="1" thickTop="1">
      <c r="A8" s="401" t="s">
        <v>66</v>
      </c>
      <c r="B8" s="402">
        <f>+'7. PIBTRIM CORRIENTE 18-25'!B13/'7. PIBTRIM CORRIENTE 18-25'!B8*100-100</f>
        <v>4.0352265528305793</v>
      </c>
      <c r="C8" s="402">
        <f>+'7. PIBTRIM CORRIENTE 18-25'!C13/'7. PIBTRIM CORRIENTE 18-25'!C8*100-100</f>
        <v>24.019490391614625</v>
      </c>
      <c r="D8" s="402">
        <f>+'7. PIBTRIM CORRIENTE 18-25'!D13/'7. PIBTRIM CORRIENTE 18-25'!D8*100-100</f>
        <v>2.3836873358561235</v>
      </c>
      <c r="E8" s="402">
        <f>+'7. PIBTRIM CORRIENTE 18-25'!E13/'7. PIBTRIM CORRIENTE 18-25'!E8*100-100</f>
        <v>3.0360222009449274</v>
      </c>
      <c r="F8" s="402">
        <f>+'7. PIBTRIM CORRIENTE 18-25'!F13/'7. PIBTRIM CORRIENTE 18-25'!F8*100-100</f>
        <v>3.1983324656098944</v>
      </c>
      <c r="G8" s="402">
        <f>+'7. PIBTRIM CORRIENTE 18-25'!G13/'7. PIBTRIM CORRIENTE 18-25'!G8*100-100</f>
        <v>1.5969007613918222</v>
      </c>
      <c r="H8" s="402">
        <f>+'7. PIBTRIM CORRIENTE 18-25'!H13/'7. PIBTRIM CORRIENTE 18-25'!H8*100-100</f>
        <v>8.5378346492670261</v>
      </c>
      <c r="I8" s="402">
        <f>+'7. PIBTRIM CORRIENTE 18-25'!I13/'7. PIBTRIM CORRIENTE 18-25'!I8*100-100</f>
        <v>-2.0047924904168468</v>
      </c>
      <c r="J8" s="402">
        <f>+'7. PIBTRIM CORRIENTE 18-25'!J13/'7. PIBTRIM CORRIENTE 18-25'!J8*100-100</f>
        <v>-2.4774716006520947</v>
      </c>
      <c r="K8" s="402">
        <f>+'7. PIBTRIM CORRIENTE 18-25'!K13/'7. PIBTRIM CORRIENTE 18-25'!K8*100-100</f>
        <v>1.5058716348908376</v>
      </c>
      <c r="L8" s="402">
        <f>+'7. PIBTRIM CORRIENTE 18-25'!L13/'7. PIBTRIM CORRIENTE 18-25'!L8*100-100</f>
        <v>5.7247865186642315</v>
      </c>
      <c r="M8" s="402">
        <f>+'7. PIBTRIM CORRIENTE 18-25'!M13/'7. PIBTRIM CORRIENTE 18-25'!M8*100-100</f>
        <v>6.3764171576497546</v>
      </c>
      <c r="N8" s="402">
        <f>+'7. PIBTRIM CORRIENTE 18-25'!N13/'7. PIBTRIM CORRIENTE 18-25'!N8*100-100</f>
        <v>10.611621802037234</v>
      </c>
      <c r="O8" s="402">
        <f>+'7. PIBTRIM CORRIENTE 18-25'!O13/'7. PIBTRIM CORRIENTE 18-25'!O8*100-100</f>
        <v>-0.35763961613139372</v>
      </c>
      <c r="P8" s="402">
        <f>+'7. PIBTRIM CORRIENTE 18-25'!P13/'7. PIBTRIM CORRIENTE 18-25'!P8*100-100</f>
        <v>3.7340092885412872</v>
      </c>
      <c r="Q8" s="402">
        <f>+'7. PIBTRIM CORRIENTE 18-25'!Q13/'7. PIBTRIM CORRIENTE 18-25'!Q8*100-100</f>
        <v>3.9912593919284802</v>
      </c>
      <c r="R8" s="402">
        <f>+'7. PIBTRIM CORRIENTE 18-25'!R13/'7. PIBTRIM CORRIENTE 18-25'!R8*100-100</f>
        <v>21.858393228222099</v>
      </c>
      <c r="S8" s="402">
        <f>+'7. PIBTRIM CORRIENTE 18-25'!S13/'7. PIBTRIM CORRIENTE 18-25'!S8*100-100</f>
        <v>6.5305944238152307</v>
      </c>
      <c r="T8" s="403">
        <f>+'7. PIBTRIM CORRIENTE 18-25'!T13/'7. PIBTRIM CORRIENTE 18-25'!T8*100-100</f>
        <v>3.9722791429331465</v>
      </c>
      <c r="U8" s="402">
        <f>+'7. PIBTRIM CORRIENTE 18-25'!U13/'7. PIBTRIM CORRIENTE 18-25'!U8*100-100</f>
        <v>-5.2252138034194644</v>
      </c>
      <c r="V8" s="404">
        <f>+'7. PIBTRIM CORRIENTE 18-25'!V13/'7. PIBTRIM CORRIENTE 18-25'!V8*100-100</f>
        <v>3.6581240342768382</v>
      </c>
    </row>
    <row r="9" spans="1:22" s="378" customFormat="1" ht="17.25" customHeight="1">
      <c r="A9" s="405" t="s">
        <v>9</v>
      </c>
      <c r="B9" s="406">
        <f>+'7. PIBTRIM CORRIENTE 18-25'!B14/'7. PIBTRIM CORRIENTE 18-25'!B9*100-100</f>
        <v>-1.2291876579694616</v>
      </c>
      <c r="C9" s="406">
        <f>+'7. PIBTRIM CORRIENTE 18-25'!C14/'7. PIBTRIM CORRIENTE 18-25'!C9*100-100</f>
        <v>-2.7399096057361305</v>
      </c>
      <c r="D9" s="406">
        <f>+'7. PIBTRIM CORRIENTE 18-25'!D14/'7. PIBTRIM CORRIENTE 18-25'!D9*100-100</f>
        <v>-6.5490589786705158</v>
      </c>
      <c r="E9" s="406">
        <f>+'7. PIBTRIM CORRIENTE 18-25'!E14/'7. PIBTRIM CORRIENTE 18-25'!E9*100-100</f>
        <v>2.8293129650794668</v>
      </c>
      <c r="F9" s="406">
        <f>+'7. PIBTRIM CORRIENTE 18-25'!F14/'7. PIBTRIM CORRIENTE 18-25'!F9*100-100</f>
        <v>7.4318818367918453</v>
      </c>
      <c r="G9" s="406">
        <f>+'7. PIBTRIM CORRIENTE 18-25'!G14/'7. PIBTRIM CORRIENTE 18-25'!G9*100-100</f>
        <v>1.94553418893139</v>
      </c>
      <c r="H9" s="406">
        <f>+'7. PIBTRIM CORRIENTE 18-25'!H14/'7. PIBTRIM CORRIENTE 18-25'!H9*100-100</f>
        <v>5.2029595777760278</v>
      </c>
      <c r="I9" s="406">
        <f>+'7. PIBTRIM CORRIENTE 18-25'!I14/'7. PIBTRIM CORRIENTE 18-25'!I9*100-100</f>
        <v>-4.1033176287647422</v>
      </c>
      <c r="J9" s="406">
        <f>+'7. PIBTRIM CORRIENTE 18-25'!J14/'7. PIBTRIM CORRIENTE 18-25'!J9*100-100</f>
        <v>-4.6311684236352875</v>
      </c>
      <c r="K9" s="406">
        <f>+'7. PIBTRIM CORRIENTE 18-25'!K14/'7. PIBTRIM CORRIENTE 18-25'!K9*100-100</f>
        <v>2.5445017852189693</v>
      </c>
      <c r="L9" s="406">
        <f>+'7. PIBTRIM CORRIENTE 18-25'!L14/'7. PIBTRIM CORRIENTE 18-25'!L9*100-100</f>
        <v>4.8683825035458028</v>
      </c>
      <c r="M9" s="406">
        <f>+'7. PIBTRIM CORRIENTE 18-25'!M14/'7. PIBTRIM CORRIENTE 18-25'!M9*100-100</f>
        <v>6.4760746796974473</v>
      </c>
      <c r="N9" s="406">
        <f>+'7. PIBTRIM CORRIENTE 18-25'!N14/'7. PIBTRIM CORRIENTE 18-25'!N9*100-100</f>
        <v>9.6610351225165232</v>
      </c>
      <c r="O9" s="406">
        <f>+'7. PIBTRIM CORRIENTE 18-25'!O14/'7. PIBTRIM CORRIENTE 18-25'!O9*100-100</f>
        <v>1.4724307085637776</v>
      </c>
      <c r="P9" s="406">
        <f>+'7. PIBTRIM CORRIENTE 18-25'!P14/'7. PIBTRIM CORRIENTE 18-25'!P9*100-100</f>
        <v>6.5577645458991611</v>
      </c>
      <c r="Q9" s="406">
        <f>+'7. PIBTRIM CORRIENTE 18-25'!Q14/'7. PIBTRIM CORRIENTE 18-25'!Q9*100-100</f>
        <v>4.0362411390681245</v>
      </c>
      <c r="R9" s="406">
        <f>+'7. PIBTRIM CORRIENTE 18-25'!R14/'7. PIBTRIM CORRIENTE 18-25'!R9*100-100</f>
        <v>17.10627883369591</v>
      </c>
      <c r="S9" s="406">
        <f>+'7. PIBTRIM CORRIENTE 18-25'!S14/'7. PIBTRIM CORRIENTE 18-25'!S9*100-100</f>
        <v>6.3288009796563358</v>
      </c>
      <c r="T9" s="407">
        <f>+'7. PIBTRIM CORRIENTE 18-25'!T14/'7. PIBTRIM CORRIENTE 18-25'!T9*100-100</f>
        <v>3.538608946192852</v>
      </c>
      <c r="U9" s="406">
        <f>+'7. PIBTRIM CORRIENTE 18-25'!U14/'7. PIBTRIM CORRIENTE 18-25'!U9*100-100</f>
        <v>-5.9564990525640695</v>
      </c>
      <c r="V9" s="408">
        <f>+'7. PIBTRIM CORRIENTE 18-25'!V14/'7. PIBTRIM CORRIENTE 18-25'!V9*100-100</f>
        <v>3.2255403305404826</v>
      </c>
    </row>
    <row r="10" spans="1:22" s="378" customFormat="1" ht="17.25" customHeight="1">
      <c r="A10" s="409" t="s">
        <v>92</v>
      </c>
      <c r="B10" s="406">
        <f>+'7. PIBTRIM CORRIENTE 18-25'!B15/'7. PIBTRIM CORRIENTE 18-25'!B10*100-100</f>
        <v>2.7367783587480403</v>
      </c>
      <c r="C10" s="406">
        <f>+'7. PIBTRIM CORRIENTE 18-25'!C15/'7. PIBTRIM CORRIENTE 18-25'!C10*100-100</f>
        <v>12.536273917785053</v>
      </c>
      <c r="D10" s="406">
        <f>+'7. PIBTRIM CORRIENTE 18-25'!D15/'7. PIBTRIM CORRIENTE 18-25'!D10*100-100</f>
        <v>-7.8702038942680304</v>
      </c>
      <c r="E10" s="406">
        <f>+'7. PIBTRIM CORRIENTE 18-25'!E15/'7. PIBTRIM CORRIENTE 18-25'!E10*100-100</f>
        <v>2.2833402372156115</v>
      </c>
      <c r="F10" s="406">
        <f>+'7. PIBTRIM CORRIENTE 18-25'!F15/'7. PIBTRIM CORRIENTE 18-25'!F10*100-100</f>
        <v>8.6514660977228033</v>
      </c>
      <c r="G10" s="406">
        <f>+'7. PIBTRIM CORRIENTE 18-25'!G15/'7. PIBTRIM CORRIENTE 18-25'!G10*100-100</f>
        <v>2.4342735456789342</v>
      </c>
      <c r="H10" s="406">
        <f>+'7. PIBTRIM CORRIENTE 18-25'!H15/'7. PIBTRIM CORRIENTE 18-25'!H10*100-100</f>
        <v>6.606451206520731</v>
      </c>
      <c r="I10" s="406">
        <f>+'7. PIBTRIM CORRIENTE 18-25'!I15/'7. PIBTRIM CORRIENTE 18-25'!I10*100-100</f>
        <v>-4.4340978793046446</v>
      </c>
      <c r="J10" s="406">
        <f>+'7. PIBTRIM CORRIENTE 18-25'!J15/'7. PIBTRIM CORRIENTE 18-25'!J10*100-100</f>
        <v>-5.1652140346425455</v>
      </c>
      <c r="K10" s="406">
        <f>+'7. PIBTRIM CORRIENTE 18-25'!K15/'7. PIBTRIM CORRIENTE 18-25'!K10*100-100</f>
        <v>6.4161707338587206</v>
      </c>
      <c r="L10" s="406">
        <f>+'7. PIBTRIM CORRIENTE 18-25'!L15/'7. PIBTRIM CORRIENTE 18-25'!L10*100-100</f>
        <v>3.212410962339618</v>
      </c>
      <c r="M10" s="406">
        <f>+'7. PIBTRIM CORRIENTE 18-25'!M15/'7. PIBTRIM CORRIENTE 18-25'!M10*100-100</f>
        <v>7.2806087410296669</v>
      </c>
      <c r="N10" s="406">
        <f>+'7. PIBTRIM CORRIENTE 18-25'!N15/'7. PIBTRIM CORRIENTE 18-25'!N10*100-100</f>
        <v>9.978040323539588</v>
      </c>
      <c r="O10" s="406">
        <f>+'7. PIBTRIM CORRIENTE 18-25'!O15/'7. PIBTRIM CORRIENTE 18-25'!O10*100-100</f>
        <v>1.8835975365726085</v>
      </c>
      <c r="P10" s="406">
        <f>+'7. PIBTRIM CORRIENTE 18-25'!P15/'7. PIBTRIM CORRIENTE 18-25'!P10*100-100</f>
        <v>7.0814500047029298</v>
      </c>
      <c r="Q10" s="406">
        <f>+'7. PIBTRIM CORRIENTE 18-25'!Q15/'7. PIBTRIM CORRIENTE 18-25'!Q10*100-100</f>
        <v>4.5011906217067263</v>
      </c>
      <c r="R10" s="406">
        <f>+'7. PIBTRIM CORRIENTE 18-25'!R15/'7. PIBTRIM CORRIENTE 18-25'!R10*100-100</f>
        <v>24.138156255900498</v>
      </c>
      <c r="S10" s="406">
        <f>+'7. PIBTRIM CORRIENTE 18-25'!S15/'7. PIBTRIM CORRIENTE 18-25'!S10*100-100</f>
        <v>6.693504083933405</v>
      </c>
      <c r="T10" s="407">
        <f>+'7. PIBTRIM CORRIENTE 18-25'!T15/'7. PIBTRIM CORRIENTE 18-25'!T10*100-100</f>
        <v>4.0637369655943445</v>
      </c>
      <c r="U10" s="406">
        <f>+'7. PIBTRIM CORRIENTE 18-25'!U15/'7. PIBTRIM CORRIENTE 18-25'!U10*100-100</f>
        <v>-4.4205114539272046</v>
      </c>
      <c r="V10" s="408">
        <f>+'7. PIBTRIM CORRIENTE 18-25'!V15/'7. PIBTRIM CORRIENTE 18-25'!V10*100-100</f>
        <v>3.7695625822637311</v>
      </c>
    </row>
    <row r="11" spans="1:22" s="378" customFormat="1" ht="17.25" customHeight="1">
      <c r="A11" s="409" t="s">
        <v>93</v>
      </c>
      <c r="B11" s="406">
        <f>+'7. PIBTRIM CORRIENTE 18-25'!B16/'7. PIBTRIM CORRIENTE 18-25'!B11*100-100</f>
        <v>10.522537676230684</v>
      </c>
      <c r="C11" s="406">
        <f>+'7. PIBTRIM CORRIENTE 18-25'!C16/'7. PIBTRIM CORRIENTE 18-25'!C11*100-100</f>
        <v>26.406987838079203</v>
      </c>
      <c r="D11" s="406">
        <f>+'7. PIBTRIM CORRIENTE 18-25'!D16/'7. PIBTRIM CORRIENTE 18-25'!D11*100-100</f>
        <v>7.0572471497328593</v>
      </c>
      <c r="E11" s="406">
        <f>+'7. PIBTRIM CORRIENTE 18-25'!E16/'7. PIBTRIM CORRIENTE 18-25'!E11*100-100</f>
        <v>4.2916773395854619</v>
      </c>
      <c r="F11" s="406">
        <f>+'7. PIBTRIM CORRIENTE 18-25'!F16/'7. PIBTRIM CORRIENTE 18-25'!F11*100-100</f>
        <v>-4.2929819195077386</v>
      </c>
      <c r="G11" s="406">
        <f>+'7. PIBTRIM CORRIENTE 18-25'!G16/'7. PIBTRIM CORRIENTE 18-25'!G11*100-100</f>
        <v>0.43901262836587307</v>
      </c>
      <c r="H11" s="406">
        <f>+'7. PIBTRIM CORRIENTE 18-25'!H16/'7. PIBTRIM CORRIENTE 18-25'!H11*100-100</f>
        <v>10.248568913238799</v>
      </c>
      <c r="I11" s="406">
        <f>+'7. PIBTRIM CORRIENTE 18-25'!I16/'7. PIBTRIM CORRIENTE 18-25'!I11*100-100</f>
        <v>-2.7643068148113201</v>
      </c>
      <c r="J11" s="406">
        <f>+'7. PIBTRIM CORRIENTE 18-25'!J16/'7. PIBTRIM CORRIENTE 18-25'!J11*100-100</f>
        <v>-1.7618924689471527</v>
      </c>
      <c r="K11" s="406">
        <f>+'7. PIBTRIM CORRIENTE 18-25'!K16/'7. PIBTRIM CORRIENTE 18-25'!K11*100-100</f>
        <v>-0.24507025487091028</v>
      </c>
      <c r="L11" s="406">
        <f>+'7. PIBTRIM CORRIENTE 18-25'!L16/'7. PIBTRIM CORRIENTE 18-25'!L11*100-100</f>
        <v>7.1901692221552764</v>
      </c>
      <c r="M11" s="406">
        <f>+'7. PIBTRIM CORRIENTE 18-25'!M16/'7. PIBTRIM CORRIENTE 18-25'!M11*100-100</f>
        <v>3.8949937811454589</v>
      </c>
      <c r="N11" s="406">
        <f>+'7. PIBTRIM CORRIENTE 18-25'!N16/'7. PIBTRIM CORRIENTE 18-25'!N11*100-100</f>
        <v>13.063435552564172</v>
      </c>
      <c r="O11" s="406">
        <f>+'7. PIBTRIM CORRIENTE 18-25'!O16/'7. PIBTRIM CORRIENTE 18-25'!O11*100-100</f>
        <v>-3.9748942429655187</v>
      </c>
      <c r="P11" s="406">
        <f>+'7. PIBTRIM CORRIENTE 18-25'!P16/'7. PIBTRIM CORRIENTE 18-25'!P11*100-100</f>
        <v>-1.5144009791683288E-2</v>
      </c>
      <c r="Q11" s="406">
        <f>+'7. PIBTRIM CORRIENTE 18-25'!Q16/'7. PIBTRIM CORRIENTE 18-25'!Q11*100-100</f>
        <v>4.2047993205190437</v>
      </c>
      <c r="R11" s="406">
        <f>+'7. PIBTRIM CORRIENTE 18-25'!R16/'7. PIBTRIM CORRIENTE 18-25'!R11*100-100</f>
        <v>25.065570408328242</v>
      </c>
      <c r="S11" s="406">
        <f>+'7. PIBTRIM CORRIENTE 18-25'!S16/'7. PIBTRIM CORRIENTE 18-25'!S11*100-100</f>
        <v>7.2908361846092617</v>
      </c>
      <c r="T11" s="407">
        <f>+'7. PIBTRIM CORRIENTE 18-25'!T16/'7. PIBTRIM CORRIENTE 18-25'!T11*100-100</f>
        <v>3.1000988020220461</v>
      </c>
      <c r="U11" s="406">
        <f>+'7. PIBTRIM CORRIENTE 18-25'!U16/'7. PIBTRIM CORRIENTE 18-25'!U11*100-100</f>
        <v>-5.5170013665351263</v>
      </c>
      <c r="V11" s="408">
        <f>+'7. PIBTRIM CORRIENTE 18-25'!V16/'7. PIBTRIM CORRIENTE 18-25'!V11*100-100</f>
        <v>2.8152124653218209</v>
      </c>
    </row>
    <row r="12" spans="1:22" s="378" customFormat="1" ht="17.25" customHeight="1">
      <c r="A12" s="409" t="s">
        <v>94</v>
      </c>
      <c r="B12" s="406">
        <f>+'7. PIBTRIM CORRIENTE 18-25'!B17/'7. PIBTRIM CORRIENTE 18-25'!B12*100-100</f>
        <v>3.9654705722515189</v>
      </c>
      <c r="C12" s="406">
        <f>+'7. PIBTRIM CORRIENTE 18-25'!C17/'7. PIBTRIM CORRIENTE 18-25'!C12*100-100</f>
        <v>77.477338605285809</v>
      </c>
      <c r="D12" s="406">
        <f>+'7. PIBTRIM CORRIENTE 18-25'!D17/'7. PIBTRIM CORRIENTE 18-25'!D12*100-100</f>
        <v>18.486182269353918</v>
      </c>
      <c r="E12" s="406">
        <f>+'7. PIBTRIM CORRIENTE 18-25'!E17/'7. PIBTRIM CORRIENTE 18-25'!E12*100-100</f>
        <v>2.7752536596351405</v>
      </c>
      <c r="F12" s="406">
        <f>+'7. PIBTRIM CORRIENTE 18-25'!F17/'7. PIBTRIM CORRIENTE 18-25'!F12*100-100</f>
        <v>-0.29966168789150061</v>
      </c>
      <c r="G12" s="406">
        <f>+'7. PIBTRIM CORRIENTE 18-25'!G17/'7. PIBTRIM CORRIENTE 18-25'!G12*100-100</f>
        <v>1.5871432540028678</v>
      </c>
      <c r="H12" s="406">
        <f>+'7. PIBTRIM CORRIENTE 18-25'!H17/'7. PIBTRIM CORRIENTE 18-25'!H12*100-100</f>
        <v>11.910446821465754</v>
      </c>
      <c r="I12" s="406">
        <f>+'7. PIBTRIM CORRIENTE 18-25'!I17/'7. PIBTRIM CORRIENTE 18-25'!I12*100-100</f>
        <v>2.8132340678978238</v>
      </c>
      <c r="J12" s="406">
        <f>+'7. PIBTRIM CORRIENTE 18-25'!J17/'7. PIBTRIM CORRIENTE 18-25'!J12*100-100</f>
        <v>1.5063714096429379</v>
      </c>
      <c r="K12" s="406">
        <f>+'7. PIBTRIM CORRIENTE 18-25'!K17/'7. PIBTRIM CORRIENTE 18-25'!K12*100-100</f>
        <v>-2.1822942344773679</v>
      </c>
      <c r="L12" s="406">
        <f>+'7. PIBTRIM CORRIENTE 18-25'!L17/'7. PIBTRIM CORRIENTE 18-25'!L12*100-100</f>
        <v>7.4424032331155843</v>
      </c>
      <c r="M12" s="406">
        <f>+'7. PIBTRIM CORRIENTE 18-25'!M17/'7. PIBTRIM CORRIENTE 18-25'!M12*100-100</f>
        <v>7.7369553939148403</v>
      </c>
      <c r="N12" s="406">
        <f>+'7. PIBTRIM CORRIENTE 18-25'!N17/'7. PIBTRIM CORRIENTE 18-25'!N12*100-100</f>
        <v>9.6235651294757787</v>
      </c>
      <c r="O12" s="406">
        <f>+'7. PIBTRIM CORRIENTE 18-25'!O17/'7. PIBTRIM CORRIENTE 18-25'!O12*100-100</f>
        <v>-0.51207201578922934</v>
      </c>
      <c r="P12" s="406">
        <f>+'7. PIBTRIM CORRIENTE 18-25'!P17/'7. PIBTRIM CORRIENTE 18-25'!P12*100-100</f>
        <v>-1.0353830971928772</v>
      </c>
      <c r="Q12" s="406">
        <f>+'7. PIBTRIM CORRIENTE 18-25'!Q17/'7. PIBTRIM CORRIENTE 18-25'!Q12*100-100</f>
        <v>3.239193156111412</v>
      </c>
      <c r="R12" s="406">
        <f>+'7. PIBTRIM CORRIENTE 18-25'!R17/'7. PIBTRIM CORRIENTE 18-25'!R12*100-100</f>
        <v>21.078268578557541</v>
      </c>
      <c r="S12" s="406">
        <f>+'7. PIBTRIM CORRIENTE 18-25'!S17/'7. PIBTRIM CORRIENTE 18-25'!S12*100-100</f>
        <v>6.0013205634982683</v>
      </c>
      <c r="T12" s="407">
        <f>+'7. PIBTRIM CORRIENTE 18-25'!T17/'7. PIBTRIM CORRIENTE 18-25'!T12*100-100</f>
        <v>5.1554018388841172</v>
      </c>
      <c r="U12" s="406">
        <f>+'7. PIBTRIM CORRIENTE 18-25'!U17/'7. PIBTRIM CORRIENTE 18-25'!U12*100-100</f>
        <v>-5.0025833585645785</v>
      </c>
      <c r="V12" s="408">
        <f>+'7. PIBTRIM CORRIENTE 18-25'!V17/'7. PIBTRIM CORRIENTE 18-25'!V12*100-100</f>
        <v>4.7905409088005371</v>
      </c>
    </row>
    <row r="13" spans="1:22" s="378" customFormat="1" ht="17.25" customHeight="1">
      <c r="A13" s="416" t="s">
        <v>67</v>
      </c>
      <c r="B13" s="417">
        <f>+'7. PIBTRIM CORRIENTE 18-25'!B18/'7. PIBTRIM CORRIENTE 18-25'!B13*100-100</f>
        <v>2.0600057956414304</v>
      </c>
      <c r="C13" s="417">
        <f>+'7. PIBTRIM CORRIENTE 18-25'!C18/'7. PIBTRIM CORRIENTE 18-25'!C13*100-100</f>
        <v>22.969945255982239</v>
      </c>
      <c r="D13" s="417">
        <f>+'7. PIBTRIM CORRIENTE 18-25'!D18/'7. PIBTRIM CORRIENTE 18-25'!D13*100-100</f>
        <v>-18.336738966256576</v>
      </c>
      <c r="E13" s="417">
        <f>+'7. PIBTRIM CORRIENTE 18-25'!E18/'7. PIBTRIM CORRIENTE 18-25'!E13*100-100</f>
        <v>-1.1617978500995889</v>
      </c>
      <c r="F13" s="417">
        <f>+'7. PIBTRIM CORRIENTE 18-25'!F18/'7. PIBTRIM CORRIENTE 18-25'!F13*100-100</f>
        <v>-44.446242429299247</v>
      </c>
      <c r="G13" s="417">
        <f>+'7. PIBTRIM CORRIENTE 18-25'!G18/'7. PIBTRIM CORRIENTE 18-25'!G13*100-100</f>
        <v>-19.651489244255814</v>
      </c>
      <c r="H13" s="417">
        <f>+'7. PIBTRIM CORRIENTE 18-25'!H18/'7. PIBTRIM CORRIENTE 18-25'!H13*100-100</f>
        <v>-13.228075056689903</v>
      </c>
      <c r="I13" s="417">
        <f>+'7. PIBTRIM CORRIENTE 18-25'!I18/'7. PIBTRIM CORRIENTE 18-25'!I13*100-100</f>
        <v>-61.705782764599618</v>
      </c>
      <c r="J13" s="417">
        <f>+'7. PIBTRIM CORRIENTE 18-25'!J18/'7. PIBTRIM CORRIENTE 18-25'!J13*100-100</f>
        <v>0.47604706965802279</v>
      </c>
      <c r="K13" s="417">
        <f>+'7. PIBTRIM CORRIENTE 18-25'!K18/'7. PIBTRIM CORRIENTE 18-25'!K13*100-100</f>
        <v>-7.533173310613364</v>
      </c>
      <c r="L13" s="417">
        <f>+'7. PIBTRIM CORRIENTE 18-25'!L18/'7. PIBTRIM CORRIENTE 18-25'!L13*100-100</f>
        <v>-15.495916081703115</v>
      </c>
      <c r="M13" s="417">
        <f>+'7. PIBTRIM CORRIENTE 18-25'!M18/'7. PIBTRIM CORRIENTE 18-25'!M13*100-100</f>
        <v>-10.771568259970849</v>
      </c>
      <c r="N13" s="417">
        <f>+'7. PIBTRIM CORRIENTE 18-25'!N18/'7. PIBTRIM CORRIENTE 18-25'!N13*100-100</f>
        <v>15.233089826733377</v>
      </c>
      <c r="O13" s="417">
        <f>+'7. PIBTRIM CORRIENTE 18-25'!O18/'7. PIBTRIM CORRIENTE 18-25'!O13*100-100</f>
        <v>-44.043411417621215</v>
      </c>
      <c r="P13" s="417">
        <f>+'7. PIBTRIM CORRIENTE 18-25'!P18/'7. PIBTRIM CORRIENTE 18-25'!P13*100-100</f>
        <v>-46.815519029966914</v>
      </c>
      <c r="Q13" s="417">
        <f>+'7. PIBTRIM CORRIENTE 18-25'!Q18/'7. PIBTRIM CORRIENTE 18-25'!Q13*100-100</f>
        <v>2.2013086631295096</v>
      </c>
      <c r="R13" s="417">
        <f>+'7. PIBTRIM CORRIENTE 18-25'!R18/'7. PIBTRIM CORRIENTE 18-25'!R13*100-100</f>
        <v>-18.754607400928464</v>
      </c>
      <c r="S13" s="417">
        <f>+'7. PIBTRIM CORRIENTE 18-25'!S18/'7. PIBTRIM CORRIENTE 18-25'!S13*100-100</f>
        <v>8.7263730527824919</v>
      </c>
      <c r="T13" s="418">
        <f>+'7. PIBTRIM CORRIENTE 18-25'!T18/'7. PIBTRIM CORRIENTE 18-25'!T13*100-100</f>
        <v>-17.696526610040351</v>
      </c>
      <c r="U13" s="417">
        <f>+'7. PIBTRIM CORRIENTE 18-25'!U18/'7. PIBTRIM CORRIENTE 18-25'!U13*100-100</f>
        <v>-34.707080353794012</v>
      </c>
      <c r="V13" s="419">
        <f>+'7. PIBTRIM CORRIENTE 18-25'!V18/'7. PIBTRIM CORRIENTE 18-25'!V13*100-100</f>
        <v>-18.227756597864257</v>
      </c>
    </row>
    <row r="14" spans="1:22" s="378" customFormat="1" ht="17.25" customHeight="1">
      <c r="A14" s="420" t="s">
        <v>9</v>
      </c>
      <c r="B14" s="417">
        <f>+'7. PIBTRIM CORRIENTE 18-25'!B19/'7. PIBTRIM CORRIENTE 18-25'!B14*100-100</f>
        <v>3.5921922329016809</v>
      </c>
      <c r="C14" s="417">
        <f>+'7. PIBTRIM CORRIENTE 18-25'!C19/'7. PIBTRIM CORRIENTE 18-25'!C14*100-100</f>
        <v>119.13988521326243</v>
      </c>
      <c r="D14" s="417">
        <f>+'7. PIBTRIM CORRIENTE 18-25'!D19/'7. PIBTRIM CORRIENTE 18-25'!D14*100-100</f>
        <v>8.1389286774363683</v>
      </c>
      <c r="E14" s="417">
        <f>+'7. PIBTRIM CORRIENTE 18-25'!E19/'7. PIBTRIM CORRIENTE 18-25'!E14*100-100</f>
        <v>13.399165060974852</v>
      </c>
      <c r="F14" s="417">
        <f>+'7. PIBTRIM CORRIENTE 18-25'!F19/'7. PIBTRIM CORRIENTE 18-25'!F14*100-100</f>
        <v>-8.481037653613555</v>
      </c>
      <c r="G14" s="417">
        <f>+'7. PIBTRIM CORRIENTE 18-25'!G19/'7. PIBTRIM CORRIENTE 18-25'!G14*100-100</f>
        <v>-3.0544073907348803</v>
      </c>
      <c r="H14" s="417">
        <f>+'7. PIBTRIM CORRIENTE 18-25'!H19/'7. PIBTRIM CORRIENTE 18-25'!H14*100-100</f>
        <v>10.192155059138798</v>
      </c>
      <c r="I14" s="417">
        <f>+'7. PIBTRIM CORRIENTE 18-25'!I19/'7. PIBTRIM CORRIENTE 18-25'!I14*100-100</f>
        <v>-18.862490213607359</v>
      </c>
      <c r="J14" s="417">
        <f>+'7. PIBTRIM CORRIENTE 18-25'!J19/'7. PIBTRIM CORRIENTE 18-25'!J14*100-100</f>
        <v>5.5782536742694333</v>
      </c>
      <c r="K14" s="417">
        <f>+'7. PIBTRIM CORRIENTE 18-25'!K19/'7. PIBTRIM CORRIENTE 18-25'!K14*100-100</f>
        <v>-4.6581330448869522</v>
      </c>
      <c r="L14" s="417">
        <f>+'7. PIBTRIM CORRIENTE 18-25'!L19/'7. PIBTRIM CORRIENTE 18-25'!L14*100-100</f>
        <v>18.088550569218896</v>
      </c>
      <c r="M14" s="417">
        <f>+'7. PIBTRIM CORRIENTE 18-25'!M19/'7. PIBTRIM CORRIENTE 18-25'!M14*100-100</f>
        <v>22.01012972038896</v>
      </c>
      <c r="N14" s="417">
        <f>+'7. PIBTRIM CORRIENTE 18-25'!N19/'7. PIBTRIM CORRIENTE 18-25'!N14*100-100</f>
        <v>12.141536721499023</v>
      </c>
      <c r="O14" s="417">
        <f>+'7. PIBTRIM CORRIENTE 18-25'!O19/'7. PIBTRIM CORRIENTE 18-25'!O14*100-100</f>
        <v>-9.3147235631948178</v>
      </c>
      <c r="P14" s="417">
        <f>+'7. PIBTRIM CORRIENTE 18-25'!P19/'7. PIBTRIM CORRIENTE 18-25'!P14*100-100</f>
        <v>-7.296155023908284</v>
      </c>
      <c r="Q14" s="417">
        <f>+'7. PIBTRIM CORRIENTE 18-25'!Q19/'7. PIBTRIM CORRIENTE 18-25'!Q14*100-100</f>
        <v>2.7951156247905828</v>
      </c>
      <c r="R14" s="417">
        <f>+'7. PIBTRIM CORRIENTE 18-25'!R19/'7. PIBTRIM CORRIENTE 18-25'!R14*100-100</f>
        <v>2.7747567363559682</v>
      </c>
      <c r="S14" s="417">
        <f>+'7. PIBTRIM CORRIENTE 18-25'!S19/'7. PIBTRIM CORRIENTE 18-25'!S14*100-100</f>
        <v>9.3376120943303249</v>
      </c>
      <c r="T14" s="418">
        <f>+'7. PIBTRIM CORRIENTE 18-25'!T19/'7. PIBTRIM CORRIENTE 18-25'!T14*100-100</f>
        <v>2.6253303977178462</v>
      </c>
      <c r="U14" s="417">
        <f>+'7. PIBTRIM CORRIENTE 18-25'!U19/'7. PIBTRIM CORRIENTE 18-25'!U14*100-100</f>
        <v>-13.515383607093952</v>
      </c>
      <c r="V14" s="419">
        <f>+'7. PIBTRIM CORRIENTE 18-25'!V19/'7. PIBTRIM CORRIENTE 18-25'!V14*100-100</f>
        <v>2.1404842048847712</v>
      </c>
    </row>
    <row r="15" spans="1:22" s="378" customFormat="1" ht="17.25" customHeight="1">
      <c r="A15" s="416" t="s">
        <v>92</v>
      </c>
      <c r="B15" s="417">
        <f>+'7. PIBTRIM CORRIENTE 18-25'!B20/'7. PIBTRIM CORRIENTE 18-25'!B15*100-100</f>
        <v>0.72568374903025301</v>
      </c>
      <c r="C15" s="417">
        <f>+'7. PIBTRIM CORRIENTE 18-25'!C20/'7. PIBTRIM CORRIENTE 18-25'!C15*100-100</f>
        <v>-54.174827009290972</v>
      </c>
      <c r="D15" s="417">
        <f>+'7. PIBTRIM CORRIENTE 18-25'!D20/'7. PIBTRIM CORRIENTE 18-25'!D15*100-100</f>
        <v>-28.358142598425161</v>
      </c>
      <c r="E15" s="417">
        <f>+'7. PIBTRIM CORRIENTE 18-25'!E20/'7. PIBTRIM CORRIENTE 18-25'!E15*100-100</f>
        <v>-4.8149878282583671</v>
      </c>
      <c r="F15" s="417">
        <f>+'7. PIBTRIM CORRIENTE 18-25'!F20/'7. PIBTRIM CORRIENTE 18-25'!F15*100-100</f>
        <v>-81.381623492798667</v>
      </c>
      <c r="G15" s="417">
        <f>+'7. PIBTRIM CORRIENTE 18-25'!G20/'7. PIBTRIM CORRIENTE 18-25'!G15*100-100</f>
        <v>-45.979488716082798</v>
      </c>
      <c r="H15" s="417">
        <f>+'7. PIBTRIM CORRIENTE 18-25'!H20/'7. PIBTRIM CORRIENTE 18-25'!H15*100-100</f>
        <v>-31.483880078002059</v>
      </c>
      <c r="I15" s="417">
        <f>+'7. PIBTRIM CORRIENTE 18-25'!I20/'7. PIBTRIM CORRIENTE 18-25'!I15*100-100</f>
        <v>-85.006246527692312</v>
      </c>
      <c r="J15" s="417">
        <f>+'7. PIBTRIM CORRIENTE 18-25'!J20/'7. PIBTRIM CORRIENTE 18-25'!J15*100-100</f>
        <v>-6.6915567433427015</v>
      </c>
      <c r="K15" s="417">
        <f>+'7. PIBTRIM CORRIENTE 18-25'!K20/'7. PIBTRIM CORRIENTE 18-25'!K15*100-100</f>
        <v>-12.456977473328081</v>
      </c>
      <c r="L15" s="417">
        <f>+'7. PIBTRIM CORRIENTE 18-25'!L20/'7. PIBTRIM CORRIENTE 18-25'!L15*100-100</f>
        <v>-36.736816569295051</v>
      </c>
      <c r="M15" s="417">
        <f>+'7. PIBTRIM CORRIENTE 18-25'!M20/'7. PIBTRIM CORRIENTE 18-25'!M15*100-100</f>
        <v>-37.655396490700035</v>
      </c>
      <c r="N15" s="417">
        <f>+'7. PIBTRIM CORRIENTE 18-25'!N20/'7. PIBTRIM CORRIENTE 18-25'!N15*100-100</f>
        <v>10.80548118189904</v>
      </c>
      <c r="O15" s="417">
        <f>+'7. PIBTRIM CORRIENTE 18-25'!O20/'7. PIBTRIM CORRIENTE 18-25'!O15*100-100</f>
        <v>-72.305900155263146</v>
      </c>
      <c r="P15" s="417">
        <f>+'7. PIBTRIM CORRIENTE 18-25'!P20/'7. PIBTRIM CORRIENTE 18-25'!P15*100-100</f>
        <v>-88.694774617395367</v>
      </c>
      <c r="Q15" s="417">
        <f>+'7. PIBTRIM CORRIENTE 18-25'!Q20/'7. PIBTRIM CORRIENTE 18-25'!Q15*100-100</f>
        <v>1.7157775473428387</v>
      </c>
      <c r="R15" s="417">
        <f>+'7. PIBTRIM CORRIENTE 18-25'!R20/'7. PIBTRIM CORRIENTE 18-25'!R15*100-100</f>
        <v>-22.643835406155304</v>
      </c>
      <c r="S15" s="417">
        <f>+'7. PIBTRIM CORRIENTE 18-25'!S20/'7. PIBTRIM CORRIENTE 18-25'!S15*100-100</f>
        <v>8.4709969304095978</v>
      </c>
      <c r="T15" s="418">
        <f>+'7. PIBTRIM CORRIENTE 18-25'!T20/'7. PIBTRIM CORRIENTE 18-25'!T15*100-100</f>
        <v>-36.487821156195075</v>
      </c>
      <c r="U15" s="417">
        <f>+'7. PIBTRIM CORRIENTE 18-25'!U20/'7. PIBTRIM CORRIENTE 18-25'!U15*100-100</f>
        <v>-65.568443190559691</v>
      </c>
      <c r="V15" s="419">
        <f>+'7. PIBTRIM CORRIENTE 18-25'!V20/'7. PIBTRIM CORRIENTE 18-25'!V15*100-100</f>
        <v>-37.416552031065422</v>
      </c>
    </row>
    <row r="16" spans="1:22" s="378" customFormat="1" ht="17.25" customHeight="1">
      <c r="A16" s="416" t="s">
        <v>93</v>
      </c>
      <c r="B16" s="417">
        <f>+'7. PIBTRIM CORRIENTE 18-25'!B21/'7. PIBTRIM CORRIENTE 18-25'!B16*100-100</f>
        <v>-0.70814241290662494</v>
      </c>
      <c r="C16" s="417">
        <f>+'7. PIBTRIM CORRIENTE 18-25'!C21/'7. PIBTRIM CORRIENTE 18-25'!C16*100-100</f>
        <v>-12.411274341995593</v>
      </c>
      <c r="D16" s="417">
        <f>+'7. PIBTRIM CORRIENTE 18-25'!D21/'7. PIBTRIM CORRIENTE 18-25'!D16*100-100</f>
        <v>-27.283340379563413</v>
      </c>
      <c r="E16" s="417">
        <f>+'7. PIBTRIM CORRIENTE 18-25'!E21/'7. PIBTRIM CORRIENTE 18-25'!E16*100-100</f>
        <v>-7.2879679740821928</v>
      </c>
      <c r="F16" s="417">
        <f>+'7. PIBTRIM CORRIENTE 18-25'!F21/'7. PIBTRIM CORRIENTE 18-25'!F16*100-100</f>
        <v>-62.58245933144665</v>
      </c>
      <c r="G16" s="417">
        <f>+'7. PIBTRIM CORRIENTE 18-25'!G21/'7. PIBTRIM CORRIENTE 18-25'!G16*100-100</f>
        <v>-24.291231493168382</v>
      </c>
      <c r="H16" s="417">
        <f>+'7. PIBTRIM CORRIENTE 18-25'!H21/'7. PIBTRIM CORRIENTE 18-25'!H16*100-100</f>
        <v>-21.891356325616371</v>
      </c>
      <c r="I16" s="417">
        <f>+'7. PIBTRIM CORRIENTE 18-25'!I21/'7. PIBTRIM CORRIENTE 18-25'!I16*100-100</f>
        <v>-79.988499971256715</v>
      </c>
      <c r="J16" s="417">
        <f>+'7. PIBTRIM CORRIENTE 18-25'!J21/'7. PIBTRIM CORRIENTE 18-25'!J16*100-100</f>
        <v>-4.1681692449558767</v>
      </c>
      <c r="K16" s="417">
        <f>+'7. PIBTRIM CORRIENTE 18-25'!K21/'7. PIBTRIM CORRIENTE 18-25'!K16*100-100</f>
        <v>-7.937168971394243</v>
      </c>
      <c r="L16" s="417">
        <f>+'7. PIBTRIM CORRIENTE 18-25'!L21/'7. PIBTRIM CORRIENTE 18-25'!L16*100-100</f>
        <v>-31.801142806136411</v>
      </c>
      <c r="M16" s="417">
        <f>+'7. PIBTRIM CORRIENTE 18-25'!M21/'7. PIBTRIM CORRIENTE 18-25'!M16*100-100</f>
        <v>-17.749002166761088</v>
      </c>
      <c r="N16" s="417">
        <f>+'7. PIBTRIM CORRIENTE 18-25'!N21/'7. PIBTRIM CORRIENTE 18-25'!N16*100-100</f>
        <v>18.335602855854006</v>
      </c>
      <c r="O16" s="417">
        <f>+'7. PIBTRIM CORRIENTE 18-25'!O21/'7. PIBTRIM CORRIENTE 18-25'!O16*100-100</f>
        <v>-63.887592847304141</v>
      </c>
      <c r="P16" s="417">
        <f>+'7. PIBTRIM CORRIENTE 18-25'!P21/'7. PIBTRIM CORRIENTE 18-25'!P16*100-100</f>
        <v>-66.592818789939969</v>
      </c>
      <c r="Q16" s="417">
        <f>+'7. PIBTRIM CORRIENTE 18-25'!Q21/'7. PIBTRIM CORRIENTE 18-25'!Q16*100-100</f>
        <v>2.0719330562467348</v>
      </c>
      <c r="R16" s="417">
        <f>+'7. PIBTRIM CORRIENTE 18-25'!R21/'7. PIBTRIM CORRIENTE 18-25'!R16*100-100</f>
        <v>-25.080186040886588</v>
      </c>
      <c r="S16" s="417">
        <f>+'7. PIBTRIM CORRIENTE 18-25'!S21/'7. PIBTRIM CORRIENTE 18-25'!S16*100-100</f>
        <v>7.9927071166571579</v>
      </c>
      <c r="T16" s="418">
        <f>+'7. PIBTRIM CORRIENTE 18-25'!T21/'7. PIBTRIM CORRIENTE 18-25'!T16*100-100</f>
        <v>-25.738895623498493</v>
      </c>
      <c r="U16" s="417">
        <f>+'7. PIBTRIM CORRIENTE 18-25'!U21/'7. PIBTRIM CORRIENTE 18-25'!U16*100-100</f>
        <v>-41.79911775890389</v>
      </c>
      <c r="V16" s="419">
        <f>+'7. PIBTRIM CORRIENTE 18-25'!V21/'7. PIBTRIM CORRIENTE 18-25'!V16*100-100</f>
        <v>-26.226826518803122</v>
      </c>
    </row>
    <row r="17" spans="1:49" s="378" customFormat="1" ht="17.25" customHeight="1">
      <c r="A17" s="420" t="s">
        <v>94</v>
      </c>
      <c r="B17" s="417">
        <f>+'7. PIBTRIM CORRIENTE 18-25'!B22/'7. PIBTRIM CORRIENTE 18-25'!B17*100-100</f>
        <v>4.9776947969169498</v>
      </c>
      <c r="C17" s="417">
        <f>+'7. PIBTRIM CORRIENTE 18-25'!C22/'7. PIBTRIM CORRIENTE 18-25'!C17*100-100</f>
        <v>14.00446738496457</v>
      </c>
      <c r="D17" s="417">
        <f>+'7. PIBTRIM CORRIENTE 18-25'!D22/'7. PIBTRIM CORRIENTE 18-25'!D17*100-100</f>
        <v>-25.073825548363331</v>
      </c>
      <c r="E17" s="417">
        <f>+'7. PIBTRIM CORRIENTE 18-25'!E22/'7. PIBTRIM CORRIENTE 18-25'!E17*100-100</f>
        <v>-5.6787012518225453</v>
      </c>
      <c r="F17" s="417">
        <f>+'7. PIBTRIM CORRIENTE 18-25'!F22/'7. PIBTRIM CORRIENTE 18-25'!F17*100-100</f>
        <v>-46.913136359951046</v>
      </c>
      <c r="G17" s="417">
        <f>+'7. PIBTRIM CORRIENTE 18-25'!G22/'7. PIBTRIM CORRIENTE 18-25'!G17*100-100</f>
        <v>-6.4846484301535412</v>
      </c>
      <c r="H17" s="417">
        <f>+'7. PIBTRIM CORRIENTE 18-25'!H22/'7. PIBTRIM CORRIENTE 18-25'!H17*100-100</f>
        <v>-8.5467451823621445</v>
      </c>
      <c r="I17" s="417">
        <f>+'7. PIBTRIM CORRIENTE 18-25'!I22/'7. PIBTRIM CORRIENTE 18-25'!I17*100-100</f>
        <v>-65.033928563132051</v>
      </c>
      <c r="J17" s="417">
        <f>+'7. PIBTRIM CORRIENTE 18-25'!J22/'7. PIBTRIM CORRIENTE 18-25'!J17*100-100</f>
        <v>6.712682141840645</v>
      </c>
      <c r="K17" s="417">
        <f>+'7. PIBTRIM CORRIENTE 18-25'!K22/'7. PIBTRIM CORRIENTE 18-25'!K17*100-100</f>
        <v>-5.0666581706109639</v>
      </c>
      <c r="L17" s="417">
        <f>+'7. PIBTRIM CORRIENTE 18-25'!L22/'7. PIBTRIM CORRIENTE 18-25'!L17*100-100</f>
        <v>-9.8836112953503914</v>
      </c>
      <c r="M17" s="417">
        <f>+'7. PIBTRIM CORRIENTE 18-25'!M22/'7. PIBTRIM CORRIENTE 18-25'!M17*100-100</f>
        <v>-9.9444884166013594</v>
      </c>
      <c r="N17" s="417">
        <f>+'7. PIBTRIM CORRIENTE 18-25'!N22/'7. PIBTRIM CORRIENTE 18-25'!N17*100-100</f>
        <v>19.228956441020955</v>
      </c>
      <c r="O17" s="417">
        <f>+'7. PIBTRIM CORRIENTE 18-25'!O22/'7. PIBTRIM CORRIENTE 18-25'!O17*100-100</f>
        <v>-29.958537327702729</v>
      </c>
      <c r="P17" s="417">
        <f>+'7. PIBTRIM CORRIENTE 18-25'!P22/'7. PIBTRIM CORRIENTE 18-25'!P17*100-100</f>
        <v>-62.463358862522071</v>
      </c>
      <c r="Q17" s="417">
        <f>+'7. PIBTRIM CORRIENTE 18-25'!Q22/'7. PIBTRIM CORRIENTE 18-25'!Q17*100-100</f>
        <v>2.2282614357121275</v>
      </c>
      <c r="R17" s="417">
        <f>+'7. PIBTRIM CORRIENTE 18-25'!R22/'7. PIBTRIM CORRIENTE 18-25'!R17*100-100</f>
        <v>-28.401339484460891</v>
      </c>
      <c r="S17" s="417">
        <f>+'7. PIBTRIM CORRIENTE 18-25'!S22/'7. PIBTRIM CORRIENTE 18-25'!S17*100-100</f>
        <v>9.0207006516018566</v>
      </c>
      <c r="T17" s="418">
        <f>+'7. PIBTRIM CORRIENTE 18-25'!T22/'7. PIBTRIM CORRIENTE 18-25'!T17*100-100</f>
        <v>-13.484435117827616</v>
      </c>
      <c r="U17" s="417">
        <f>+'7. PIBTRIM CORRIENTE 18-25'!U22/'7. PIBTRIM CORRIENTE 18-25'!U17*100-100</f>
        <v>-20.643490540001238</v>
      </c>
      <c r="V17" s="419">
        <f>+'7. PIBTRIM CORRIENTE 18-25'!V22/'7. PIBTRIM CORRIENTE 18-25'!V17*100-100</f>
        <v>-13.717547435852978</v>
      </c>
    </row>
    <row r="18" spans="1:49" s="378" customFormat="1" ht="17.25" customHeight="1">
      <c r="A18" s="409" t="s">
        <v>68</v>
      </c>
      <c r="B18" s="406">
        <f>+'7. PIBTRIM CORRIENTE 18-25'!B23/'7. PIBTRIM CORRIENTE 18-25'!B18*100-100</f>
        <v>8.0430861773779867</v>
      </c>
      <c r="C18" s="406">
        <f>+'7. PIBTRIM CORRIENTE 18-25'!C23/'7. PIBTRIM CORRIENTE 18-25'!C18*100-100</f>
        <v>97.261499930690093</v>
      </c>
      <c r="D18" s="406">
        <f>+'7. PIBTRIM CORRIENTE 18-25'!D23/'7. PIBTRIM CORRIENTE 18-25'!D18*100-100</f>
        <v>10.098368101765871</v>
      </c>
      <c r="E18" s="406">
        <f>+'7. PIBTRIM CORRIENTE 18-25'!E23/'7. PIBTRIM CORRIENTE 18-25'!E18*100-100</f>
        <v>7.2047816408858267</v>
      </c>
      <c r="F18" s="406">
        <f>+'7. PIBTRIM CORRIENTE 18-25'!F23/'7. PIBTRIM CORRIENTE 18-25'!F18*100-100</f>
        <v>36.550010286340722</v>
      </c>
      <c r="G18" s="406">
        <f>+'7. PIBTRIM CORRIENTE 18-25'!G23/'7. PIBTRIM CORRIENTE 18-25'!G18*100-100</f>
        <v>19.601636696089457</v>
      </c>
      <c r="H18" s="406">
        <f>+'7. PIBTRIM CORRIENTE 18-25'!H23/'7. PIBTRIM CORRIENTE 18-25'!H18*100-100</f>
        <v>18.866146339285052</v>
      </c>
      <c r="I18" s="406">
        <f>+'7. PIBTRIM CORRIENTE 18-25'!I23/'7. PIBTRIM CORRIENTE 18-25'!I18*100-100</f>
        <v>29.062046995521143</v>
      </c>
      <c r="J18" s="406">
        <f>+'7. PIBTRIM CORRIENTE 18-25'!J23/'7. PIBTRIM CORRIENTE 18-25'!J18*100-100</f>
        <v>5.4138007030572197</v>
      </c>
      <c r="K18" s="406">
        <f>+'7. PIBTRIM CORRIENTE 18-25'!K23/'7. PIBTRIM CORRIENTE 18-25'!K18*100-100</f>
        <v>9.1009213002627831</v>
      </c>
      <c r="L18" s="406">
        <f>+'7. PIBTRIM CORRIENTE 18-25'!L23/'7. PIBTRIM CORRIENTE 18-25'!L18*100-100</f>
        <v>14.596000233984242</v>
      </c>
      <c r="M18" s="406">
        <f>+'7. PIBTRIM CORRIENTE 18-25'!M23/'7. PIBTRIM CORRIENTE 18-25'!M18*100-100</f>
        <v>-2.794930051001046</v>
      </c>
      <c r="N18" s="406">
        <f>+'7. PIBTRIM CORRIENTE 18-25'!N23/'7. PIBTRIM CORRIENTE 18-25'!N18*100-100</f>
        <v>1.7160746874050687</v>
      </c>
      <c r="O18" s="406">
        <f>+'7. PIBTRIM CORRIENTE 18-25'!O23/'7. PIBTRIM CORRIENTE 18-25'!O18*100-100</f>
        <v>34.371183993029774</v>
      </c>
      <c r="P18" s="406">
        <f>+'7. PIBTRIM CORRIENTE 18-25'!P23/'7. PIBTRIM CORRIENTE 18-25'!P18*100-100</f>
        <v>38.264738785626463</v>
      </c>
      <c r="Q18" s="406">
        <f>+'7. PIBTRIM CORRIENTE 18-25'!Q23/'7. PIBTRIM CORRIENTE 18-25'!Q18*100-100</f>
        <v>3.403112681017987</v>
      </c>
      <c r="R18" s="406">
        <f>+'7. PIBTRIM CORRIENTE 18-25'!R23/'7. PIBTRIM CORRIENTE 18-25'!R18*100-100</f>
        <v>-6.1163018155522337</v>
      </c>
      <c r="S18" s="406">
        <f>+'7. PIBTRIM CORRIENTE 18-25'!S23/'7. PIBTRIM CORRIENTE 18-25'!S18*100-100</f>
        <v>9.6728148293890257</v>
      </c>
      <c r="T18" s="407">
        <f>+'7. PIBTRIM CORRIENTE 18-25'!T23/'7. PIBTRIM CORRIENTE 18-25'!T18*100-100</f>
        <v>17.893324694244228</v>
      </c>
      <c r="U18" s="406">
        <f>+'7. PIBTRIM CORRIENTE 18-25'!U23/'7. PIBTRIM CORRIENTE 18-25'!U18*100-100</f>
        <v>26.794024317948455</v>
      </c>
      <c r="V18" s="408">
        <f>+'7. PIBTRIM CORRIENTE 18-25'!V23/'7. PIBTRIM CORRIENTE 18-25'!V18*100-100</f>
        <v>18.115271271899516</v>
      </c>
    </row>
    <row r="19" spans="1:49" s="378" customFormat="1" ht="17.25" customHeight="1">
      <c r="A19" s="405" t="s">
        <v>9</v>
      </c>
      <c r="B19" s="406">
        <f>+'7. PIBTRIM CORRIENTE 18-25'!B24/'7. PIBTRIM CORRIENTE 18-25'!B19*100-100</f>
        <v>0.24088000052549319</v>
      </c>
      <c r="C19" s="406">
        <f>+'7. PIBTRIM CORRIENTE 18-25'!C24/'7. PIBTRIM CORRIENTE 18-25'!C19*100-100</f>
        <v>7.3064890393758475</v>
      </c>
      <c r="D19" s="406">
        <f>+'7. PIBTRIM CORRIENTE 18-25'!D24/'7. PIBTRIM CORRIENTE 18-25'!D19*100-100</f>
        <v>-10.214376602685505</v>
      </c>
      <c r="E19" s="406">
        <f>+'7. PIBTRIM CORRIENTE 18-25'!E24/'7. PIBTRIM CORRIENTE 18-25'!E19*100-100</f>
        <v>-6.7323423421536432</v>
      </c>
      <c r="F19" s="406">
        <f>+'7. PIBTRIM CORRIENTE 18-25'!F24/'7. PIBTRIM CORRIENTE 18-25'!F19*100-100</f>
        <v>-32.177863414806396</v>
      </c>
      <c r="G19" s="406">
        <f>+'7. PIBTRIM CORRIENTE 18-25'!G24/'7. PIBTRIM CORRIENTE 18-25'!G19*100-100</f>
        <v>-4.0940191639992065</v>
      </c>
      <c r="H19" s="406">
        <f>+'7. PIBTRIM CORRIENTE 18-25'!H24/'7. PIBTRIM CORRIENTE 18-25'!H19*100-100</f>
        <v>-4.466577002026682</v>
      </c>
      <c r="I19" s="406">
        <f>+'7. PIBTRIM CORRIENTE 18-25'!I24/'7. PIBTRIM CORRIENTE 18-25'!I19*100-100</f>
        <v>-57.135166376422141</v>
      </c>
      <c r="J19" s="406">
        <f>+'7. PIBTRIM CORRIENTE 18-25'!J24/'7. PIBTRIM CORRIENTE 18-25'!J19*100-100</f>
        <v>-3.7449661678384416</v>
      </c>
      <c r="K19" s="406">
        <f>+'7. PIBTRIM CORRIENTE 18-25'!K24/'7. PIBTRIM CORRIENTE 18-25'!K19*100-100</f>
        <v>2.2824171379432414</v>
      </c>
      <c r="L19" s="406">
        <f>+'7. PIBTRIM CORRIENTE 18-25'!L24/'7. PIBTRIM CORRIENTE 18-25'!L19*100-100</f>
        <v>-24.614583727450395</v>
      </c>
      <c r="M19" s="406">
        <f>+'7. PIBTRIM CORRIENTE 18-25'!M24/'7. PIBTRIM CORRIENTE 18-25'!M19*100-100</f>
        <v>-26.958346563347874</v>
      </c>
      <c r="N19" s="406">
        <f>+'7. PIBTRIM CORRIENTE 18-25'!N24/'7. PIBTRIM CORRIENTE 18-25'!N19*100-100</f>
        <v>2.2313910769801168</v>
      </c>
      <c r="O19" s="406">
        <f>+'7. PIBTRIM CORRIENTE 18-25'!O24/'7. PIBTRIM CORRIENTE 18-25'!O19*100-100</f>
        <v>-34.209506178648979</v>
      </c>
      <c r="P19" s="406">
        <f>+'7. PIBTRIM CORRIENTE 18-25'!P24/'7. PIBTRIM CORRIENTE 18-25'!P19*100-100</f>
        <v>-37.191259270563172</v>
      </c>
      <c r="Q19" s="406">
        <f>+'7. PIBTRIM CORRIENTE 18-25'!Q24/'7. PIBTRIM CORRIENTE 18-25'!Q19*100-100</f>
        <v>2.9948566753421346</v>
      </c>
      <c r="R19" s="406">
        <f>+'7. PIBTRIM CORRIENTE 18-25'!R24/'7. PIBTRIM CORRIENTE 18-25'!R19*100-100</f>
        <v>-22.864000249588742</v>
      </c>
      <c r="S19" s="406">
        <f>+'7. PIBTRIM CORRIENTE 18-25'!S24/'7. PIBTRIM CORRIENTE 18-25'!S19*100-100</f>
        <v>8.5509710569998418</v>
      </c>
      <c r="T19" s="407">
        <f>+'7. PIBTRIM CORRIENTE 18-25'!T24/'7. PIBTRIM CORRIENTE 18-25'!T19*100-100</f>
        <v>-12.318689525647258</v>
      </c>
      <c r="U19" s="406">
        <f>+'7. PIBTRIM CORRIENTE 18-25'!U24/'7. PIBTRIM CORRIENTE 18-25'!U19*100-100</f>
        <v>-32.556555318359926</v>
      </c>
      <c r="V19" s="408">
        <f>+'7. PIBTRIM CORRIENTE 18-25'!V24/'7. PIBTRIM CORRIENTE 18-25'!V19*100-100</f>
        <v>-12.833428330705416</v>
      </c>
    </row>
    <row r="20" spans="1:49" s="378" customFormat="1" ht="17.25" customHeight="1">
      <c r="A20" s="409" t="s">
        <v>92</v>
      </c>
      <c r="B20" s="406">
        <f>+'7. PIBTRIM CORRIENTE 18-25'!B25/'7. PIBTRIM CORRIENTE 18-25'!B20*100-100</f>
        <v>3.8416905201344775</v>
      </c>
      <c r="C20" s="406">
        <f>+'7. PIBTRIM CORRIENTE 18-25'!C25/'7. PIBTRIM CORRIENTE 18-25'!C20*100-100</f>
        <v>558.40816646738472</v>
      </c>
      <c r="D20" s="406">
        <f>+'7. PIBTRIM CORRIENTE 18-25'!D25/'7. PIBTRIM CORRIENTE 18-25'!D20*100-100</f>
        <v>40.969778141370313</v>
      </c>
      <c r="E20" s="406">
        <f>+'7. PIBTRIM CORRIENTE 18-25'!E25/'7. PIBTRIM CORRIENTE 18-25'!E20*100-100</f>
        <v>6.3917468698963376</v>
      </c>
      <c r="F20" s="406">
        <f>+'7. PIBTRIM CORRIENTE 18-25'!F25/'7. PIBTRIM CORRIENTE 18-25'!F20*100-100</f>
        <v>278.27892843693292</v>
      </c>
      <c r="G20" s="406">
        <f>+'7. PIBTRIM CORRIENTE 18-25'!G25/'7. PIBTRIM CORRIENTE 18-25'!G20*100-100</f>
        <v>38.911519639272797</v>
      </c>
      <c r="H20" s="406">
        <f>+'7. PIBTRIM CORRIENTE 18-25'!H25/'7. PIBTRIM CORRIENTE 18-25'!H20*100-100</f>
        <v>42.177758339648932</v>
      </c>
      <c r="I20" s="406">
        <f>+'7. PIBTRIM CORRIENTE 18-25'!I25/'7. PIBTRIM CORRIENTE 18-25'!I20*100-100</f>
        <v>246.28910089774035</v>
      </c>
      <c r="J20" s="406">
        <f>+'7. PIBTRIM CORRIENTE 18-25'!J25/'7. PIBTRIM CORRIENTE 18-25'!J20*100-100</f>
        <v>15.390442622426619</v>
      </c>
      <c r="K20" s="406">
        <f>+'7. PIBTRIM CORRIENTE 18-25'!K25/'7. PIBTRIM CORRIENTE 18-25'!K20*100-100</f>
        <v>9.6413169802295045</v>
      </c>
      <c r="L20" s="406">
        <f>+'7. PIBTRIM CORRIENTE 18-25'!L25/'7. PIBTRIM CORRIENTE 18-25'!L20*100-100</f>
        <v>55.399510997062464</v>
      </c>
      <c r="M20" s="406">
        <f>+'7. PIBTRIM CORRIENTE 18-25'!M25/'7. PIBTRIM CORRIENTE 18-25'!M20*100-100</f>
        <v>12.096432504760514</v>
      </c>
      <c r="N20" s="406">
        <f>+'7. PIBTRIM CORRIENTE 18-25'!N25/'7. PIBTRIM CORRIENTE 18-25'!N20*100-100</f>
        <v>4.2892539360791346</v>
      </c>
      <c r="O20" s="406">
        <f>+'7. PIBTRIM CORRIENTE 18-25'!O25/'7. PIBTRIM CORRIENTE 18-25'!O20*100-100</f>
        <v>168.09918255986804</v>
      </c>
      <c r="P20" s="406">
        <f>+'7. PIBTRIM CORRIENTE 18-25'!P25/'7. PIBTRIM CORRIENTE 18-25'!P20*100-100</f>
        <v>692.12251087346499</v>
      </c>
      <c r="Q20" s="406">
        <f>+'7. PIBTRIM CORRIENTE 18-25'!Q25/'7. PIBTRIM CORRIENTE 18-25'!Q20*100-100</f>
        <v>3.2994697550104064</v>
      </c>
      <c r="R20" s="406">
        <f>+'7. PIBTRIM CORRIENTE 18-25'!R25/'7. PIBTRIM CORRIENTE 18-25'!R20*100-100</f>
        <v>-2.3148907239666698</v>
      </c>
      <c r="S20" s="406">
        <f>+'7. PIBTRIM CORRIENTE 18-25'!S25/'7. PIBTRIM CORRIENTE 18-25'!S20*100-100</f>
        <v>11.515012417469222</v>
      </c>
      <c r="T20" s="407">
        <f>+'7. PIBTRIM CORRIENTE 18-25'!T25/'7. PIBTRIM CORRIENTE 18-25'!T20*100-100</f>
        <v>45.503077959981738</v>
      </c>
      <c r="U20" s="406">
        <f>+'7. PIBTRIM CORRIENTE 18-25'!U25/'7. PIBTRIM CORRIENTE 18-25'!U20*100-100</f>
        <v>153.32206860437537</v>
      </c>
      <c r="V20" s="408">
        <f>+'7. PIBTRIM CORRIENTE 18-25'!V25/'7. PIBTRIM CORRIENTE 18-25'!V20*100-100</f>
        <v>47.397508239709481</v>
      </c>
    </row>
    <row r="21" spans="1:49" s="378" customFormat="1" ht="17.25" customHeight="1">
      <c r="A21" s="409" t="s">
        <v>93</v>
      </c>
      <c r="B21" s="406">
        <f>+'7. PIBTRIM CORRIENTE 18-25'!B26/'7. PIBTRIM CORRIENTE 18-25'!B21*100-100</f>
        <v>7.6681970914931981</v>
      </c>
      <c r="C21" s="406">
        <f>+'7. PIBTRIM CORRIENTE 18-25'!C26/'7. PIBTRIM CORRIENTE 18-25'!C21*100-100</f>
        <v>177.31022939029629</v>
      </c>
      <c r="D21" s="406">
        <f>+'7. PIBTRIM CORRIENTE 18-25'!D26/'7. PIBTRIM CORRIENTE 18-25'!D21*100-100</f>
        <v>12.197537988581118</v>
      </c>
      <c r="E21" s="406">
        <f>+'7. PIBTRIM CORRIENTE 18-25'!E26/'7. PIBTRIM CORRIENTE 18-25'!E21*100-100</f>
        <v>14.241436124801041</v>
      </c>
      <c r="F21" s="406">
        <f>+'7. PIBTRIM CORRIENTE 18-25'!F26/'7. PIBTRIM CORRIENTE 18-25'!F21*100-100</f>
        <v>119.7039635522049</v>
      </c>
      <c r="G21" s="406">
        <f>+'7. PIBTRIM CORRIENTE 18-25'!G26/'7. PIBTRIM CORRIENTE 18-25'!G21*100-100</f>
        <v>31.80159601878097</v>
      </c>
      <c r="H21" s="406">
        <f>+'7. PIBTRIM CORRIENTE 18-25'!H26/'7. PIBTRIM CORRIENTE 18-25'!H21*100-100</f>
        <v>29.709091413855163</v>
      </c>
      <c r="I21" s="406">
        <f>+'7. PIBTRIM CORRIENTE 18-25'!I26/'7. PIBTRIM CORRIENTE 18-25'!I21*100-100</f>
        <v>173.74823177154985</v>
      </c>
      <c r="J21" s="406">
        <f>+'7. PIBTRIM CORRIENTE 18-25'!J26/'7. PIBTRIM CORRIENTE 18-25'!J21*100-100</f>
        <v>8.73057818812444</v>
      </c>
      <c r="K21" s="406">
        <f>+'7. PIBTRIM CORRIENTE 18-25'!K26/'7. PIBTRIM CORRIENTE 18-25'!K21*100-100</f>
        <v>13.635437157839107</v>
      </c>
      <c r="L21" s="406">
        <f>+'7. PIBTRIM CORRIENTE 18-25'!L26/'7. PIBTRIM CORRIENTE 18-25'!L21*100-100</f>
        <v>43.037112127463985</v>
      </c>
      <c r="M21" s="406">
        <f>+'7. PIBTRIM CORRIENTE 18-25'!M26/'7. PIBTRIM CORRIENTE 18-25'!M21*100-100</f>
        <v>13.182586296563883</v>
      </c>
      <c r="N21" s="406">
        <f>+'7. PIBTRIM CORRIENTE 18-25'!N26/'7. PIBTRIM CORRIENTE 18-25'!N21*100-100</f>
        <v>6.6742575093928309</v>
      </c>
      <c r="O21" s="406">
        <f>+'7. PIBTRIM CORRIENTE 18-25'!O26/'7. PIBTRIM CORRIENTE 18-25'!O21*100-100</f>
        <v>133.77483943312387</v>
      </c>
      <c r="P21" s="406">
        <f>+'7. PIBTRIM CORRIENTE 18-25'!P26/'7. PIBTRIM CORRIENTE 18-25'!P21*100-100</f>
        <v>140.233609158712</v>
      </c>
      <c r="Q21" s="406">
        <f>+'7. PIBTRIM CORRIENTE 18-25'!Q26/'7. PIBTRIM CORRIENTE 18-25'!Q21*100-100</f>
        <v>2.8895277559856822</v>
      </c>
      <c r="R21" s="406">
        <f>+'7. PIBTRIM CORRIENTE 18-25'!R26/'7. PIBTRIM CORRIENTE 18-25'!R21*100-100</f>
        <v>2.5097101921931682</v>
      </c>
      <c r="S21" s="406">
        <f>+'7. PIBTRIM CORRIENTE 18-25'!S26/'7. PIBTRIM CORRIENTE 18-25'!S21*100-100</f>
        <v>11.397194294272822</v>
      </c>
      <c r="T21" s="407">
        <f>+'7. PIBTRIM CORRIENTE 18-25'!T26/'7. PIBTRIM CORRIENTE 18-25'!T21*100-100</f>
        <v>33.626871126856884</v>
      </c>
      <c r="U21" s="406">
        <f>+'7. PIBTRIM CORRIENTE 18-25'!U26/'7. PIBTRIM CORRIENTE 18-25'!U21*100-100</f>
        <v>59.754010569810475</v>
      </c>
      <c r="V21" s="408">
        <f>+'7. PIBTRIM CORRIENTE 18-25'!V26/'7. PIBTRIM CORRIENTE 18-25'!V21*100-100</f>
        <v>34.253095166676019</v>
      </c>
    </row>
    <row r="22" spans="1:49" s="378" customFormat="1" ht="17.25" customHeight="1">
      <c r="A22" s="405" t="s">
        <v>94</v>
      </c>
      <c r="B22" s="406">
        <f>+'7. PIBTRIM CORRIENTE 18-25'!B27/'7. PIBTRIM CORRIENTE 18-25'!B22*100-100</f>
        <v>19.519287466493495</v>
      </c>
      <c r="C22" s="406">
        <f>+'7. PIBTRIM CORRIENTE 18-25'!C27/'7. PIBTRIM CORRIENTE 18-25'!C22*100-100</f>
        <v>84.783955432954997</v>
      </c>
      <c r="D22" s="406">
        <f>+'7. PIBTRIM CORRIENTE 18-25'!D27/'7. PIBTRIM CORRIENTE 18-25'!D22*100-100</f>
        <v>9.7676506816172264</v>
      </c>
      <c r="E22" s="406">
        <f>+'7. PIBTRIM CORRIENTE 18-25'!E27/'7. PIBTRIM CORRIENTE 18-25'!E22*100-100</f>
        <v>17.84393808133116</v>
      </c>
      <c r="F22" s="406">
        <f>+'7. PIBTRIM CORRIENTE 18-25'!F27/'7. PIBTRIM CORRIENTE 18-25'!F22*100-100</f>
        <v>83.45938426953353</v>
      </c>
      <c r="G22" s="406">
        <f>+'7. PIBTRIM CORRIENTE 18-25'!G27/'7. PIBTRIM CORRIENTE 18-25'!G22*100-100</f>
        <v>22.189089718523022</v>
      </c>
      <c r="H22" s="406">
        <f>+'7. PIBTRIM CORRIENTE 18-25'!H27/'7. PIBTRIM CORRIENTE 18-25'!H22*100-100</f>
        <v>18.548937724903965</v>
      </c>
      <c r="I22" s="406">
        <f>+'7. PIBTRIM CORRIENTE 18-25'!I27/'7. PIBTRIM CORRIENTE 18-25'!I22*100-100</f>
        <v>59.5928735492013</v>
      </c>
      <c r="J22" s="406">
        <f>+'7. PIBTRIM CORRIENTE 18-25'!J27/'7. PIBTRIM CORRIENTE 18-25'!J22*100-100</f>
        <v>2.9023489839045311</v>
      </c>
      <c r="K22" s="406">
        <f>+'7. PIBTRIM CORRIENTE 18-25'!K27/'7. PIBTRIM CORRIENTE 18-25'!K22*100-100</f>
        <v>10.868011185821544</v>
      </c>
      <c r="L22" s="406">
        <f>+'7. PIBTRIM CORRIENTE 18-25'!L27/'7. PIBTRIM CORRIENTE 18-25'!L22*100-100</f>
        <v>12.608064869495948</v>
      </c>
      <c r="M22" s="406">
        <f>+'7. PIBTRIM CORRIENTE 18-25'!M27/'7. PIBTRIM CORRIENTE 18-25'!M22*100-100</f>
        <v>5.9553939239778799</v>
      </c>
      <c r="N22" s="406">
        <f>+'7. PIBTRIM CORRIENTE 18-25'!N27/'7. PIBTRIM CORRIENTE 18-25'!N22*100-100</f>
        <v>-6.2695893832991629</v>
      </c>
      <c r="O22" s="406">
        <f>+'7. PIBTRIM CORRIENTE 18-25'!O27/'7. PIBTRIM CORRIENTE 18-25'!O22*100-100</f>
        <v>15.240371748197475</v>
      </c>
      <c r="P22" s="406">
        <f>+'7. PIBTRIM CORRIENTE 18-25'!P27/'7. PIBTRIM CORRIENTE 18-25'!P22*100-100</f>
        <v>115.25166417164843</v>
      </c>
      <c r="Q22" s="406">
        <f>+'7. PIBTRIM CORRIENTE 18-25'!Q27/'7. PIBTRIM CORRIENTE 18-25'!Q22*100-100</f>
        <v>4.417718108593732</v>
      </c>
      <c r="R22" s="406">
        <f>+'7. PIBTRIM CORRIENTE 18-25'!R27/'7. PIBTRIM CORRIENTE 18-25'!R22*100-100</f>
        <v>2.9132306118065117</v>
      </c>
      <c r="S22" s="406">
        <f>+'7. PIBTRIM CORRIENTE 18-25'!S27/'7. PIBTRIM CORRIENTE 18-25'!S22*100-100</f>
        <v>7.9393572943791355</v>
      </c>
      <c r="T22" s="407">
        <f>+'7. PIBTRIM CORRIENTE 18-25'!T27/'7. PIBTRIM CORRIENTE 18-25'!T22*100-100</f>
        <v>22.743399652412279</v>
      </c>
      <c r="U22" s="406">
        <f>+'7. PIBTRIM CORRIENTE 18-25'!U27/'7. PIBTRIM CORRIENTE 18-25'!U22*100-100</f>
        <v>16.540894025858208</v>
      </c>
      <c r="V22" s="408">
        <f>+'7. PIBTRIM CORRIENTE 18-25'!V27/'7. PIBTRIM CORRIENTE 18-25'!V22*100-100</f>
        <v>22.557646265639278</v>
      </c>
    </row>
    <row r="23" spans="1:49" s="378" customFormat="1" ht="17.25" customHeight="1">
      <c r="A23" s="416" t="s">
        <v>69</v>
      </c>
      <c r="B23" s="417">
        <f>+'7. PIBTRIM CORRIENTE 18-25'!B28/'7. PIBTRIM CORRIENTE 18-25'!B23*100-100</f>
        <v>5.4125540315118599</v>
      </c>
      <c r="C23" s="417">
        <f>+'7. PIBTRIM CORRIENTE 18-25'!C28/'7. PIBTRIM CORRIENTE 18-25'!C23*100-100</f>
        <v>6.2717504230165133</v>
      </c>
      <c r="D23" s="417">
        <f>+'7. PIBTRIM CORRIENTE 18-25'!D28/'7. PIBTRIM CORRIENTE 18-25'!D23*100-100</f>
        <v>9.0600194239990373</v>
      </c>
      <c r="E23" s="417">
        <f>+'7. PIBTRIM CORRIENTE 18-25'!E28/'7. PIBTRIM CORRIENTE 18-25'!E23*100-100</f>
        <v>9.500461474336646</v>
      </c>
      <c r="F23" s="417">
        <f>+'7. PIBTRIM CORRIENTE 18-25'!F28/'7. PIBTRIM CORRIENTE 18-25'!F23*100-100</f>
        <v>17.717430460931908</v>
      </c>
      <c r="G23" s="417">
        <f>+'7. PIBTRIM CORRIENTE 18-25'!G28/'7. PIBTRIM CORRIENTE 18-25'!G23*100-100</f>
        <v>25.434853785996722</v>
      </c>
      <c r="H23" s="417">
        <f>+'7. PIBTRIM CORRIENTE 18-25'!H28/'7. PIBTRIM CORRIENTE 18-25'!H23*100-100</f>
        <v>15.721766037875582</v>
      </c>
      <c r="I23" s="417">
        <f>+'7. PIBTRIM CORRIENTE 18-25'!I28/'7. PIBTRIM CORRIENTE 18-25'!I23*100-100</f>
        <v>31.053716776609946</v>
      </c>
      <c r="J23" s="417">
        <f>+'7. PIBTRIM CORRIENTE 18-25'!J28/'7. PIBTRIM CORRIENTE 18-25'!J23*100-100</f>
        <v>-1.177997789643257</v>
      </c>
      <c r="K23" s="417">
        <f>+'7. PIBTRIM CORRIENTE 18-25'!K28/'7. PIBTRIM CORRIENTE 18-25'!K23*100-100</f>
        <v>4.9073560842657571</v>
      </c>
      <c r="L23" s="417">
        <f>+'7. PIBTRIM CORRIENTE 18-25'!L28/'7. PIBTRIM CORRIENTE 18-25'!L23*100-100</f>
        <v>12.948035532444365</v>
      </c>
      <c r="M23" s="417">
        <f>+'7. PIBTRIM CORRIENTE 18-25'!M28/'7. PIBTRIM CORRIENTE 18-25'!M23*100-100</f>
        <v>16.324441502184129</v>
      </c>
      <c r="N23" s="417">
        <f>+'7. PIBTRIM CORRIENTE 18-25'!N28/'7. PIBTRIM CORRIENTE 18-25'!N23*100-100</f>
        <v>5.4068383500458452</v>
      </c>
      <c r="O23" s="417">
        <f>+'7. PIBTRIM CORRIENTE 18-25'!O28/'7. PIBTRIM CORRIENTE 18-25'!O23*100-100</f>
        <v>21.885356016930515</v>
      </c>
      <c r="P23" s="417">
        <f>+'7. PIBTRIM CORRIENTE 18-25'!P28/'7. PIBTRIM CORRIENTE 18-25'!P23*100-100</f>
        <v>18.977994165277607</v>
      </c>
      <c r="Q23" s="417">
        <f>+'7. PIBTRIM CORRIENTE 18-25'!Q28/'7. PIBTRIM CORRIENTE 18-25'!Q23*100-100</f>
        <v>3.2237425587234441</v>
      </c>
      <c r="R23" s="417">
        <f>+'7. PIBTRIM CORRIENTE 18-25'!R28/'7. PIBTRIM CORRIENTE 18-25'!R23*100-100</f>
        <v>12.432982998445013</v>
      </c>
      <c r="S23" s="417">
        <f>+'7. PIBTRIM CORRIENTE 18-25'!S28/'7. PIBTRIM CORRIENTE 18-25'!S23*100-100</f>
        <v>4.359368309948735</v>
      </c>
      <c r="T23" s="418">
        <f>+'7. PIBTRIM CORRIENTE 18-25'!T28/'7. PIBTRIM CORRIENTE 18-25'!T23*100-100</f>
        <v>13.288734463738024</v>
      </c>
      <c r="U23" s="417">
        <f>+'7. PIBTRIM CORRIENTE 18-25'!U28/'7. PIBTRIM CORRIENTE 18-25'!U23*100-100</f>
        <v>20.316412788988742</v>
      </c>
      <c r="V23" s="419">
        <f>+'7. PIBTRIM CORRIENTE 18-25'!V28/'7. PIBTRIM CORRIENTE 18-25'!V23*100-100</f>
        <v>13.476851841675355</v>
      </c>
    </row>
    <row r="24" spans="1:49" s="378" customFormat="1" ht="17.25" customHeight="1">
      <c r="A24" s="420" t="s">
        <v>9</v>
      </c>
      <c r="B24" s="417">
        <f>+'7. PIBTRIM CORRIENTE 18-25'!B29/'7. PIBTRIM CORRIENTE 18-25'!B24*100-100</f>
        <v>6.860433910676548</v>
      </c>
      <c r="C24" s="417">
        <f>+'7. PIBTRIM CORRIENTE 18-25'!C29/'7. PIBTRIM CORRIENTE 18-25'!C24*100-100</f>
        <v>9.7336451418234446</v>
      </c>
      <c r="D24" s="417">
        <f>+'7. PIBTRIM CORRIENTE 18-25'!D29/'7. PIBTRIM CORRIENTE 18-25'!D24*100-100</f>
        <v>1.7768607598214459</v>
      </c>
      <c r="E24" s="417">
        <f>+'7. PIBTRIM CORRIENTE 18-25'!E29/'7. PIBTRIM CORRIENTE 18-25'!E24*100-100</f>
        <v>7.1089685227060357</v>
      </c>
      <c r="F24" s="417">
        <f>+'7. PIBTRIM CORRIENTE 18-25'!F29/'7. PIBTRIM CORRIENTE 18-25'!F24*100-100</f>
        <v>28.354153742868533</v>
      </c>
      <c r="G24" s="417">
        <f>+'7. PIBTRIM CORRIENTE 18-25'!G29/'7. PIBTRIM CORRIENTE 18-25'!G24*100-100</f>
        <v>21.760507135335374</v>
      </c>
      <c r="H24" s="417">
        <f>+'7. PIBTRIM CORRIENTE 18-25'!H29/'7. PIBTRIM CORRIENTE 18-25'!H24*100-100</f>
        <v>12.463906377512785</v>
      </c>
      <c r="I24" s="417">
        <f>+'7. PIBTRIM CORRIENTE 18-25'!I29/'7. PIBTRIM CORRIENTE 18-25'!I24*100-100</f>
        <v>57.183825392495351</v>
      </c>
      <c r="J24" s="417">
        <f>+'7. PIBTRIM CORRIENTE 18-25'!J29/'7. PIBTRIM CORRIENTE 18-25'!J24*100-100</f>
        <v>1.2337310370094343</v>
      </c>
      <c r="K24" s="417">
        <f>+'7. PIBTRIM CORRIENTE 18-25'!K29/'7. PIBTRIM CORRIENTE 18-25'!K24*100-100</f>
        <v>5.570043424643373</v>
      </c>
      <c r="L24" s="417">
        <f>+'7. PIBTRIM CORRIENTE 18-25'!L29/'7. PIBTRIM CORRIENTE 18-25'!L24*100-100</f>
        <v>14.705668191133185</v>
      </c>
      <c r="M24" s="417">
        <f>+'7. PIBTRIM CORRIENTE 18-25'!M29/'7. PIBTRIM CORRIENTE 18-25'!M24*100-100</f>
        <v>9.4823447811761952</v>
      </c>
      <c r="N24" s="417">
        <f>+'7. PIBTRIM CORRIENTE 18-25'!N29/'7. PIBTRIM CORRIENTE 18-25'!N24*100-100</f>
        <v>4.5335076708767872</v>
      </c>
      <c r="O24" s="417">
        <f>+'7. PIBTRIM CORRIENTE 18-25'!O29/'7. PIBTRIM CORRIENTE 18-25'!O24*100-100</f>
        <v>53.02485655930937</v>
      </c>
      <c r="P24" s="417">
        <f>+'7. PIBTRIM CORRIENTE 18-25'!P29/'7. PIBTRIM CORRIENTE 18-25'!P24*100-100</f>
        <v>30.74504941453938</v>
      </c>
      <c r="Q24" s="417">
        <f>+'7. PIBTRIM CORRIENTE 18-25'!Q29/'7. PIBTRIM CORRIENTE 18-25'!Q24*100-100</f>
        <v>3.4440508025949583</v>
      </c>
      <c r="R24" s="417">
        <f>+'7. PIBTRIM CORRIENTE 18-25'!R29/'7. PIBTRIM CORRIENTE 18-25'!R24*100-100</f>
        <v>10.567923809906816</v>
      </c>
      <c r="S24" s="417">
        <f>+'7. PIBTRIM CORRIENTE 18-25'!S29/'7. PIBTRIM CORRIENTE 18-25'!S24*100-100</f>
        <v>6.1801535148404696</v>
      </c>
      <c r="T24" s="418">
        <f>+'7. PIBTRIM CORRIENTE 18-25'!T29/'7. PIBTRIM CORRIENTE 18-25'!T24*100-100</f>
        <v>14.789960251775014</v>
      </c>
      <c r="U24" s="417">
        <f>+'7. PIBTRIM CORRIENTE 18-25'!U29/'7. PIBTRIM CORRIENTE 18-25'!U24*100-100</f>
        <v>79.950732132925197</v>
      </c>
      <c r="V24" s="419">
        <f>+'7. PIBTRIM CORRIENTE 18-25'!V29/'7. PIBTRIM CORRIENTE 18-25'!V24*100-100</f>
        <v>16.072285511760739</v>
      </c>
    </row>
    <row r="25" spans="1:49" s="378" customFormat="1" ht="17.25" customHeight="1">
      <c r="A25" s="416" t="s">
        <v>92</v>
      </c>
      <c r="B25" s="417">
        <f>+'7. PIBTRIM CORRIENTE 18-25'!B30/'7. PIBTRIM CORRIENTE 18-25'!B25*100-100</f>
        <v>4.4239597907783832</v>
      </c>
      <c r="C25" s="417">
        <f>+'7. PIBTRIM CORRIENTE 18-25'!C30/'7. PIBTRIM CORRIENTE 18-25'!C25*100-100</f>
        <v>9.6919482471075469</v>
      </c>
      <c r="D25" s="417">
        <f>+'7. PIBTRIM CORRIENTE 18-25'!D30/'7. PIBTRIM CORRIENTE 18-25'!D25*100-100</f>
        <v>5.7904705780341743</v>
      </c>
      <c r="E25" s="417">
        <f>+'7. PIBTRIM CORRIENTE 18-25'!E30/'7. PIBTRIM CORRIENTE 18-25'!E25*100-100</f>
        <v>8.5695384480546153</v>
      </c>
      <c r="F25" s="417">
        <f>+'7. PIBTRIM CORRIENTE 18-25'!F30/'7. PIBTRIM CORRIENTE 18-25'!F25*100-100</f>
        <v>13.220608737418331</v>
      </c>
      <c r="G25" s="417">
        <f>+'7. PIBTRIM CORRIENTE 18-25'!G30/'7. PIBTRIM CORRIENTE 18-25'!G25*100-100</f>
        <v>27.896935281335004</v>
      </c>
      <c r="H25" s="417">
        <f>+'7. PIBTRIM CORRIENTE 18-25'!H30/'7. PIBTRIM CORRIENTE 18-25'!H25*100-100</f>
        <v>22.69812608735073</v>
      </c>
      <c r="I25" s="417">
        <f>+'7. PIBTRIM CORRIENTE 18-25'!I30/'7. PIBTRIM CORRIENTE 18-25'!I25*100-100</f>
        <v>30.742687668343706</v>
      </c>
      <c r="J25" s="417">
        <f>+'7. PIBTRIM CORRIENTE 18-25'!J30/'7. PIBTRIM CORRIENTE 18-25'!J25*100-100</f>
        <v>0.17480993142390844</v>
      </c>
      <c r="K25" s="417">
        <f>+'7. PIBTRIM CORRIENTE 18-25'!K30/'7. PIBTRIM CORRIENTE 18-25'!K25*100-100</f>
        <v>7.6031867253783645</v>
      </c>
      <c r="L25" s="417">
        <f>+'7. PIBTRIM CORRIENTE 18-25'!L30/'7. PIBTRIM CORRIENTE 18-25'!L25*100-100</f>
        <v>14.062515888643816</v>
      </c>
      <c r="M25" s="417">
        <f>+'7. PIBTRIM CORRIENTE 18-25'!M30/'7. PIBTRIM CORRIENTE 18-25'!M25*100-100</f>
        <v>20.279227021513904</v>
      </c>
      <c r="N25" s="417">
        <f>+'7. PIBTRIM CORRIENTE 18-25'!N30/'7. PIBTRIM CORRIENTE 18-25'!N25*100-100</f>
        <v>5.6648429147710999</v>
      </c>
      <c r="O25" s="417">
        <f>+'7. PIBTRIM CORRIENTE 18-25'!O30/'7. PIBTRIM CORRIENTE 18-25'!O25*100-100</f>
        <v>14.109704268152214</v>
      </c>
      <c r="P25" s="417">
        <f>+'7. PIBTRIM CORRIENTE 18-25'!P30/'7. PIBTRIM CORRIENTE 18-25'!P25*100-100</f>
        <v>17.93362337793755</v>
      </c>
      <c r="Q25" s="417">
        <f>+'7. PIBTRIM CORRIENTE 18-25'!Q30/'7. PIBTRIM CORRIENTE 18-25'!Q25*100-100</f>
        <v>3.5262308513810865</v>
      </c>
      <c r="R25" s="417">
        <f>+'7. PIBTRIM CORRIENTE 18-25'!R30/'7. PIBTRIM CORRIENTE 18-25'!R25*100-100</f>
        <v>13.119782450157217</v>
      </c>
      <c r="S25" s="417">
        <f>+'7. PIBTRIM CORRIENTE 18-25'!S30/'7. PIBTRIM CORRIENTE 18-25'!S25*100-100</f>
        <v>3.582616725746206</v>
      </c>
      <c r="T25" s="418">
        <f>+'7. PIBTRIM CORRIENTE 18-25'!T30/'7. PIBTRIM CORRIENTE 18-25'!T25*100-100</f>
        <v>13.44368614123475</v>
      </c>
      <c r="U25" s="417">
        <f>+'7. PIBTRIM CORRIENTE 18-25'!U30/'7. PIBTRIM CORRIENTE 18-25'!U25*100-100</f>
        <v>18.601400947130031</v>
      </c>
      <c r="V25" s="419">
        <f>+'7. PIBTRIM CORRIENTE 18-25'!V30/'7. PIBTRIM CORRIENTE 18-25'!V25*100-100</f>
        <v>13.599434533788198</v>
      </c>
    </row>
    <row r="26" spans="1:49" s="378" customFormat="1" ht="17.25" customHeight="1">
      <c r="A26" s="416" t="s">
        <v>93</v>
      </c>
      <c r="B26" s="417">
        <f>+'7. PIBTRIM CORRIENTE 18-25'!B31/'7. PIBTRIM CORRIENTE 18-25'!B26*100-100</f>
        <v>1.9877878323487579</v>
      </c>
      <c r="C26" s="417">
        <f>+'7. PIBTRIM CORRIENTE 18-25'!C31/'7. PIBTRIM CORRIENTE 18-25'!C26*100-100</f>
        <v>5.1762710623019643</v>
      </c>
      <c r="D26" s="417">
        <f>+'7. PIBTRIM CORRIENTE 18-25'!D31/'7. PIBTRIM CORRIENTE 18-25'!D26*100-100</f>
        <v>16.863458907524233</v>
      </c>
      <c r="E26" s="417">
        <f>+'7. PIBTRIM CORRIENTE 18-25'!E31/'7. PIBTRIM CORRIENTE 18-25'!E26*100-100</f>
        <v>10.905587155420278</v>
      </c>
      <c r="F26" s="417">
        <f>+'7. PIBTRIM CORRIENTE 18-25'!F31/'7. PIBTRIM CORRIENTE 18-25'!F26*100-100</f>
        <v>11.393816479677071</v>
      </c>
      <c r="G26" s="417">
        <f>+'7. PIBTRIM CORRIENTE 18-25'!G31/'7. PIBTRIM CORRIENTE 18-25'!G26*100-100</f>
        <v>27.658442399535559</v>
      </c>
      <c r="H26" s="417">
        <f>+'7. PIBTRIM CORRIENTE 18-25'!H31/'7. PIBTRIM CORRIENTE 18-25'!H26*100-100</f>
        <v>14.459740179722317</v>
      </c>
      <c r="I26" s="417">
        <f>+'7. PIBTRIM CORRIENTE 18-25'!I31/'7. PIBTRIM CORRIENTE 18-25'!I26*100-100</f>
        <v>21.035283280949415</v>
      </c>
      <c r="J26" s="417">
        <f>+'7. PIBTRIM CORRIENTE 18-25'!J31/'7. PIBTRIM CORRIENTE 18-25'!J26*100-100</f>
        <v>0.68922815098014212</v>
      </c>
      <c r="K26" s="417">
        <f>+'7. PIBTRIM CORRIENTE 18-25'!K31/'7. PIBTRIM CORRIENTE 18-25'!K26*100-100</f>
        <v>1.7091003346613007</v>
      </c>
      <c r="L26" s="417">
        <f>+'7. PIBTRIM CORRIENTE 18-25'!L31/'7. PIBTRIM CORRIENTE 18-25'!L26*100-100</f>
        <v>15.126949378595398</v>
      </c>
      <c r="M26" s="417">
        <f>+'7. PIBTRIM CORRIENTE 18-25'!M31/'7. PIBTRIM CORRIENTE 18-25'!M26*100-100</f>
        <v>14.103065172865016</v>
      </c>
      <c r="N26" s="417">
        <f>+'7. PIBTRIM CORRIENTE 18-25'!N31/'7. PIBTRIM CORRIENTE 18-25'!N26*100-100</f>
        <v>5.0672261119738806</v>
      </c>
      <c r="O26" s="417">
        <f>+'7. PIBTRIM CORRIENTE 18-25'!O31/'7. PIBTRIM CORRIENTE 18-25'!O26*100-100</f>
        <v>14.198570329541596</v>
      </c>
      <c r="P26" s="417">
        <f>+'7. PIBTRIM CORRIENTE 18-25'!P31/'7. PIBTRIM CORRIENTE 18-25'!P26*100-100</f>
        <v>10.884981856043737</v>
      </c>
      <c r="Q26" s="417">
        <f>+'7. PIBTRIM CORRIENTE 18-25'!Q31/'7. PIBTRIM CORRIENTE 18-25'!Q26*100-100</f>
        <v>3.1340038631854128</v>
      </c>
      <c r="R26" s="417">
        <f>+'7. PIBTRIM CORRIENTE 18-25'!R31/'7. PIBTRIM CORRIENTE 18-25'!R26*100-100</f>
        <v>13.013868858878453</v>
      </c>
      <c r="S26" s="417">
        <f>+'7. PIBTRIM CORRIENTE 18-25'!S31/'7. PIBTRIM CORRIENTE 18-25'!S26*100-100</f>
        <v>5.4494299403874606</v>
      </c>
      <c r="T26" s="418">
        <f>+'7. PIBTRIM CORRIENTE 18-25'!T31/'7. PIBTRIM CORRIENTE 18-25'!T26*100-100</f>
        <v>12.768424683752116</v>
      </c>
      <c r="U26" s="417">
        <f>+'7. PIBTRIM CORRIENTE 18-25'!U31/'7. PIBTRIM CORRIENTE 18-25'!U26*100-100</f>
        <v>-20.386934473479585</v>
      </c>
      <c r="V26" s="419">
        <f>+'7. PIBTRIM CORRIENTE 18-25'!V31/'7. PIBTRIM CORRIENTE 18-25'!V26*100-100</f>
        <v>11.822799408172685</v>
      </c>
    </row>
    <row r="27" spans="1:49" s="400" customFormat="1" ht="17.25" customHeight="1">
      <c r="A27" s="420" t="s">
        <v>94</v>
      </c>
      <c r="B27" s="417">
        <f>+'7. PIBTRIM CORRIENTE 18-25'!B32/'7. PIBTRIM CORRIENTE 18-25'!B27*100-100</f>
        <v>8.258104118224125</v>
      </c>
      <c r="C27" s="417">
        <f>+'7. PIBTRIM CORRIENTE 18-25'!C32/'7. PIBTRIM CORRIENTE 18-25'!C27*100-100</f>
        <v>0.59133871017328943</v>
      </c>
      <c r="D27" s="417">
        <f>+'7. PIBTRIM CORRIENTE 18-25'!D32/'7. PIBTRIM CORRIENTE 18-25'!D27*100-100</f>
        <v>12.673931936405154</v>
      </c>
      <c r="E27" s="417">
        <f>+'7. PIBTRIM CORRIENTE 18-25'!E32/'7. PIBTRIM CORRIENTE 18-25'!E27*100-100</f>
        <v>11.313974738176029</v>
      </c>
      <c r="F27" s="417">
        <f>+'7. PIBTRIM CORRIENTE 18-25'!F32/'7. PIBTRIM CORRIENTE 18-25'!F27*100-100</f>
        <v>15.443527260854736</v>
      </c>
      <c r="G27" s="417">
        <f>+'7. PIBTRIM CORRIENTE 18-25'!G32/'7. PIBTRIM CORRIENTE 18-25'!G27*100-100</f>
        <v>24.870332188791934</v>
      </c>
      <c r="H27" s="417">
        <f>+'7. PIBTRIM CORRIENTE 18-25'!H32/'7. PIBTRIM CORRIENTE 18-25'!H27*100-100</f>
        <v>13.838132866207204</v>
      </c>
      <c r="I27" s="417">
        <f>+'7. PIBTRIM CORRIENTE 18-25'!I32/'7. PIBTRIM CORRIENTE 18-25'!I27*100-100</f>
        <v>25.195363293644419</v>
      </c>
      <c r="J27" s="417">
        <f>+'7. PIBTRIM CORRIENTE 18-25'!J32/'7. PIBTRIM CORRIENTE 18-25'!J27*100-100</f>
        <v>-6.0544913726219107</v>
      </c>
      <c r="K27" s="417">
        <f>+'7. PIBTRIM CORRIENTE 18-25'!K32/'7. PIBTRIM CORRIENTE 18-25'!K27*100-100</f>
        <v>5.0001557477129808</v>
      </c>
      <c r="L27" s="417">
        <f>+'7. PIBTRIM CORRIENTE 18-25'!L32/'7. PIBTRIM CORRIENTE 18-25'!L27*100-100</f>
        <v>8.7452804755189675</v>
      </c>
      <c r="M27" s="417">
        <f>+'7. PIBTRIM CORRIENTE 18-25'!M32/'7. PIBTRIM CORRIENTE 18-25'!M27*100-100</f>
        <v>21.769452268550154</v>
      </c>
      <c r="N27" s="417">
        <f>+'7. PIBTRIM CORRIENTE 18-25'!N32/'7. PIBTRIM CORRIENTE 18-25'!N27*100-100</f>
        <v>6.3836394207793745</v>
      </c>
      <c r="O27" s="417">
        <f>+'7. PIBTRIM CORRIENTE 18-25'!O32/'7. PIBTRIM CORRIENTE 18-25'!O27*100-100</f>
        <v>16.400186868987305</v>
      </c>
      <c r="P27" s="417">
        <f>+'7. PIBTRIM CORRIENTE 18-25'!P32/'7. PIBTRIM CORRIENTE 18-25'!P27*100-100</f>
        <v>11.269652768280963</v>
      </c>
      <c r="Q27" s="417">
        <f>+'7. PIBTRIM CORRIENTE 18-25'!Q32/'7. PIBTRIM CORRIENTE 18-25'!Q27*100-100</f>
        <v>2.8035451985482354</v>
      </c>
      <c r="R27" s="417">
        <f>+'7. PIBTRIM CORRIENTE 18-25'!R32/'7. PIBTRIM CORRIENTE 18-25'!R27*100-100</f>
        <v>12.980595309133179</v>
      </c>
      <c r="S27" s="417">
        <f>+'7. PIBTRIM CORRIENTE 18-25'!S32/'7. PIBTRIM CORRIENTE 18-25'!S27*100-100</f>
        <v>2.7931090337587108</v>
      </c>
      <c r="T27" s="418">
        <f>+'7. PIBTRIM CORRIENTE 18-25'!T32/'7. PIBTRIM CORRIENTE 18-25'!T27*100-100</f>
        <v>12.349771505268308</v>
      </c>
      <c r="U27" s="417">
        <f>+'7. PIBTRIM CORRIENTE 18-25'!U32/'7. PIBTRIM CORRIENTE 18-25'!U27*100-100</f>
        <v>22.656000237072064</v>
      </c>
      <c r="V27" s="419">
        <f>+'7. PIBTRIM CORRIENTE 18-25'!V32/'7. PIBTRIM CORRIENTE 18-25'!V27*100-100</f>
        <v>12.643270950301485</v>
      </c>
      <c r="AW27" s="395"/>
    </row>
    <row r="28" spans="1:49" s="400" customFormat="1" ht="17.25" customHeight="1">
      <c r="A28" s="409" t="s">
        <v>469</v>
      </c>
      <c r="B28" s="406">
        <f>+'7. PIBTRIM CORRIENTE 18-25'!B33/'7. PIBTRIM CORRIENTE 18-25'!B28*100-100</f>
        <v>5.0664465116474702</v>
      </c>
      <c r="C28" s="406">
        <f>+'7. PIBTRIM CORRIENTE 18-25'!C33/'7. PIBTRIM CORRIENTE 18-25'!C28*100-100</f>
        <v>-8.0011136245549892</v>
      </c>
      <c r="D28" s="406">
        <f>+'7. PIBTRIM CORRIENTE 18-25'!D33/'7. PIBTRIM CORRIENTE 18-25'!D28*100-100</f>
        <v>6.8538048358276313</v>
      </c>
      <c r="E28" s="406">
        <f>+'7. PIBTRIM CORRIENTE 18-25'!E33/'7. PIBTRIM CORRIENTE 18-25'!E28*100-100</f>
        <v>12.051940428370699</v>
      </c>
      <c r="F28" s="406">
        <f>+'7. PIBTRIM CORRIENTE 18-25'!F33/'7. PIBTRIM CORRIENTE 18-25'!F28*100-100</f>
        <v>19.405490676831988</v>
      </c>
      <c r="G28" s="406">
        <f>+'7. PIBTRIM CORRIENTE 18-25'!G33/'7. PIBTRIM CORRIENTE 18-25'!G28*100-100</f>
        <v>9.3415243589382015</v>
      </c>
      <c r="H28" s="406">
        <f>+'7. PIBTRIM CORRIENTE 18-25'!H33/'7. PIBTRIM CORRIENTE 18-25'!H28*100-100</f>
        <v>15.129024486091438</v>
      </c>
      <c r="I28" s="406">
        <f>+'7. PIBTRIM CORRIENTE 18-25'!I33/'7. PIBTRIM CORRIENTE 18-25'!I28*100-100</f>
        <v>12.661863891254924</v>
      </c>
      <c r="J28" s="406">
        <f>+'7. PIBTRIM CORRIENTE 18-25'!J33/'7. PIBTRIM CORRIENTE 18-25'!J28*100-100</f>
        <v>6.8488312203940609</v>
      </c>
      <c r="K28" s="406">
        <f>+'7. PIBTRIM CORRIENTE 18-25'!K33/'7. PIBTRIM CORRIENTE 18-25'!K28*100-100</f>
        <v>10.022767343706988</v>
      </c>
      <c r="L28" s="406">
        <f>+'7. PIBTRIM CORRIENTE 18-25'!L33/'7. PIBTRIM CORRIENTE 18-25'!L28*100-100</f>
        <v>7.7248722731577431</v>
      </c>
      <c r="M28" s="406">
        <f>+'7. PIBTRIM CORRIENTE 18-25'!M33/'7. PIBTRIM CORRIENTE 18-25'!M28*100-100</f>
        <v>15.670975653146058</v>
      </c>
      <c r="N28" s="406">
        <f>+'7. PIBTRIM CORRIENTE 18-25'!N33/'7. PIBTRIM CORRIENTE 18-25'!N28*100-100</f>
        <v>1.633294414814074</v>
      </c>
      <c r="O28" s="406">
        <f>+'7. PIBTRIM CORRIENTE 18-25'!O33/'7. PIBTRIM CORRIENTE 18-25'!O28*100-100</f>
        <v>8.9593741566974074</v>
      </c>
      <c r="P28" s="406">
        <f>+'7. PIBTRIM CORRIENTE 18-25'!P33/'7. PIBTRIM CORRIENTE 18-25'!P28*100-100</f>
        <v>19.466239706586165</v>
      </c>
      <c r="Q28" s="406">
        <f>+'7. PIBTRIM CORRIENTE 18-25'!Q33/'7. PIBTRIM CORRIENTE 18-25'!Q28*100-100</f>
        <v>2.987112783136638</v>
      </c>
      <c r="R28" s="406">
        <f>+'7. PIBTRIM CORRIENTE 18-25'!R33/'7. PIBTRIM CORRIENTE 18-25'!R28*100-100</f>
        <v>5.073482767623446</v>
      </c>
      <c r="S28" s="406">
        <f>+'7. PIBTRIM CORRIENTE 18-25'!S33/'7. PIBTRIM CORRIENTE 18-25'!S28*100-100</f>
        <v>5.4314247884242945</v>
      </c>
      <c r="T28" s="407">
        <f>+'7. PIBTRIM CORRIENTE 18-25'!T33/'7. PIBTRIM CORRIENTE 18-25'!T28*100-100</f>
        <v>9.8702818880736203</v>
      </c>
      <c r="U28" s="406">
        <f>+'7. PIBTRIM CORRIENTE 18-25'!U33/'7. PIBTRIM CORRIENTE 18-25'!U28*100-100</f>
        <v>-7.502243229640726E-2</v>
      </c>
      <c r="V28" s="408">
        <f>+'7. PIBTRIM CORRIENTE 18-25'!V33/'7. PIBTRIM CORRIENTE 18-25'!V28*100-100</f>
        <v>9.5880196925486132</v>
      </c>
      <c r="AW28" s="395"/>
    </row>
    <row r="29" spans="1:49" s="400" customFormat="1" ht="17.25" customHeight="1">
      <c r="A29" s="405" t="s">
        <v>9</v>
      </c>
      <c r="B29" s="406">
        <f>+'7. PIBTRIM CORRIENTE 18-25'!B34/'7. PIBTRIM CORRIENTE 18-25'!B29*100-100</f>
        <v>4.239147496072988</v>
      </c>
      <c r="C29" s="406">
        <f>+'7. PIBTRIM CORRIENTE 18-25'!C34/'7. PIBTRIM CORRIENTE 18-25'!C29*100-100</f>
        <v>-13.007550978457104</v>
      </c>
      <c r="D29" s="406">
        <f>+'7. PIBTRIM CORRIENTE 18-25'!D34/'7. PIBTRIM CORRIENTE 18-25'!D29*100-100</f>
        <v>12.288755819482418</v>
      </c>
      <c r="E29" s="406">
        <f>+'7. PIBTRIM CORRIENTE 18-25'!E34/'7. PIBTRIM CORRIENTE 18-25'!E29*100-100</f>
        <v>2.6060844933617062</v>
      </c>
      <c r="F29" s="406">
        <f>+'7. PIBTRIM CORRIENTE 18-25'!F34/'7. PIBTRIM CORRIENTE 18-25'!F29*100-100</f>
        <v>28.567600545305396</v>
      </c>
      <c r="G29" s="406">
        <f>+'7. PIBTRIM CORRIENTE 18-25'!G34/'7. PIBTRIM CORRIENTE 18-25'!G29*100-100</f>
        <v>16.049172333918278</v>
      </c>
      <c r="H29" s="406">
        <f>+'7. PIBTRIM CORRIENTE 18-25'!H34/'7. PIBTRIM CORRIENTE 18-25'!H29*100-100</f>
        <v>15.58673111177373</v>
      </c>
      <c r="I29" s="406">
        <f>+'7. PIBTRIM CORRIENTE 18-25'!I34/'7. PIBTRIM CORRIENTE 18-25'!I29*100-100</f>
        <v>19.159423714924543</v>
      </c>
      <c r="J29" s="406">
        <f>+'7. PIBTRIM CORRIENTE 18-25'!J34/'7. PIBTRIM CORRIENTE 18-25'!J29*100-100</f>
        <v>3.8284362130617922</v>
      </c>
      <c r="K29" s="406">
        <f>+'7. PIBTRIM CORRIENTE 18-25'!K34/'7. PIBTRIM CORRIENTE 18-25'!K29*100-100</f>
        <v>14.254405650104275</v>
      </c>
      <c r="L29" s="406">
        <f>+'7. PIBTRIM CORRIENTE 18-25'!L34/'7. PIBTRIM CORRIENTE 18-25'!L29*100-100</f>
        <v>7.9012654980012513</v>
      </c>
      <c r="M29" s="406">
        <f>+'7. PIBTRIM CORRIENTE 18-25'!M34/'7. PIBTRIM CORRIENTE 18-25'!M29*100-100</f>
        <v>17.368171011053079</v>
      </c>
      <c r="N29" s="406">
        <f>+'7. PIBTRIM CORRIENTE 18-25'!N34/'7. PIBTRIM CORRIENTE 18-25'!N29*100-100</f>
        <v>0.95606252042426831</v>
      </c>
      <c r="O29" s="406">
        <f>+'7. PIBTRIM CORRIENTE 18-25'!O34/'7. PIBTRIM CORRIENTE 18-25'!O29*100-100</f>
        <v>8.4351314138723694</v>
      </c>
      <c r="P29" s="406">
        <f>+'7. PIBTRIM CORRIENTE 18-25'!P34/'7. PIBTRIM CORRIENTE 18-25'!P29*100-100</f>
        <v>34.794364504386266</v>
      </c>
      <c r="Q29" s="406">
        <f>+'7. PIBTRIM CORRIENTE 18-25'!Q34/'7. PIBTRIM CORRIENTE 18-25'!Q29*100-100</f>
        <v>2.543475766338716</v>
      </c>
      <c r="R29" s="406">
        <f>+'7. PIBTRIM CORRIENTE 18-25'!R34/'7. PIBTRIM CORRIENTE 18-25'!R29*100-100</f>
        <v>5.3027873750106664</v>
      </c>
      <c r="S29" s="406">
        <f>+'7. PIBTRIM CORRIENTE 18-25'!S34/'7. PIBTRIM CORRIENTE 18-25'!S29*100-100</f>
        <v>4.1472430955603841</v>
      </c>
      <c r="T29" s="407">
        <f>+'7. PIBTRIM CORRIENTE 18-25'!T34/'7. PIBTRIM CORRIENTE 18-25'!T29*100-100</f>
        <v>13.544338676461209</v>
      </c>
      <c r="U29" s="406">
        <f>+'7. PIBTRIM CORRIENTE 18-25'!U34/'7. PIBTRIM CORRIENTE 18-25'!U29*100-100</f>
        <v>-16.424372262474279</v>
      </c>
      <c r="V29" s="408">
        <f>+'7. PIBTRIM CORRIENTE 18-25'!V34/'7. PIBTRIM CORRIENTE 18-25'!V29*100-100</f>
        <v>12.630004145241074</v>
      </c>
      <c r="AW29" s="395"/>
    </row>
    <row r="30" spans="1:49" s="400" customFormat="1" ht="17.25" customHeight="1">
      <c r="A30" s="409" t="s">
        <v>92</v>
      </c>
      <c r="B30" s="406">
        <f>+'7. PIBTRIM CORRIENTE 18-25'!B35/'7. PIBTRIM CORRIENTE 18-25'!B30*100-100</f>
        <v>7.533823586737995</v>
      </c>
      <c r="C30" s="406">
        <f>+'7. PIBTRIM CORRIENTE 18-25'!C35/'7. PIBTRIM CORRIENTE 18-25'!C30*100-100</f>
        <v>-8.2035810547051113</v>
      </c>
      <c r="D30" s="406">
        <f>+'7. PIBTRIM CORRIENTE 18-25'!D35/'7. PIBTRIM CORRIENTE 18-25'!D30*100-100</f>
        <v>13.165703556377537</v>
      </c>
      <c r="E30" s="406">
        <f>+'7. PIBTRIM CORRIENTE 18-25'!E35/'7. PIBTRIM CORRIENTE 18-25'!E30*100-100</f>
        <v>13.98450069145332</v>
      </c>
      <c r="F30" s="406">
        <f>+'7. PIBTRIM CORRIENTE 18-25'!F35/'7. PIBTRIM CORRIENTE 18-25'!F30*100-100</f>
        <v>17.723251431764169</v>
      </c>
      <c r="G30" s="406">
        <f>+'7. PIBTRIM CORRIENTE 18-25'!G35/'7. PIBTRIM CORRIENTE 18-25'!G30*100-100</f>
        <v>6.5293541935049717</v>
      </c>
      <c r="H30" s="406">
        <f>+'7. PIBTRIM CORRIENTE 18-25'!H35/'7. PIBTRIM CORRIENTE 18-25'!H30*100-100</f>
        <v>16.110943818722106</v>
      </c>
      <c r="I30" s="406">
        <f>+'7. PIBTRIM CORRIENTE 18-25'!I35/'7. PIBTRIM CORRIENTE 18-25'!I30*100-100</f>
        <v>14.527363446822676</v>
      </c>
      <c r="J30" s="406">
        <f>+'7. PIBTRIM CORRIENTE 18-25'!J35/'7. PIBTRIM CORRIENTE 18-25'!J30*100-100</f>
        <v>7.4757319925997194</v>
      </c>
      <c r="K30" s="406">
        <f>+'7. PIBTRIM CORRIENTE 18-25'!K35/'7. PIBTRIM CORRIENTE 18-25'!K30*100-100</f>
        <v>9.9030520457157252</v>
      </c>
      <c r="L30" s="406">
        <f>+'7. PIBTRIM CORRIENTE 18-25'!L35/'7. PIBTRIM CORRIENTE 18-25'!L30*100-100</f>
        <v>8.0771377396498423</v>
      </c>
      <c r="M30" s="406">
        <f>+'7. PIBTRIM CORRIENTE 18-25'!M35/'7. PIBTRIM CORRIENTE 18-25'!M30*100-100</f>
        <v>14.020085525007801</v>
      </c>
      <c r="N30" s="406">
        <f>+'7. PIBTRIM CORRIENTE 18-25'!N35/'7. PIBTRIM CORRIENTE 18-25'!N30*100-100</f>
        <v>-0.79884583105655338</v>
      </c>
      <c r="O30" s="406">
        <f>+'7. PIBTRIM CORRIENTE 18-25'!O35/'7. PIBTRIM CORRIENTE 18-25'!O30*100-100</f>
        <v>11.856252976776176</v>
      </c>
      <c r="P30" s="406">
        <f>+'7. PIBTRIM CORRIENTE 18-25'!P35/'7. PIBTRIM CORRIENTE 18-25'!P30*100-100</f>
        <v>14.819994394107766</v>
      </c>
      <c r="Q30" s="406">
        <f>+'7. PIBTRIM CORRIENTE 18-25'!Q35/'7. PIBTRIM CORRIENTE 18-25'!Q30*100-100</f>
        <v>2.7310699472029825</v>
      </c>
      <c r="R30" s="406">
        <f>+'7. PIBTRIM CORRIENTE 18-25'!R35/'7. PIBTRIM CORRIENTE 18-25'!R30*100-100</f>
        <v>4.7373223834393343</v>
      </c>
      <c r="S30" s="406">
        <f>+'7. PIBTRIM CORRIENTE 18-25'!S35/'7. PIBTRIM CORRIENTE 18-25'!S30*100-100</f>
        <v>5.3646190655715316</v>
      </c>
      <c r="T30" s="407">
        <f>+'7. PIBTRIM CORRIENTE 18-25'!T35/'7. PIBTRIM CORRIENTE 18-25'!T30*100-100</f>
        <v>9.4632033131875346</v>
      </c>
      <c r="U30" s="406">
        <f>+'7. PIBTRIM CORRIENTE 18-25'!U35/'7. PIBTRIM CORRIENTE 18-25'!U30*100-100</f>
        <v>7.5822213988548981</v>
      </c>
      <c r="V30" s="408">
        <f>+'7. PIBTRIM CORRIENTE 18-25'!V35/'7. PIBTRIM CORRIENTE 18-25'!V30*100-100</f>
        <v>9.403901971673605</v>
      </c>
      <c r="AW30" s="395"/>
    </row>
    <row r="31" spans="1:49" s="400" customFormat="1" ht="17.25" customHeight="1">
      <c r="A31" s="409" t="s">
        <v>93</v>
      </c>
      <c r="B31" s="406">
        <f>+'7. PIBTRIM CORRIENTE 18-25'!B36/'7. PIBTRIM CORRIENTE 18-25'!B31*100-100</f>
        <v>10.836318412185776</v>
      </c>
      <c r="C31" s="406">
        <f>+'7. PIBTRIM CORRIENTE 18-25'!C36/'7. PIBTRIM CORRIENTE 18-25'!C31*100-100</f>
        <v>-3.8801715941973782</v>
      </c>
      <c r="D31" s="406">
        <f>+'7. PIBTRIM CORRIENTE 18-25'!D36/'7. PIBTRIM CORRIENTE 18-25'!D31*100-100</f>
        <v>-0.90420886462261763</v>
      </c>
      <c r="E31" s="406">
        <f>+'7. PIBTRIM CORRIENTE 18-25'!E36/'7. PIBTRIM CORRIENTE 18-25'!E31*100-100</f>
        <v>14.924502505614342</v>
      </c>
      <c r="F31" s="406">
        <f>+'7. PIBTRIM CORRIENTE 18-25'!F36/'7. PIBTRIM CORRIENTE 18-25'!F31*100-100</f>
        <v>18.646923384964381</v>
      </c>
      <c r="G31" s="406">
        <f>+'7. PIBTRIM CORRIENTE 18-25'!G36/'7. PIBTRIM CORRIENTE 18-25'!G31*100-100</f>
        <v>7.130380856067319</v>
      </c>
      <c r="H31" s="406">
        <f>+'7. PIBTRIM CORRIENTE 18-25'!H36/'7. PIBTRIM CORRIENTE 18-25'!H31*100-100</f>
        <v>16.685275159918049</v>
      </c>
      <c r="I31" s="406">
        <f>+'7. PIBTRIM CORRIENTE 18-25'!I36/'7. PIBTRIM CORRIENTE 18-25'!I31*100-100</f>
        <v>15.035224427754173</v>
      </c>
      <c r="J31" s="406">
        <f>+'7. PIBTRIM CORRIENTE 18-25'!J36/'7. PIBTRIM CORRIENTE 18-25'!J31*100-100</f>
        <v>8.9054952180265872</v>
      </c>
      <c r="K31" s="406">
        <f>+'7. PIBTRIM CORRIENTE 18-25'!K36/'7. PIBTRIM CORRIENTE 18-25'!K31*100-100</f>
        <v>10.436734297881571</v>
      </c>
      <c r="L31" s="406">
        <f>+'7. PIBTRIM CORRIENTE 18-25'!L36/'7. PIBTRIM CORRIENTE 18-25'!L31*100-100</f>
        <v>8.0870694220522239</v>
      </c>
      <c r="M31" s="406">
        <f>+'7. PIBTRIM CORRIENTE 18-25'!M36/'7. PIBTRIM CORRIENTE 18-25'!M31*100-100</f>
        <v>18.745481613252096</v>
      </c>
      <c r="N31" s="406">
        <f>+'7. PIBTRIM CORRIENTE 18-25'!N36/'7. PIBTRIM CORRIENTE 18-25'!N31*100-100</f>
        <v>1.0074846419564381</v>
      </c>
      <c r="O31" s="406">
        <f>+'7. PIBTRIM CORRIENTE 18-25'!O36/'7. PIBTRIM CORRIENTE 18-25'!O31*100-100</f>
        <v>9.8077077233488268</v>
      </c>
      <c r="P31" s="406">
        <f>+'7. PIBTRIM CORRIENTE 18-25'!P36/'7. PIBTRIM CORRIENTE 18-25'!P31*100-100</f>
        <v>15.786564701306489</v>
      </c>
      <c r="Q31" s="406">
        <f>+'7. PIBTRIM CORRIENTE 18-25'!Q36/'7. PIBTRIM CORRIENTE 18-25'!Q31*100-100</f>
        <v>3.4329055720843087</v>
      </c>
      <c r="R31" s="406">
        <f>+'7. PIBTRIM CORRIENTE 18-25'!R36/'7. PIBTRIM CORRIENTE 18-25'!R31*100-100</f>
        <v>3.7360923250018772</v>
      </c>
      <c r="S31" s="406">
        <f>+'7. PIBTRIM CORRIENTE 18-25'!S36/'7. PIBTRIM CORRIENTE 18-25'!S31*100-100</f>
        <v>5.0297363949126179</v>
      </c>
      <c r="T31" s="407">
        <f>+'7. PIBTRIM CORRIENTE 18-25'!T36/'7. PIBTRIM CORRIENTE 18-25'!T31*100-100</f>
        <v>9.4283754241553765</v>
      </c>
      <c r="U31" s="406">
        <f>+'7. PIBTRIM CORRIENTE 18-25'!U36/'7. PIBTRIM CORRIENTE 18-25'!U31*100-100</f>
        <v>39.227998372352857</v>
      </c>
      <c r="V31" s="408">
        <f>+'7. PIBTRIM CORRIENTE 18-25'!V36/'7. PIBTRIM CORRIENTE 18-25'!V31*100-100</f>
        <v>10.033479517379035</v>
      </c>
      <c r="AW31" s="395"/>
    </row>
    <row r="32" spans="1:49" s="400" customFormat="1" ht="17.25" customHeight="1">
      <c r="A32" s="405" t="s">
        <v>94</v>
      </c>
      <c r="B32" s="406">
        <f>+'7. PIBTRIM CORRIENTE 18-25'!B37/'7. PIBTRIM CORRIENTE 18-25'!B32*100-100</f>
        <v>-1.2534737769063469</v>
      </c>
      <c r="C32" s="406">
        <f>+'7. PIBTRIM CORRIENTE 18-25'!C37/'7. PIBTRIM CORRIENTE 18-25'!C32*100-100</f>
        <v>-6.2375023158159024</v>
      </c>
      <c r="D32" s="406">
        <f>+'7. PIBTRIM CORRIENTE 18-25'!D37/'7. PIBTRIM CORRIENTE 18-25'!D32*100-100</f>
        <v>3.2577528186806148</v>
      </c>
      <c r="E32" s="406">
        <f>+'7. PIBTRIM CORRIENTE 18-25'!E37/'7. PIBTRIM CORRIENTE 18-25'!E32*100-100</f>
        <v>16.145891285955187</v>
      </c>
      <c r="F32" s="406">
        <f>+'7. PIBTRIM CORRIENTE 18-25'!F37/'7. PIBTRIM CORRIENTE 18-25'!F32*100-100</f>
        <v>10.650521003175939</v>
      </c>
      <c r="G32" s="406">
        <f>+'7. PIBTRIM CORRIENTE 18-25'!G37/'7. PIBTRIM CORRIENTE 18-25'!G32*100-100</f>
        <v>8.1688384585866913</v>
      </c>
      <c r="H32" s="406">
        <f>+'7. PIBTRIM CORRIENTE 18-25'!H37/'7. PIBTRIM CORRIENTE 18-25'!H32*100-100</f>
        <v>12.398506460187292</v>
      </c>
      <c r="I32" s="406">
        <f>+'7. PIBTRIM CORRIENTE 18-25'!I37/'7. PIBTRIM CORRIENTE 18-25'!I32*100-100</f>
        <v>4.7649703176182072</v>
      </c>
      <c r="J32" s="406">
        <f>+'7. PIBTRIM CORRIENTE 18-25'!J37/'7. PIBTRIM CORRIENTE 18-25'!J32*100-100</f>
        <v>7.0157961138835674</v>
      </c>
      <c r="K32" s="406">
        <f>+'7. PIBTRIM CORRIENTE 18-25'!K37/'7. PIBTRIM CORRIENTE 18-25'!K32*100-100</f>
        <v>5.9978656459112329</v>
      </c>
      <c r="L32" s="406">
        <f>+'7. PIBTRIM CORRIENTE 18-25'!L37/'7. PIBTRIM CORRIENTE 18-25'!L32*100-100</f>
        <v>6.9268856247842763</v>
      </c>
      <c r="M32" s="406">
        <f>+'7. PIBTRIM CORRIENTE 18-25'!M37/'7. PIBTRIM CORRIENTE 18-25'!M32*100-100</f>
        <v>12.8612384807778</v>
      </c>
      <c r="N32" s="406">
        <f>+'7. PIBTRIM CORRIENTE 18-25'!N37/'7. PIBTRIM CORRIENTE 18-25'!N32*100-100</f>
        <v>5.469993327082932</v>
      </c>
      <c r="O32" s="406">
        <f>+'7. PIBTRIM CORRIENTE 18-25'!O37/'7. PIBTRIM CORRIENTE 18-25'!O32*100-100</f>
        <v>6.2815947853718228</v>
      </c>
      <c r="P32" s="406">
        <f>+'7. PIBTRIM CORRIENTE 18-25'!P37/'7. PIBTRIM CORRIENTE 18-25'!P32*100-100</f>
        <v>2.5542844669394356</v>
      </c>
      <c r="Q32" s="406">
        <f>+'7. PIBTRIM CORRIENTE 18-25'!Q37/'7. PIBTRIM CORRIENTE 18-25'!Q32*100-100</f>
        <v>3.2332315695493321</v>
      </c>
      <c r="R32" s="406">
        <f>+'7. PIBTRIM CORRIENTE 18-25'!R37/'7. PIBTRIM CORRIENTE 18-25'!R32*100-100</f>
        <v>6.5918768324217467</v>
      </c>
      <c r="S32" s="406">
        <f>+'7. PIBTRIM CORRIENTE 18-25'!S37/'7. PIBTRIM CORRIENTE 18-25'!S32*100-100</f>
        <v>6.7234927292414852</v>
      </c>
      <c r="T32" s="407">
        <f>+'7. PIBTRIM CORRIENTE 18-25'!T37/'7. PIBTRIM CORRIENTE 18-25'!T32*100-100</f>
        <v>7.4060277223734943</v>
      </c>
      <c r="U32" s="406">
        <f>+'7. PIBTRIM CORRIENTE 18-25'!U37/'7. PIBTRIM CORRIENTE 18-25'!U32*100-100</f>
        <v>-14.588336739442482</v>
      </c>
      <c r="V32" s="408">
        <f>+'7. PIBTRIM CORRIENTE 18-25'!V37/'7. PIBTRIM CORRIENTE 18-25'!V32*100-100</f>
        <v>6.7239993050606728</v>
      </c>
      <c r="AW32" s="395"/>
    </row>
    <row r="33" spans="1:49" s="400" customFormat="1" ht="17.25" customHeight="1">
      <c r="A33" s="416" t="s">
        <v>87</v>
      </c>
      <c r="B33" s="417">
        <f>+'7. PIBTRIM CORRIENTE 18-25'!B38/'7. PIBTRIM CORRIENTE 18-25'!B33*100-100</f>
        <v>10.922214676292313</v>
      </c>
      <c r="C33" s="417">
        <f>+'7. PIBTRIM CORRIENTE 18-25'!C38/'7. PIBTRIM CORRIENTE 18-25'!C33*100-100</f>
        <v>-60.301674633276733</v>
      </c>
      <c r="D33" s="417">
        <f>+'7. PIBTRIM CORRIENTE 18-25'!D38/'7. PIBTRIM CORRIENTE 18-25'!D33*100-100</f>
        <v>2.9581120741662801</v>
      </c>
      <c r="E33" s="417">
        <f>+'7. PIBTRIM CORRIENTE 18-25'!E38/'7. PIBTRIM CORRIENTE 18-25'!E33*100-100</f>
        <v>6.3001214859139054</v>
      </c>
      <c r="F33" s="417">
        <f>+'7. PIBTRIM CORRIENTE 18-25'!F38/'7. PIBTRIM CORRIENTE 18-25'!F33*100-100</f>
        <v>4.0036462130711215</v>
      </c>
      <c r="G33" s="417">
        <f>+'7. PIBTRIM CORRIENTE 18-25'!G38/'7. PIBTRIM CORRIENTE 18-25'!G33*100-100</f>
        <v>6.1932754629375069</v>
      </c>
      <c r="H33" s="417">
        <f>+'7. PIBTRIM CORRIENTE 18-25'!H38/'7. PIBTRIM CORRIENTE 18-25'!H33*100-100</f>
        <v>7.7144716806506324</v>
      </c>
      <c r="I33" s="417">
        <f>+'7. PIBTRIM CORRIENTE 18-25'!I38/'7. PIBTRIM CORRIENTE 18-25'!I33*100-100</f>
        <v>12.409568586140992</v>
      </c>
      <c r="J33" s="417">
        <f>+'7. PIBTRIM CORRIENTE 18-25'!J38/'7. PIBTRIM CORRIENTE 18-25'!J33*100-100</f>
        <v>4.6320356644661018</v>
      </c>
      <c r="K33" s="417">
        <f>+'7. PIBTRIM CORRIENTE 18-25'!K38/'7. PIBTRIM CORRIENTE 18-25'!K33*100-100</f>
        <v>1.0314627030309396</v>
      </c>
      <c r="L33" s="417">
        <f>+'7. PIBTRIM CORRIENTE 18-25'!L38/'7. PIBTRIM CORRIENTE 18-25'!L33*100-100</f>
        <v>7.2817268945254199</v>
      </c>
      <c r="M33" s="417">
        <f>+'7. PIBTRIM CORRIENTE 18-25'!M38/'7. PIBTRIM CORRIENTE 18-25'!M33*100-100</f>
        <v>5.996909622085326</v>
      </c>
      <c r="N33" s="417">
        <f>+'7. PIBTRIM CORRIENTE 18-25'!N38/'7. PIBTRIM CORRIENTE 18-25'!N33*100-100</f>
        <v>3.9047854775641895</v>
      </c>
      <c r="O33" s="417">
        <f>+'7. PIBTRIM CORRIENTE 18-25'!O38/'7. PIBTRIM CORRIENTE 18-25'!O33*100-100</f>
        <v>6.8650227387337566</v>
      </c>
      <c r="P33" s="417">
        <f>+'7. PIBTRIM CORRIENTE 18-25'!P38/'7. PIBTRIM CORRIENTE 18-25'!P33*100-100</f>
        <v>3.7725977193844358</v>
      </c>
      <c r="Q33" s="417">
        <f>+'7. PIBTRIM CORRIENTE 18-25'!Q38/'7. PIBTRIM CORRIENTE 18-25'!Q33*100-100</f>
        <v>3.6723911563514662</v>
      </c>
      <c r="R33" s="417">
        <f>+'7. PIBTRIM CORRIENTE 18-25'!R38/'7. PIBTRIM CORRIENTE 18-25'!R33*100-100</f>
        <v>9.5062277988216408</v>
      </c>
      <c r="S33" s="417">
        <f>+'7. PIBTRIM CORRIENTE 18-25'!S38/'7. PIBTRIM CORRIENTE 18-25'!S33*100-100</f>
        <v>3.6630035242662302</v>
      </c>
      <c r="T33" s="418">
        <f>+'7. PIBTRIM CORRIENTE 18-25'!T38/'7. PIBTRIM CORRIENTE 18-25'!T33*100-100</f>
        <v>3.3587677445904944</v>
      </c>
      <c r="U33" s="417">
        <f>+'7. PIBTRIM CORRIENTE 18-25'!U38/'7. PIBTRIM CORRIENTE 18-25'!U33*100-100</f>
        <v>-1.4016469742299478</v>
      </c>
      <c r="V33" s="419">
        <f>+'7. PIBTRIM CORRIENTE 18-25'!V38/'7. PIBTRIM CORRIENTE 18-25'!V33*100-100</f>
        <v>3.2355735030395181</v>
      </c>
      <c r="AW33" s="395"/>
    </row>
    <row r="34" spans="1:49" s="400" customFormat="1" ht="17.25" customHeight="1">
      <c r="A34" s="420" t="s">
        <v>9</v>
      </c>
      <c r="B34" s="417">
        <f>+'7. PIBTRIM CORRIENTE 18-25'!B39/'7. PIBTRIM CORRIENTE 18-25'!B34*100-100</f>
        <v>7.1160404011553169</v>
      </c>
      <c r="C34" s="417">
        <f>+'7. PIBTRIM CORRIENTE 18-25'!C39/'7. PIBTRIM CORRIENTE 18-25'!C34*100-100</f>
        <v>-59.931588452667292</v>
      </c>
      <c r="D34" s="417">
        <f>+'7. PIBTRIM CORRIENTE 18-25'!D39/'7. PIBTRIM CORRIENTE 18-25'!D34*100-100</f>
        <v>0.83111057992356052</v>
      </c>
      <c r="E34" s="417">
        <f>+'7. PIBTRIM CORRIENTE 18-25'!E39/'7. PIBTRIM CORRIENTE 18-25'!E34*100-100</f>
        <v>4.5102381800424638</v>
      </c>
      <c r="F34" s="417">
        <f>+'7. PIBTRIM CORRIENTE 18-25'!F39/'7. PIBTRIM CORRIENTE 18-25'!F34*100-100</f>
        <v>4.6069538966109178</v>
      </c>
      <c r="G34" s="417">
        <f>+'7. PIBTRIM CORRIENTE 18-25'!G39/'7. PIBTRIM CORRIENTE 18-25'!G34*100-100</f>
        <v>2.7026603403429874</v>
      </c>
      <c r="H34" s="417">
        <f>+'7. PIBTRIM CORRIENTE 18-25'!H39/'7. PIBTRIM CORRIENTE 18-25'!H34*100-100</f>
        <v>2.4786422684012024</v>
      </c>
      <c r="I34" s="417">
        <f>+'7. PIBTRIM CORRIENTE 18-25'!I39/'7. PIBTRIM CORRIENTE 18-25'!I34*100-100</f>
        <v>15.490240102250553</v>
      </c>
      <c r="J34" s="417">
        <f>+'7. PIBTRIM CORRIENTE 18-25'!J39/'7. PIBTRIM CORRIENTE 18-25'!J34*100-100</f>
        <v>7.0760599211891417</v>
      </c>
      <c r="K34" s="417">
        <f>+'7. PIBTRIM CORRIENTE 18-25'!K39/'7. PIBTRIM CORRIENTE 18-25'!K34*100-100</f>
        <v>3.1137172422117629</v>
      </c>
      <c r="L34" s="417">
        <f>+'7. PIBTRIM CORRIENTE 18-25'!L39/'7. PIBTRIM CORRIENTE 18-25'!L34*100-100</f>
        <v>9.0921570312975035</v>
      </c>
      <c r="M34" s="417">
        <f>+'7. PIBTRIM CORRIENTE 18-25'!M39/'7. PIBTRIM CORRIENTE 18-25'!M34*100-100</f>
        <v>7.8436701093927326</v>
      </c>
      <c r="N34" s="417">
        <f>+'7. PIBTRIM CORRIENTE 18-25'!N39/'7. PIBTRIM CORRIENTE 18-25'!N34*100-100</f>
        <v>1.938605345873242</v>
      </c>
      <c r="O34" s="417">
        <f>+'7. PIBTRIM CORRIENTE 18-25'!O39/'7. PIBTRIM CORRIENTE 18-25'!O34*100-100</f>
        <v>4.7495188884467865</v>
      </c>
      <c r="P34" s="417">
        <f>+'7. PIBTRIM CORRIENTE 18-25'!P39/'7. PIBTRIM CORRIENTE 18-25'!P34*100-100</f>
        <v>0.16025715544969898</v>
      </c>
      <c r="Q34" s="417">
        <f>+'7. PIBTRIM CORRIENTE 18-25'!Q39/'7. PIBTRIM CORRIENTE 18-25'!Q34*100-100</f>
        <v>3.6033982844313073</v>
      </c>
      <c r="R34" s="417">
        <f>+'7. PIBTRIM CORRIENTE 18-25'!R39/'7. PIBTRIM CORRIENTE 18-25'!R34*100-100</f>
        <v>8.8817821102632877</v>
      </c>
      <c r="S34" s="417">
        <f>+'7. PIBTRIM CORRIENTE 18-25'!S39/'7. PIBTRIM CORRIENTE 18-25'!S34*100-100</f>
        <v>3.9058588657677262</v>
      </c>
      <c r="T34" s="418">
        <f>+'7. PIBTRIM CORRIENTE 18-25'!T39/'7. PIBTRIM CORRIENTE 18-25'!T34*100-100</f>
        <v>2.0791509956888063</v>
      </c>
      <c r="U34" s="417">
        <f>+'7. PIBTRIM CORRIENTE 18-25'!U39/'7. PIBTRIM CORRIENTE 18-25'!U34*100-100</f>
        <v>28.310218585707872</v>
      </c>
      <c r="V34" s="419">
        <f>+'7. PIBTRIM CORRIENTE 18-25'!V39/'7. PIBTRIM CORRIENTE 18-25'!V34*100-100</f>
        <v>2.6730034733065224</v>
      </c>
      <c r="AW34" s="395"/>
    </row>
    <row r="35" spans="1:49" s="400" customFormat="1" ht="17.25" customHeight="1">
      <c r="A35" s="416" t="s">
        <v>92</v>
      </c>
      <c r="B35" s="417">
        <f>+'7. PIBTRIM CORRIENTE 18-25'!B40/'7. PIBTRIM CORRIENTE 18-25'!B35*100-100</f>
        <v>9.8777632544384346</v>
      </c>
      <c r="C35" s="417">
        <f>+'7. PIBTRIM CORRIENTE 18-25'!C40/'7. PIBTRIM CORRIENTE 18-25'!C35*100-100</f>
        <v>-71.010747185161065</v>
      </c>
      <c r="D35" s="417">
        <f>+'7. PIBTRIM CORRIENTE 18-25'!D40/'7. PIBTRIM CORRIENTE 18-25'!D35*100-100</f>
        <v>2.7050716910465695</v>
      </c>
      <c r="E35" s="417">
        <f>+'7. PIBTRIM CORRIENTE 18-25'!E40/'7. PIBTRIM CORRIENTE 18-25'!E35*100-100</f>
        <v>7.5762670233088443</v>
      </c>
      <c r="F35" s="417">
        <f>+'7. PIBTRIM CORRIENTE 18-25'!F40/'7. PIBTRIM CORRIENTE 18-25'!F35*100-100</f>
        <v>5.2956281615200282</v>
      </c>
      <c r="G35" s="417">
        <f>+'7. PIBTRIM CORRIENTE 18-25'!G40/'7. PIBTRIM CORRIENTE 18-25'!G35*100-100</f>
        <v>5.5394814364796474</v>
      </c>
      <c r="H35" s="417">
        <f>+'7. PIBTRIM CORRIENTE 18-25'!H40/'7. PIBTRIM CORRIENTE 18-25'!H35*100-100</f>
        <v>10.510337865745868</v>
      </c>
      <c r="I35" s="417">
        <f>+'7. PIBTRIM CORRIENTE 18-25'!I40/'7. PIBTRIM CORRIENTE 18-25'!I35*100-100</f>
        <v>14.697148625192909</v>
      </c>
      <c r="J35" s="417">
        <f>+'7. PIBTRIM CORRIENTE 18-25'!J40/'7. PIBTRIM CORRIENTE 18-25'!J35*100-100</f>
        <v>1.1012339895145828</v>
      </c>
      <c r="K35" s="417">
        <f>+'7. PIBTRIM CORRIENTE 18-25'!K40/'7. PIBTRIM CORRIENTE 18-25'!K35*100-100</f>
        <v>2.3425190845867405</v>
      </c>
      <c r="L35" s="417">
        <f>+'7. PIBTRIM CORRIENTE 18-25'!L40/'7. PIBTRIM CORRIENTE 18-25'!L35*100-100</f>
        <v>7.8841424134748195</v>
      </c>
      <c r="M35" s="417">
        <f>+'7. PIBTRIM CORRIENTE 18-25'!M40/'7. PIBTRIM CORRIENTE 18-25'!M35*100-100</f>
        <v>7.2954906908001078</v>
      </c>
      <c r="N35" s="417">
        <f>+'7. PIBTRIM CORRIENTE 18-25'!N40/'7. PIBTRIM CORRIENTE 18-25'!N35*100-100</f>
        <v>2.8289584745532466</v>
      </c>
      <c r="O35" s="417">
        <f>+'7. PIBTRIM CORRIENTE 18-25'!O40/'7. PIBTRIM CORRIENTE 18-25'!O35*100-100</f>
        <v>10.860376981690777</v>
      </c>
      <c r="P35" s="417">
        <f>+'7. PIBTRIM CORRIENTE 18-25'!P40/'7. PIBTRIM CORRIENTE 18-25'!P35*100-100</f>
        <v>12.486774669142648</v>
      </c>
      <c r="Q35" s="417">
        <f>+'7. PIBTRIM CORRIENTE 18-25'!Q40/'7. PIBTRIM CORRIENTE 18-25'!Q35*100-100</f>
        <v>3.8208651697196245</v>
      </c>
      <c r="R35" s="417">
        <f>+'7. PIBTRIM CORRIENTE 18-25'!R40/'7. PIBTRIM CORRIENTE 18-25'!R35*100-100</f>
        <v>8.8742881147140196</v>
      </c>
      <c r="S35" s="417">
        <f>+'7. PIBTRIM CORRIENTE 18-25'!S40/'7. PIBTRIM CORRIENTE 18-25'!S35*100-100</f>
        <v>5.5357034591390715</v>
      </c>
      <c r="T35" s="418">
        <f>+'7. PIBTRIM CORRIENTE 18-25'!T40/'7. PIBTRIM CORRIENTE 18-25'!T35*100-100</f>
        <v>3.7040951154218646</v>
      </c>
      <c r="U35" s="417">
        <f>+'7. PIBTRIM CORRIENTE 18-25'!U40/'7. PIBTRIM CORRIENTE 18-25'!U35*100-100</f>
        <v>-12.889528869701067</v>
      </c>
      <c r="V35" s="419">
        <f>+'7. PIBTRIM CORRIENTE 18-25'!V40/'7. PIBTRIM CORRIENTE 18-25'!V35*100-100</f>
        <v>3.1896620933100479</v>
      </c>
      <c r="AW35" s="395"/>
    </row>
    <row r="36" spans="1:49" s="400" customFormat="1" ht="17.25" customHeight="1">
      <c r="A36" s="416" t="s">
        <v>93</v>
      </c>
      <c r="B36" s="417">
        <f>+'7. PIBTRIM CORRIENTE 18-25'!B41/'7. PIBTRIM CORRIENTE 18-25'!B36*100-100</f>
        <v>13.276955682480732</v>
      </c>
      <c r="C36" s="417">
        <f>+'7. PIBTRIM CORRIENTE 18-25'!C41/'7. PIBTRIM CORRIENTE 18-25'!C36*100-100</f>
        <v>-78.208534305409685</v>
      </c>
      <c r="D36" s="417">
        <f>+'7. PIBTRIM CORRIENTE 18-25'!D41/'7. PIBTRIM CORRIENTE 18-25'!D36*100-100</f>
        <v>3.1028296028770939</v>
      </c>
      <c r="E36" s="417">
        <f>+'7. PIBTRIM CORRIENTE 18-25'!E41/'7. PIBTRIM CORRIENTE 18-25'!E36*100-100</f>
        <v>7.1815062969041747</v>
      </c>
      <c r="F36" s="417">
        <f>+'7. PIBTRIM CORRIENTE 18-25'!F41/'7. PIBTRIM CORRIENTE 18-25'!F36*100-100</f>
        <v>3.5717739976789176</v>
      </c>
      <c r="G36" s="417">
        <f>+'7. PIBTRIM CORRIENTE 18-25'!G41/'7. PIBTRIM CORRIENTE 18-25'!G36*100-100</f>
        <v>7.3375955729580085</v>
      </c>
      <c r="H36" s="417">
        <f>+'7. PIBTRIM CORRIENTE 18-25'!H41/'7. PIBTRIM CORRIENTE 18-25'!H36*100-100</f>
        <v>4.9051002233494927</v>
      </c>
      <c r="I36" s="417">
        <f>+'7. PIBTRIM CORRIENTE 18-25'!I41/'7. PIBTRIM CORRIENTE 18-25'!I36*100-100</f>
        <v>7.1774437308621373</v>
      </c>
      <c r="J36" s="417">
        <f>+'7. PIBTRIM CORRIENTE 18-25'!J41/'7. PIBTRIM CORRIENTE 18-25'!J36*100-100</f>
        <v>4.759001220011811</v>
      </c>
      <c r="K36" s="417">
        <f>+'7. PIBTRIM CORRIENTE 18-25'!K41/'7. PIBTRIM CORRIENTE 18-25'!K36*100-100</f>
        <v>0.6200732501686872</v>
      </c>
      <c r="L36" s="417">
        <f>+'7. PIBTRIM CORRIENTE 18-25'!L41/'7. PIBTRIM CORRIENTE 18-25'!L36*100-100</f>
        <v>2.6148383337795735</v>
      </c>
      <c r="M36" s="417">
        <f>+'7. PIBTRIM CORRIENTE 18-25'!M41/'7. PIBTRIM CORRIENTE 18-25'!M36*100-100</f>
        <v>3.2548455174152764</v>
      </c>
      <c r="N36" s="417">
        <f>+'7. PIBTRIM CORRIENTE 18-25'!N41/'7. PIBTRIM CORRIENTE 18-25'!N36*100-100</f>
        <v>8.5128981089775664</v>
      </c>
      <c r="O36" s="417">
        <f>+'7. PIBTRIM CORRIENTE 18-25'!O41/'7. PIBTRIM CORRIENTE 18-25'!O36*100-100</f>
        <v>7.7995589054912955</v>
      </c>
      <c r="P36" s="417">
        <f>+'7. PIBTRIM CORRIENTE 18-25'!P41/'7. PIBTRIM CORRIENTE 18-25'!P36*100-100</f>
        <v>1.676322991874855</v>
      </c>
      <c r="Q36" s="417">
        <f>+'7. PIBTRIM CORRIENTE 18-25'!Q41/'7. PIBTRIM CORRIENTE 18-25'!Q36*100-100</f>
        <v>3.5916685092325764</v>
      </c>
      <c r="R36" s="417">
        <f>+'7. PIBTRIM CORRIENTE 18-25'!R41/'7. PIBTRIM CORRIENTE 18-25'!R36*100-100</f>
        <v>10.476462082279596</v>
      </c>
      <c r="S36" s="417">
        <f>+'7. PIBTRIM CORRIENTE 18-25'!S41/'7. PIBTRIM CORRIENTE 18-25'!S36*100-100</f>
        <v>2.7794514016139971</v>
      </c>
      <c r="T36" s="418">
        <f>+'7. PIBTRIM CORRIENTE 18-25'!T41/'7. PIBTRIM CORRIENTE 18-25'!T36*100-100</f>
        <v>2.2174717207468433</v>
      </c>
      <c r="U36" s="417">
        <f>+'7. PIBTRIM CORRIENTE 18-25'!U41/'7. PIBTRIM CORRIENTE 18-25'!U36*100-100</f>
        <v>-14.223828254646662</v>
      </c>
      <c r="V36" s="419">
        <f>+'7. PIBTRIM CORRIENTE 18-25'!V41/'7. PIBTRIM CORRIENTE 18-25'!V36*100-100</f>
        <v>1.7950393331795311</v>
      </c>
      <c r="AW36" s="395"/>
    </row>
    <row r="37" spans="1:49" s="400" customFormat="1" ht="17.25" customHeight="1">
      <c r="A37" s="420" t="s">
        <v>94</v>
      </c>
      <c r="B37" s="417">
        <f>+'7. PIBTRIM CORRIENTE 18-25'!B42/'7. PIBTRIM CORRIENTE 18-25'!B37*100-100</f>
        <v>12.591609225587774</v>
      </c>
      <c r="C37" s="417">
        <f>+'7. PIBTRIM CORRIENTE 18-25'!C42/'7. PIBTRIM CORRIENTE 18-25'!C37*100-100</f>
        <v>-32.305742369434498</v>
      </c>
      <c r="D37" s="417">
        <f>+'7. PIBTRIM CORRIENTE 18-25'!D42/'7. PIBTRIM CORRIENTE 18-25'!D37*100-100</f>
        <v>5.2838810213126237</v>
      </c>
      <c r="E37" s="417">
        <f>+'7. PIBTRIM CORRIENTE 18-25'!E42/'7. PIBTRIM CORRIENTE 18-25'!E37*100-100</f>
        <v>5.7335406137073051</v>
      </c>
      <c r="F37" s="417">
        <f>+'7. PIBTRIM CORRIENTE 18-25'!F42/'7. PIBTRIM CORRIENTE 18-25'!F37*100-100</f>
        <v>2.5861495124206186</v>
      </c>
      <c r="G37" s="417">
        <f>+'7. PIBTRIM CORRIENTE 18-25'!G42/'7. PIBTRIM CORRIENTE 18-25'!G37*100-100</f>
        <v>8.2506189547918609</v>
      </c>
      <c r="H37" s="417">
        <f>+'7. PIBTRIM CORRIENTE 18-25'!H42/'7. PIBTRIM CORRIENTE 18-25'!H37*100-100</f>
        <v>12.427665407612622</v>
      </c>
      <c r="I37" s="417">
        <f>+'7. PIBTRIM CORRIENTE 18-25'!I42/'7. PIBTRIM CORRIENTE 18-25'!I37*100-100</f>
        <v>12.60134633765648</v>
      </c>
      <c r="J37" s="417">
        <f>+'7. PIBTRIM CORRIENTE 18-25'!J42/'7. PIBTRIM CORRIENTE 18-25'!J37*100-100</f>
        <v>5.732790532875768</v>
      </c>
      <c r="K37" s="417">
        <f>+'7. PIBTRIM CORRIENTE 18-25'!K42/'7. PIBTRIM CORRIENTE 18-25'!K37*100-100</f>
        <v>-1.7978754033557465</v>
      </c>
      <c r="L37" s="417">
        <f>+'7. PIBTRIM CORRIENTE 18-25'!L42/'7. PIBTRIM CORRIENTE 18-25'!L37*100-100</f>
        <v>9.7368546560389717</v>
      </c>
      <c r="M37" s="417">
        <f>+'7. PIBTRIM CORRIENTE 18-25'!M42/'7. PIBTRIM CORRIENTE 18-25'!M37*100-100</f>
        <v>5.8719673310453118</v>
      </c>
      <c r="N37" s="417">
        <f>+'7. PIBTRIM CORRIENTE 18-25'!N42/'7. PIBTRIM CORRIENTE 18-25'!N37*100-100</f>
        <v>1.5271508651756136</v>
      </c>
      <c r="O37" s="417">
        <f>+'7. PIBTRIM CORRIENTE 18-25'!O42/'7. PIBTRIM CORRIENTE 18-25'!O37*100-100</f>
        <v>4.332018320440767</v>
      </c>
      <c r="P37" s="417">
        <f>+'7. PIBTRIM CORRIENTE 18-25'!P42/'7. PIBTRIM CORRIENTE 18-25'!P37*100-100</f>
        <v>2.2632032121205441</v>
      </c>
      <c r="Q37" s="417">
        <f>+'7. PIBTRIM CORRIENTE 18-25'!Q42/'7. PIBTRIM CORRIENTE 18-25'!Q37*100-100</f>
        <v>3.6741951931769137</v>
      </c>
      <c r="R37" s="417">
        <f>+'7. PIBTRIM CORRIENTE 18-25'!R42/'7. PIBTRIM CORRIENTE 18-25'!R37*100-100</f>
        <v>9.7402852764491712</v>
      </c>
      <c r="S37" s="417">
        <f>+'7. PIBTRIM CORRIENTE 18-25'!S42/'7. PIBTRIM CORRIENTE 18-25'!S37*100-100</f>
        <v>2.8700710655206478</v>
      </c>
      <c r="T37" s="418">
        <f>+'7. PIBTRIM CORRIENTE 18-25'!T42/'7. PIBTRIM CORRIENTE 18-25'!T37*100-100</f>
        <v>5.261667640738878</v>
      </c>
      <c r="U37" s="417">
        <f>+'7. PIBTRIM CORRIENTE 18-25'!U42/'7. PIBTRIM CORRIENTE 18-25'!U37*100-100</f>
        <v>-2.5816720498759622</v>
      </c>
      <c r="V37" s="419">
        <f>+'7. PIBTRIM CORRIENTE 18-25'!V42/'7. PIBTRIM CORRIENTE 18-25'!V37*100-100</f>
        <v>5.0670208869260165</v>
      </c>
      <c r="AW37" s="395"/>
    </row>
    <row r="38" spans="1:49" s="400" customFormat="1" ht="17.25" customHeight="1">
      <c r="A38" s="409" t="s">
        <v>461</v>
      </c>
      <c r="B38" s="406">
        <f>+'7. PIBTRIM CORRIENTE 18-25'!B43/'7. PIBTRIM CORRIENTE 18-25'!B38*100-100</f>
        <v>2.0613166433581966</v>
      </c>
      <c r="C38" s="406">
        <f>+'7. PIBTRIM CORRIENTE 18-25'!C43/'7. PIBTRIM CORRIENTE 18-25'!C38*100-100</f>
        <v>3.0851053774957791</v>
      </c>
      <c r="D38" s="406">
        <f>+'7. PIBTRIM CORRIENTE 18-25'!D43/'7. PIBTRIM CORRIENTE 18-25'!D38*100-100</f>
        <v>1.5630517592726108</v>
      </c>
      <c r="E38" s="406">
        <f>+'7. PIBTRIM CORRIENTE 18-25'!E43/'7. PIBTRIM CORRIENTE 18-25'!E38*100-100</f>
        <v>5.3467353902554748</v>
      </c>
      <c r="F38" s="406">
        <f>+'7. PIBTRIM CORRIENTE 18-25'!F43/'7. PIBTRIM CORRIENTE 18-25'!F38*100-100</f>
        <v>1.7633133298885042</v>
      </c>
      <c r="G38" s="406">
        <f>+'7. PIBTRIM CORRIENTE 18-25'!G43/'7. PIBTRIM CORRIENTE 18-25'!G38*100-100</f>
        <v>4.3801163373535132</v>
      </c>
      <c r="H38" s="406">
        <f>+'7. PIBTRIM CORRIENTE 18-25'!H43/'7. PIBTRIM CORRIENTE 18-25'!H38*100-100</f>
        <v>14.717587997078738</v>
      </c>
      <c r="I38" s="406">
        <f>+'7. PIBTRIM CORRIENTE 18-25'!I43/'7. PIBTRIM CORRIENTE 18-25'!I38*100-100</f>
        <v>7.5974087520953333</v>
      </c>
      <c r="J38" s="406">
        <f>+'7. PIBTRIM CORRIENTE 18-25'!J43/'7. PIBTRIM CORRIENTE 18-25'!J38*100-100</f>
        <v>-0.54190649185483153</v>
      </c>
      <c r="K38" s="406">
        <f>+'7. PIBTRIM CORRIENTE 18-25'!K43/'7. PIBTRIM CORRIENTE 18-25'!K38*100-100</f>
        <v>4.1452500560179999</v>
      </c>
      <c r="L38" s="406">
        <f>+'7. PIBTRIM CORRIENTE 18-25'!L43/'7. PIBTRIM CORRIENTE 18-25'!L38*100-100</f>
        <v>4.3046809592271842</v>
      </c>
      <c r="M38" s="406">
        <f>+'7. PIBTRIM CORRIENTE 18-25'!M43/'7. PIBTRIM CORRIENTE 18-25'!M38*100-100</f>
        <v>3.2313829876814424</v>
      </c>
      <c r="N38" s="406">
        <f>+'7. PIBTRIM CORRIENTE 18-25'!N43/'7. PIBTRIM CORRIENTE 18-25'!N38*100-100</f>
        <v>-6.003788441165625E-2</v>
      </c>
      <c r="O38" s="406">
        <f>+'7. PIBTRIM CORRIENTE 18-25'!O43/'7. PIBTRIM CORRIENTE 18-25'!O38*100-100</f>
        <v>1.7217281763934835</v>
      </c>
      <c r="P38" s="406">
        <f>+'7. PIBTRIM CORRIENTE 18-25'!P43/'7. PIBTRIM CORRIENTE 18-25'!P38*100-100</f>
        <v>1.4987091747070451</v>
      </c>
      <c r="Q38" s="406">
        <f>+'7. PIBTRIM CORRIENTE 18-25'!Q43/'7. PIBTRIM CORRIENTE 18-25'!Q38*100-100</f>
        <v>3.2599521178519666</v>
      </c>
      <c r="R38" s="406">
        <f>+'7. PIBTRIM CORRIENTE 18-25'!R43/'7. PIBTRIM CORRIENTE 18-25'!R38*100-100</f>
        <v>3.3072727524119898</v>
      </c>
      <c r="S38" s="406">
        <f>+'7. PIBTRIM CORRIENTE 18-25'!S43/'7. PIBTRIM CORRIENTE 18-25'!S38*100-100</f>
        <v>1.4862472880473803</v>
      </c>
      <c r="T38" s="407">
        <f>+'7. PIBTRIM CORRIENTE 18-25'!T43/'7. PIBTRIM CORRIENTE 18-25'!T38*100-100</f>
        <v>4.5631329002007135</v>
      </c>
      <c r="U38" s="406">
        <f>+'7. PIBTRIM CORRIENTE 18-25'!U43/'7. PIBTRIM CORRIENTE 18-25'!U38*100-100</f>
        <v>4.1181436988576365</v>
      </c>
      <c r="V38" s="408">
        <f>+'7. PIBTRIM CORRIENTE 18-25'!V43/'7. PIBTRIM CORRIENTE 18-25'!V38*100-100</f>
        <v>4.5521343516398076</v>
      </c>
      <c r="AW38" s="395"/>
    </row>
    <row r="39" spans="1:49" s="400" customFormat="1" ht="17.25" customHeight="1">
      <c r="A39" s="405" t="s">
        <v>9</v>
      </c>
      <c r="B39" s="406">
        <f>+'7. PIBTRIM CORRIENTE 18-25'!B44/'7. PIBTRIM CORRIENTE 18-25'!B39*100-100</f>
        <v>7.794397751277458</v>
      </c>
      <c r="C39" s="406">
        <f>+'7. PIBTRIM CORRIENTE 18-25'!C44/'7. PIBTRIM CORRIENTE 18-25'!C39*100-100</f>
        <v>1.2617635706632058</v>
      </c>
      <c r="D39" s="406">
        <f>+'7. PIBTRIM CORRIENTE 18-25'!D44/'7. PIBTRIM CORRIENTE 18-25'!D39*100-100</f>
        <v>3.2774295932668167</v>
      </c>
      <c r="E39" s="406">
        <f>+'7. PIBTRIM CORRIENTE 18-25'!E44/'7. PIBTRIM CORRIENTE 18-25'!E39*100-100</f>
        <v>2.4518036403423622</v>
      </c>
      <c r="F39" s="406">
        <f>+'7. PIBTRIM CORRIENTE 18-25'!F44/'7. PIBTRIM CORRIENTE 18-25'!F39*100-100</f>
        <v>0.34219451107000509</v>
      </c>
      <c r="G39" s="406">
        <f>+'7. PIBTRIM CORRIENTE 18-25'!G44/'7. PIBTRIM CORRIENTE 18-25'!G39*100-100</f>
        <v>3.9393527707102862</v>
      </c>
      <c r="H39" s="406">
        <f>+'7. PIBTRIM CORRIENTE 18-25'!H44/'7. PIBTRIM CORRIENTE 18-25'!H39*100-100</f>
        <v>28.075657863536293</v>
      </c>
      <c r="I39" s="406">
        <f>+'7. PIBTRIM CORRIENTE 18-25'!I44/'7. PIBTRIM CORRIENTE 18-25'!I39*100-100</f>
        <v>5.9037401605916244</v>
      </c>
      <c r="J39" s="406">
        <f>+'7. PIBTRIM CORRIENTE 18-25'!J44/'7. PIBTRIM CORRIENTE 18-25'!J39*100-100</f>
        <v>-2.9856398092705376</v>
      </c>
      <c r="K39" s="406">
        <f>+'7. PIBTRIM CORRIENTE 18-25'!K44/'7. PIBTRIM CORRIENTE 18-25'!K39*100-100</f>
        <v>2.944069955914415</v>
      </c>
      <c r="L39" s="406">
        <f>+'7. PIBTRIM CORRIENTE 18-25'!L44/'7. PIBTRIM CORRIENTE 18-25'!L39*100-100</f>
        <v>6.6400117563475192</v>
      </c>
      <c r="M39" s="406">
        <f>+'7. PIBTRIM CORRIENTE 18-25'!M44/'7. PIBTRIM CORRIENTE 18-25'!M39*100-100</f>
        <v>3.1430290103698013</v>
      </c>
      <c r="N39" s="406">
        <f>+'7. PIBTRIM CORRIENTE 18-25'!N44/'7. PIBTRIM CORRIENTE 18-25'!N39*100-100</f>
        <v>-0.63530775566555064</v>
      </c>
      <c r="O39" s="406">
        <f>+'7. PIBTRIM CORRIENTE 18-25'!O44/'7. PIBTRIM CORRIENTE 18-25'!O39*100-100</f>
        <v>-0.46345731641356736</v>
      </c>
      <c r="P39" s="406">
        <f>+'7. PIBTRIM CORRIENTE 18-25'!P44/'7. PIBTRIM CORRIENTE 18-25'!P39*100-100</f>
        <v>1.4257970801855322</v>
      </c>
      <c r="Q39" s="406">
        <f>+'7. PIBTRIM CORRIENTE 18-25'!Q44/'7. PIBTRIM CORRIENTE 18-25'!Q39*100-100</f>
        <v>3.3208280860520745</v>
      </c>
      <c r="R39" s="406">
        <f>+'7. PIBTRIM CORRIENTE 18-25'!R44/'7. PIBTRIM CORRIENTE 18-25'!R39*100-100</f>
        <v>3.3939182991302914</v>
      </c>
      <c r="S39" s="406">
        <f>+'7. PIBTRIM CORRIENTE 18-25'!S44/'7. PIBTRIM CORRIENTE 18-25'!S39*100-100</f>
        <v>1.2149670025420249</v>
      </c>
      <c r="T39" s="407">
        <f>+'7. PIBTRIM CORRIENTE 18-25'!T44/'7. PIBTRIM CORRIENTE 18-25'!T39*100-100</f>
        <v>5.5478894280138462</v>
      </c>
      <c r="U39" s="406">
        <f>+'7. PIBTRIM CORRIENTE 18-25'!U44/'7. PIBTRIM CORRIENTE 18-25'!U39*100-100</f>
        <v>-0.39085860527016791</v>
      </c>
      <c r="V39" s="408">
        <f>+'7. PIBTRIM CORRIENTE 18-25'!V44/'7. PIBTRIM CORRIENTE 18-25'!V39*100-100</f>
        <v>5.3798688462377839</v>
      </c>
      <c r="AW39" s="395"/>
    </row>
    <row r="40" spans="1:49" s="400" customFormat="1" ht="17.25" customHeight="1">
      <c r="A40" s="409" t="s">
        <v>92</v>
      </c>
      <c r="B40" s="406">
        <f>+'7. PIBTRIM CORRIENTE 18-25'!B45/'7. PIBTRIM CORRIENTE 18-25'!B40*100-100</f>
        <v>1.759560238643985</v>
      </c>
      <c r="C40" s="406">
        <f>+'7. PIBTRIM CORRIENTE 18-25'!C45/'7. PIBTRIM CORRIENTE 18-25'!C40*100-100</f>
        <v>3.6045558897315146</v>
      </c>
      <c r="D40" s="406">
        <f>+'7. PIBTRIM CORRIENTE 18-25'!D45/'7. PIBTRIM CORRIENTE 18-25'!D40*100-100</f>
        <v>2.0944814939245333</v>
      </c>
      <c r="E40" s="406">
        <f>+'7. PIBTRIM CORRIENTE 18-25'!E45/'7. PIBTRIM CORRIENTE 18-25'!E40*100-100</f>
        <v>8.2511884601704537</v>
      </c>
      <c r="F40" s="406">
        <f>+'7. PIBTRIM CORRIENTE 18-25'!F45/'7. PIBTRIM CORRIENTE 18-25'!F40*100-100</f>
        <v>1.8282770336661542</v>
      </c>
      <c r="G40" s="406">
        <f>+'7. PIBTRIM CORRIENTE 18-25'!G45/'7. PIBTRIM CORRIENTE 18-25'!G40*100-100</f>
        <v>3.205983807363026</v>
      </c>
      <c r="H40" s="406">
        <f>+'7. PIBTRIM CORRIENTE 18-25'!H45/'7. PIBTRIM CORRIENTE 18-25'!H40*100-100</f>
        <v>11.429200446547142</v>
      </c>
      <c r="I40" s="406">
        <f>+'7. PIBTRIM CORRIENTE 18-25'!I45/'7. PIBTRIM CORRIENTE 18-25'!I40*100-100</f>
        <v>4.7303478849026561</v>
      </c>
      <c r="J40" s="406">
        <f>+'7. PIBTRIM CORRIENTE 18-25'!J45/'7. PIBTRIM CORRIENTE 18-25'!J40*100-100</f>
        <v>-1.8317183548324039</v>
      </c>
      <c r="K40" s="406">
        <f>+'7. PIBTRIM CORRIENTE 18-25'!K45/'7. PIBTRIM CORRIENTE 18-25'!K40*100-100</f>
        <v>-1.295167754295889</v>
      </c>
      <c r="L40" s="406">
        <f>+'7. PIBTRIM CORRIENTE 18-25'!L45/'7. PIBTRIM CORRIENTE 18-25'!L40*100-100</f>
        <v>3.2658235668512958</v>
      </c>
      <c r="M40" s="406">
        <f>+'7. PIBTRIM CORRIENTE 18-25'!M45/'7. PIBTRIM CORRIENTE 18-25'!M40*100-100</f>
        <v>2.8925326589904756</v>
      </c>
      <c r="N40" s="406">
        <f>+'7. PIBTRIM CORRIENTE 18-25'!N45/'7. PIBTRIM CORRIENTE 18-25'!N40*100-100</f>
        <v>-0.47178976125036343</v>
      </c>
      <c r="O40" s="406">
        <f>+'7. PIBTRIM CORRIENTE 18-25'!O45/'7. PIBTRIM CORRIENTE 18-25'!O40*100-100</f>
        <v>-2.7017702160291321</v>
      </c>
      <c r="P40" s="406">
        <f>+'7. PIBTRIM CORRIENTE 18-25'!P45/'7. PIBTRIM CORRIENTE 18-25'!P40*100-100</f>
        <v>1.2664283319565328</v>
      </c>
      <c r="Q40" s="406">
        <f>+'7. PIBTRIM CORRIENTE 18-25'!Q45/'7. PIBTRIM CORRIENTE 18-25'!Q40*100-100</f>
        <v>3.213278222851784</v>
      </c>
      <c r="R40" s="406">
        <f>+'7. PIBTRIM CORRIENTE 18-25'!R45/'7. PIBTRIM CORRIENTE 18-25'!R40*100-100</f>
        <v>3.2528780457737696</v>
      </c>
      <c r="S40" s="406">
        <f>+'7. PIBTRIM CORRIENTE 18-25'!S45/'7. PIBTRIM CORRIENTE 18-25'!S40*100-100</f>
        <v>-1.4024575139554969</v>
      </c>
      <c r="T40" s="407">
        <f>+'7. PIBTRIM CORRIENTE 18-25'!T45/'7. PIBTRIM CORRIENTE 18-25'!T40*100-100</f>
        <v>3.3030905064432829</v>
      </c>
      <c r="U40" s="406">
        <f>+'7. PIBTRIM CORRIENTE 18-25'!U45/'7. PIBTRIM CORRIENTE 18-25'!U40*100-100</f>
        <v>1.6278891187423881</v>
      </c>
      <c r="V40" s="408">
        <f>+'7. PIBTRIM CORRIENTE 18-25'!V45/'7. PIBTRIM CORRIENTE 18-25'!V40*100-100</f>
        <v>3.2592486646603618</v>
      </c>
      <c r="AW40" s="395"/>
    </row>
    <row r="41" spans="1:49" s="400" customFormat="1" ht="17.25" customHeight="1">
      <c r="A41" s="409" t="s">
        <v>93</v>
      </c>
      <c r="B41" s="406">
        <f>+'7. PIBTRIM CORRIENTE 18-25'!B46/'7. PIBTRIM CORRIENTE 18-25'!B41*100-100</f>
        <v>0.13572826969901541</v>
      </c>
      <c r="C41" s="406">
        <f>+'7. PIBTRIM CORRIENTE 18-25'!C46/'7. PIBTRIM CORRIENTE 18-25'!C41*100-100</f>
        <v>3.1028356177327652</v>
      </c>
      <c r="D41" s="406">
        <f>+'7. PIBTRIM CORRIENTE 18-25'!D46/'7. PIBTRIM CORRIENTE 18-25'!D41*100-100</f>
        <v>-1.1815679647940556</v>
      </c>
      <c r="E41" s="406">
        <f>+'7. PIBTRIM CORRIENTE 18-25'!E46/'7. PIBTRIM CORRIENTE 18-25'!E41*100-100</f>
        <v>1.7846676918573223</v>
      </c>
      <c r="F41" s="406">
        <f>+'7. PIBTRIM CORRIENTE 18-25'!F46/'7. PIBTRIM CORRIENTE 18-25'!F41*100-100</f>
        <v>1.7893485705686913</v>
      </c>
      <c r="G41" s="406">
        <f>+'7. PIBTRIM CORRIENTE 18-25'!G46/'7. PIBTRIM CORRIENTE 18-25'!G41*100-100</f>
        <v>4.1091988686851266</v>
      </c>
      <c r="H41" s="406">
        <f>+'7. PIBTRIM CORRIENTE 18-25'!H46/'7. PIBTRIM CORRIENTE 18-25'!H41*100-100</f>
        <v>10.300390328151863</v>
      </c>
      <c r="I41" s="406">
        <f>+'7. PIBTRIM CORRIENTE 18-25'!I46/'7. PIBTRIM CORRIENTE 18-25'!I41*100-100</f>
        <v>11.579969910470396</v>
      </c>
      <c r="J41" s="406">
        <f>+'7. PIBTRIM CORRIENTE 18-25'!J46/'7. PIBTRIM CORRIENTE 18-25'!J41*100-100</f>
        <v>0.9307970071498346</v>
      </c>
      <c r="K41" s="406">
        <f>+'7. PIBTRIM CORRIENTE 18-25'!K46/'7. PIBTRIM CORRIENTE 18-25'!K41*100-100</f>
        <v>5.4630260492305922</v>
      </c>
      <c r="L41" s="406">
        <f>+'7. PIBTRIM CORRIENTE 18-25'!L46/'7. PIBTRIM CORRIENTE 18-25'!L41*100-100</f>
        <v>4.3454339875883363</v>
      </c>
      <c r="M41" s="406">
        <f>+'7. PIBTRIM CORRIENTE 18-25'!M46/'7. PIBTRIM CORRIENTE 18-25'!M41*100-100</f>
        <v>2.975107966258193</v>
      </c>
      <c r="N41" s="406">
        <f>+'7. PIBTRIM CORRIENTE 18-25'!N46/'7. PIBTRIM CORRIENTE 18-25'!N41*100-100</f>
        <v>-1.4400069841098002</v>
      </c>
      <c r="O41" s="406">
        <f>+'7. PIBTRIM CORRIENTE 18-25'!O46/'7. PIBTRIM CORRIENTE 18-25'!O41*100-100</f>
        <v>4.2374116633849894</v>
      </c>
      <c r="P41" s="406">
        <f>+'7. PIBTRIM CORRIENTE 18-25'!P46/'7. PIBTRIM CORRIENTE 18-25'!P41*100-100</f>
        <v>1.3805508345250388</v>
      </c>
      <c r="Q41" s="406">
        <f>+'7. PIBTRIM CORRIENTE 18-25'!Q46/'7. PIBTRIM CORRIENTE 18-25'!Q41*100-100</f>
        <v>3.3062852217618826</v>
      </c>
      <c r="R41" s="406">
        <f>+'7. PIBTRIM CORRIENTE 18-25'!R46/'7. PIBTRIM CORRIENTE 18-25'!R41*100-100</f>
        <v>3.2021279276580117</v>
      </c>
      <c r="S41" s="406">
        <f>+'7. PIBTRIM CORRIENTE 18-25'!S46/'7. PIBTRIM CORRIENTE 18-25'!S41*100-100</f>
        <v>3.8046091294927891</v>
      </c>
      <c r="T41" s="407">
        <f>+'7. PIBTRIM CORRIENTE 18-25'!T46/'7. PIBTRIM CORRIENTE 18-25'!T41*100-100</f>
        <v>4.1167995895301459</v>
      </c>
      <c r="U41" s="406">
        <f>+'7. PIBTRIM CORRIENTE 18-25'!U46/'7. PIBTRIM CORRIENTE 18-25'!U41*100-100</f>
        <v>6.0163730384083891</v>
      </c>
      <c r="V41" s="408">
        <f>+'7. PIBTRIM CORRIENTE 18-25'!V46/'7. PIBTRIM CORRIENTE 18-25'!V41*100-100</f>
        <v>4.1579256576166586</v>
      </c>
      <c r="AW41" s="395"/>
    </row>
    <row r="42" spans="1:49" s="400" customFormat="1" ht="17.25" customHeight="1">
      <c r="A42" s="409" t="s">
        <v>94</v>
      </c>
      <c r="B42" s="406">
        <f>+'7. PIBTRIM CORRIENTE 18-25'!B47/'7. PIBTRIM CORRIENTE 18-25'!B42*100-100</f>
        <v>-6.3122761020366625E-2</v>
      </c>
      <c r="C42" s="406">
        <f>+'7. PIBTRIM CORRIENTE 18-25'!C47/'7. PIBTRIM CORRIENTE 18-25'!C42*100-100</f>
        <v>3.9669979712704873</v>
      </c>
      <c r="D42" s="406">
        <f>+'7. PIBTRIM CORRIENTE 18-25'!D47/'7. PIBTRIM CORRIENTE 18-25'!D42*100-100</f>
        <v>1.852316560141773</v>
      </c>
      <c r="E42" s="406">
        <f>+'7. PIBTRIM CORRIENTE 18-25'!E47/'7. PIBTRIM CORRIENTE 18-25'!E42*100-100</f>
        <v>8.42755613335855</v>
      </c>
      <c r="F42" s="406">
        <f>+'7. PIBTRIM CORRIENTE 18-25'!F47/'7. PIBTRIM CORRIENTE 18-25'!F42*100-100</f>
        <v>3.6375596230104179</v>
      </c>
      <c r="G42" s="406">
        <f>+'7. PIBTRIM CORRIENTE 18-25'!G47/'7. PIBTRIM CORRIENTE 18-25'!G42*100-100</f>
        <v>5.5691383656369027</v>
      </c>
      <c r="H42" s="406">
        <f>+'7. PIBTRIM CORRIENTE 18-25'!H47/'7. PIBTRIM CORRIENTE 18-25'!H42*100-100</f>
        <v>10.945887531306781</v>
      </c>
      <c r="I42" s="406">
        <f>+'7. PIBTRIM CORRIENTE 18-25'!I47/'7. PIBTRIM CORRIENTE 18-25'!I42*100-100</f>
        <v>8.1701753449855801</v>
      </c>
      <c r="J42" s="406">
        <f>+'7. PIBTRIM CORRIENTE 18-25'!J47/'7. PIBTRIM CORRIENTE 18-25'!J42*100-100</f>
        <v>1.3791280085930993</v>
      </c>
      <c r="K42" s="406">
        <f>+'7. PIBTRIM CORRIENTE 18-25'!K47/'7. PIBTRIM CORRIENTE 18-25'!K42*100-100</f>
        <v>9.404102487392521</v>
      </c>
      <c r="L42" s="406">
        <f>+'7. PIBTRIM CORRIENTE 18-25'!L47/'7. PIBTRIM CORRIENTE 18-25'!L42*100-100</f>
        <v>3.3707813260688937</v>
      </c>
      <c r="M42" s="406">
        <f>+'7. PIBTRIM CORRIENTE 18-25'!M47/'7. PIBTRIM CORRIENTE 18-25'!M42*100-100</f>
        <v>3.7832452878271425</v>
      </c>
      <c r="N42" s="406">
        <f>+'7. PIBTRIM CORRIENTE 18-25'!N47/'7. PIBTRIM CORRIENTE 18-25'!N42*100-100</f>
        <v>2.5145499491923147</v>
      </c>
      <c r="O42" s="406">
        <f>+'7. PIBTRIM CORRIENTE 18-25'!O47/'7. PIBTRIM CORRIENTE 18-25'!O42*100-100</f>
        <v>5.0875132290023117</v>
      </c>
      <c r="P42" s="406">
        <f>+'7. PIBTRIM CORRIENTE 18-25'!P47/'7. PIBTRIM CORRIENTE 18-25'!P42*100-100</f>
        <v>2.1541855260450262</v>
      </c>
      <c r="Q42" s="406">
        <f>+'7. PIBTRIM CORRIENTE 18-25'!Q47/'7. PIBTRIM CORRIENTE 18-25'!Q42*100-100</f>
        <v>3.2008399543345263</v>
      </c>
      <c r="R42" s="406">
        <f>+'7. PIBTRIM CORRIENTE 18-25'!R47/'7. PIBTRIM CORRIENTE 18-25'!R42*100-100</f>
        <v>3.3863591552332366</v>
      </c>
      <c r="S42" s="406">
        <f>+'7. PIBTRIM CORRIENTE 18-25'!S47/'7. PIBTRIM CORRIENTE 18-25'!S42*100-100</f>
        <v>1.9572681457455303</v>
      </c>
      <c r="T42" s="407">
        <f>+'7. PIBTRIM CORRIENTE 18-25'!T47/'7. PIBTRIM CORRIENTE 18-25'!T42*100-100</f>
        <v>5.0824848765484489</v>
      </c>
      <c r="U42" s="406">
        <f>+'7. PIBTRIM CORRIENTE 18-25'!U47/'7. PIBTRIM CORRIENTE 18-25'!U42*100-100</f>
        <v>9.7838169254290932</v>
      </c>
      <c r="V42" s="408">
        <f>+'7. PIBTRIM CORRIENTE 18-25'!V47/'7. PIBTRIM CORRIENTE 18-25'!V42*100-100</f>
        <v>5.1906634673253222</v>
      </c>
      <c r="AW42" s="395"/>
    </row>
    <row r="43" spans="1:49" s="400" customFormat="1">
      <c r="A43" s="395" t="s">
        <v>538</v>
      </c>
      <c r="AW43" s="395"/>
    </row>
    <row r="44" spans="1:49" s="400" customFormat="1">
      <c r="A44" s="397" t="s">
        <v>536</v>
      </c>
      <c r="AW44" s="395"/>
    </row>
    <row r="45" spans="1:49" s="400" customFormat="1">
      <c r="A45" s="395" t="s">
        <v>24</v>
      </c>
      <c r="AW45" s="395"/>
    </row>
    <row r="46" spans="1:49" s="400" customFormat="1">
      <c r="A46" s="395" t="s">
        <v>28</v>
      </c>
      <c r="AW46" s="395"/>
    </row>
    <row r="47" spans="1:49" s="400" customFormat="1">
      <c r="A47" s="395"/>
      <c r="AW47" s="395"/>
    </row>
    <row r="48" spans="1:49" s="400" customFormat="1">
      <c r="A48" s="395"/>
      <c r="AW48" s="395"/>
    </row>
    <row r="49" spans="49:49" s="400" customFormat="1">
      <c r="AW49" s="395"/>
    </row>
    <row r="50" spans="49:49" s="400" customFormat="1">
      <c r="AW50" s="395"/>
    </row>
    <row r="51" spans="49:49" s="400" customFormat="1">
      <c r="AW51" s="395"/>
    </row>
    <row r="52" spans="49:49" s="400" customFormat="1">
      <c r="AW52" s="395"/>
    </row>
    <row r="53" spans="49:49" s="400" customFormat="1">
      <c r="AW53" s="395"/>
    </row>
    <row r="54" spans="49:49" s="400" customFormat="1">
      <c r="AW54" s="395"/>
    </row>
    <row r="55" spans="49:49" s="400" customFormat="1">
      <c r="AW55" s="395"/>
    </row>
    <row r="56" spans="49:49" s="400" customFormat="1">
      <c r="AW56" s="395"/>
    </row>
    <row r="57" spans="49:49" s="400" customFormat="1">
      <c r="AW57" s="395"/>
    </row>
    <row r="58" spans="49:49" s="400" customFormat="1">
      <c r="AW58" s="395"/>
    </row>
    <row r="59" spans="49:49" s="400" customFormat="1">
      <c r="AW59" s="395"/>
    </row>
  </sheetData>
  <mergeCells count="3">
    <mergeCell ref="T6:T7"/>
    <mergeCell ref="U6:U7"/>
    <mergeCell ref="V6:V7"/>
  </mergeCells>
  <pageMargins left="0.25" right="0.25" top="0.75" bottom="0.75" header="0.3" footer="0.3"/>
  <pageSetup paperSize="5" scale="4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662"/>
  <sheetViews>
    <sheetView workbookViewId="0">
      <pane ySplit="1" topLeftCell="A2" activePane="bottomLeft" state="frozen"/>
      <selection pane="bottomLeft"/>
    </sheetView>
  </sheetViews>
  <sheetFormatPr baseColWidth="10" defaultRowHeight="15"/>
  <cols>
    <col min="1" max="1" width="8" style="293" customWidth="1"/>
    <col min="2" max="2" width="14.7109375" style="293" bestFit="1" customWidth="1"/>
    <col min="3" max="3" width="12.7109375" style="293" bestFit="1" customWidth="1"/>
    <col min="4" max="4" width="9.28515625" style="293" bestFit="1" customWidth="1"/>
    <col min="5" max="5" width="12.42578125" style="293" bestFit="1" customWidth="1"/>
    <col min="6" max="6" width="12" style="293" bestFit="1" customWidth="1"/>
    <col min="7" max="7" width="12" style="293" customWidth="1"/>
    <col min="8" max="8" width="8" style="293" bestFit="1" customWidth="1"/>
    <col min="9" max="9" width="13.85546875" style="293" bestFit="1" customWidth="1"/>
    <col min="10" max="16384" width="11.42578125" style="293"/>
  </cols>
  <sheetData>
    <row r="1" spans="1:11">
      <c r="A1" s="260" t="s">
        <v>10</v>
      </c>
      <c r="B1" s="260" t="s">
        <v>137</v>
      </c>
      <c r="C1" s="260" t="s">
        <v>138</v>
      </c>
      <c r="D1" s="260" t="s">
        <v>139</v>
      </c>
      <c r="E1" s="260" t="s">
        <v>140</v>
      </c>
      <c r="F1" s="260" t="s">
        <v>141</v>
      </c>
      <c r="G1" s="260" t="s">
        <v>142</v>
      </c>
      <c r="H1" s="260" t="s">
        <v>495</v>
      </c>
      <c r="I1" s="260" t="s">
        <v>496</v>
      </c>
      <c r="K1" s="286"/>
    </row>
    <row r="2" spans="1:11">
      <c r="A2" s="73">
        <v>2018</v>
      </c>
      <c r="B2" s="73" t="s">
        <v>234</v>
      </c>
      <c r="C2" s="352" t="s">
        <v>219</v>
      </c>
      <c r="D2" s="73" t="s">
        <v>18</v>
      </c>
      <c r="E2" s="352" t="s">
        <v>219</v>
      </c>
      <c r="F2" s="73">
        <v>384.30420938163167</v>
      </c>
      <c r="G2" s="353" t="s">
        <v>219</v>
      </c>
      <c r="H2" s="73" t="s">
        <v>9</v>
      </c>
      <c r="I2" s="352" t="s">
        <v>497</v>
      </c>
    </row>
    <row r="3" spans="1:11">
      <c r="A3" s="73">
        <v>2018</v>
      </c>
      <c r="B3" s="73" t="s">
        <v>234</v>
      </c>
      <c r="C3" s="352" t="s">
        <v>219</v>
      </c>
      <c r="D3" s="73" t="s">
        <v>19</v>
      </c>
      <c r="E3" s="352" t="s">
        <v>219</v>
      </c>
      <c r="F3" s="73">
        <v>293.88412288375855</v>
      </c>
      <c r="G3" s="353" t="s">
        <v>219</v>
      </c>
      <c r="H3" s="73" t="s">
        <v>9</v>
      </c>
      <c r="I3" s="352" t="s">
        <v>497</v>
      </c>
    </row>
    <row r="4" spans="1:11">
      <c r="A4" s="73">
        <v>2018</v>
      </c>
      <c r="B4" s="73" t="s">
        <v>234</v>
      </c>
      <c r="C4" s="352" t="s">
        <v>219</v>
      </c>
      <c r="D4" s="73" t="s">
        <v>13</v>
      </c>
      <c r="E4" s="352" t="s">
        <v>219</v>
      </c>
      <c r="F4" s="73">
        <v>1008.2813574077003</v>
      </c>
      <c r="G4" s="353" t="s">
        <v>219</v>
      </c>
      <c r="H4" s="73" t="s">
        <v>9</v>
      </c>
      <c r="I4" s="352" t="s">
        <v>497</v>
      </c>
    </row>
    <row r="5" spans="1:11">
      <c r="A5" s="73">
        <v>2018</v>
      </c>
      <c r="B5" s="73" t="s">
        <v>234</v>
      </c>
      <c r="C5" s="352" t="s">
        <v>219</v>
      </c>
      <c r="D5" s="73" t="s">
        <v>81</v>
      </c>
      <c r="E5" s="352" t="s">
        <v>219</v>
      </c>
      <c r="F5" s="73">
        <v>344.50321288076242</v>
      </c>
      <c r="G5" s="353" t="s">
        <v>219</v>
      </c>
      <c r="H5" s="73" t="s">
        <v>9</v>
      </c>
      <c r="I5" s="352" t="s">
        <v>497</v>
      </c>
    </row>
    <row r="6" spans="1:11">
      <c r="A6" s="73">
        <v>2018</v>
      </c>
      <c r="B6" s="73" t="s">
        <v>234</v>
      </c>
      <c r="C6" s="352" t="s">
        <v>219</v>
      </c>
      <c r="D6" s="73" t="s">
        <v>2</v>
      </c>
      <c r="E6" s="352" t="s">
        <v>219</v>
      </c>
      <c r="F6" s="73">
        <v>4040.282555490016</v>
      </c>
      <c r="G6" s="353" t="s">
        <v>219</v>
      </c>
      <c r="H6" s="73" t="s">
        <v>9</v>
      </c>
      <c r="I6" s="352" t="s">
        <v>497</v>
      </c>
    </row>
    <row r="7" spans="1:11">
      <c r="A7" s="73">
        <v>2018</v>
      </c>
      <c r="B7" s="73" t="s">
        <v>234</v>
      </c>
      <c r="C7" s="352" t="s">
        <v>219</v>
      </c>
      <c r="D7" s="73" t="s">
        <v>5</v>
      </c>
      <c r="E7" s="352" t="s">
        <v>219</v>
      </c>
      <c r="F7" s="73">
        <v>2940.2892449687038</v>
      </c>
      <c r="G7" s="353" t="s">
        <v>219</v>
      </c>
      <c r="H7" s="73" t="s">
        <v>9</v>
      </c>
      <c r="I7" s="352" t="s">
        <v>497</v>
      </c>
    </row>
    <row r="8" spans="1:11">
      <c r="A8" s="73">
        <v>2018</v>
      </c>
      <c r="B8" s="73" t="s">
        <v>234</v>
      </c>
      <c r="C8" s="352" t="s">
        <v>219</v>
      </c>
      <c r="D8" s="73" t="s">
        <v>8</v>
      </c>
      <c r="E8" s="352" t="s">
        <v>219</v>
      </c>
      <c r="F8" s="73">
        <v>1700.5742777038417</v>
      </c>
      <c r="G8" s="353" t="s">
        <v>219</v>
      </c>
      <c r="H8" s="73" t="s">
        <v>9</v>
      </c>
      <c r="I8" s="352" t="s">
        <v>497</v>
      </c>
    </row>
    <row r="9" spans="1:11">
      <c r="A9" s="73">
        <v>2018</v>
      </c>
      <c r="B9" s="73" t="s">
        <v>234</v>
      </c>
      <c r="C9" s="352" t="s">
        <v>219</v>
      </c>
      <c r="D9" s="73" t="s">
        <v>9</v>
      </c>
      <c r="E9" s="352" t="s">
        <v>219</v>
      </c>
      <c r="F9" s="73">
        <v>502.25508340373227</v>
      </c>
      <c r="G9" s="353" t="s">
        <v>219</v>
      </c>
      <c r="H9" s="73" t="s">
        <v>9</v>
      </c>
      <c r="I9" s="352" t="s">
        <v>497</v>
      </c>
    </row>
    <row r="10" spans="1:11">
      <c r="A10" s="73">
        <v>2018</v>
      </c>
      <c r="B10" s="73" t="s">
        <v>234</v>
      </c>
      <c r="C10" s="352" t="s">
        <v>219</v>
      </c>
      <c r="D10" s="73" t="s">
        <v>12</v>
      </c>
      <c r="E10" s="352" t="s">
        <v>219</v>
      </c>
      <c r="F10" s="73">
        <v>389.12619410057067</v>
      </c>
      <c r="G10" s="353" t="s">
        <v>219</v>
      </c>
      <c r="H10" s="73" t="s">
        <v>9</v>
      </c>
      <c r="I10" s="352" t="s">
        <v>497</v>
      </c>
    </row>
    <row r="11" spans="1:11">
      <c r="A11" s="73">
        <v>2018</v>
      </c>
      <c r="B11" s="73" t="s">
        <v>234</v>
      </c>
      <c r="C11" s="352" t="s">
        <v>219</v>
      </c>
      <c r="D11" s="73" t="s">
        <v>6</v>
      </c>
      <c r="E11" s="352" t="s">
        <v>219</v>
      </c>
      <c r="F11" s="73">
        <v>1001.3247556068877</v>
      </c>
      <c r="G11" s="353" t="s">
        <v>219</v>
      </c>
      <c r="H11" s="73" t="s">
        <v>9</v>
      </c>
      <c r="I11" s="352" t="s">
        <v>497</v>
      </c>
    </row>
    <row r="12" spans="1:11">
      <c r="A12" s="73">
        <v>2018</v>
      </c>
      <c r="B12" s="73" t="s">
        <v>234</v>
      </c>
      <c r="C12" s="352" t="s">
        <v>219</v>
      </c>
      <c r="D12" s="73" t="s">
        <v>83</v>
      </c>
      <c r="E12" s="352" t="s">
        <v>219</v>
      </c>
      <c r="F12" s="73">
        <v>1100.8815635475592</v>
      </c>
      <c r="G12" s="353" t="s">
        <v>219</v>
      </c>
      <c r="H12" s="73" t="s">
        <v>9</v>
      </c>
      <c r="I12" s="352" t="s">
        <v>497</v>
      </c>
    </row>
    <row r="13" spans="1:11">
      <c r="A13" s="73">
        <v>2018</v>
      </c>
      <c r="B13" s="73" t="s">
        <v>234</v>
      </c>
      <c r="C13" s="352" t="s">
        <v>219</v>
      </c>
      <c r="D13" s="73" t="s">
        <v>16</v>
      </c>
      <c r="E13" s="352" t="s">
        <v>219</v>
      </c>
      <c r="F13" s="73">
        <v>166.74076323525969</v>
      </c>
      <c r="G13" s="353" t="s">
        <v>219</v>
      </c>
      <c r="H13" s="73" t="s">
        <v>9</v>
      </c>
      <c r="I13" s="352" t="s">
        <v>497</v>
      </c>
    </row>
    <row r="14" spans="1:11">
      <c r="A14" s="73">
        <v>2018</v>
      </c>
      <c r="B14" s="73" t="s">
        <v>234</v>
      </c>
      <c r="C14" s="352" t="s">
        <v>219</v>
      </c>
      <c r="D14" s="73" t="s">
        <v>47</v>
      </c>
      <c r="E14" s="352" t="s">
        <v>219</v>
      </c>
      <c r="F14" s="73">
        <v>150.03467202134431</v>
      </c>
      <c r="G14" s="353" t="s">
        <v>219</v>
      </c>
      <c r="H14" s="73" t="s">
        <v>9</v>
      </c>
      <c r="I14" s="352" t="s">
        <v>497</v>
      </c>
    </row>
    <row r="15" spans="1:11">
      <c r="A15" s="73">
        <v>2018</v>
      </c>
      <c r="B15" s="73" t="s">
        <v>234</v>
      </c>
      <c r="C15" s="352" t="s">
        <v>219</v>
      </c>
      <c r="D15" s="73" t="s">
        <v>84</v>
      </c>
      <c r="E15" s="352" t="s">
        <v>219</v>
      </c>
      <c r="F15" s="73">
        <v>200.86932507717708</v>
      </c>
      <c r="G15" s="353" t="s">
        <v>219</v>
      </c>
      <c r="H15" s="73" t="s">
        <v>9</v>
      </c>
      <c r="I15" s="352" t="s">
        <v>497</v>
      </c>
    </row>
    <row r="16" spans="1:11">
      <c r="A16" s="73">
        <v>2018</v>
      </c>
      <c r="B16" s="73" t="s">
        <v>236</v>
      </c>
      <c r="C16" s="352" t="s">
        <v>219</v>
      </c>
      <c r="D16" s="73" t="s">
        <v>108</v>
      </c>
      <c r="E16" s="352" t="s">
        <v>219</v>
      </c>
      <c r="F16" s="73">
        <v>356.35762354247089</v>
      </c>
      <c r="G16" s="353" t="s">
        <v>219</v>
      </c>
      <c r="H16" s="73" t="s">
        <v>9</v>
      </c>
      <c r="I16" s="352" t="s">
        <v>497</v>
      </c>
    </row>
    <row r="17" spans="1:9">
      <c r="A17" s="73">
        <v>2018</v>
      </c>
      <c r="B17" s="73" t="s">
        <v>236</v>
      </c>
      <c r="C17" s="352" t="s">
        <v>219</v>
      </c>
      <c r="D17" s="73" t="s">
        <v>498</v>
      </c>
      <c r="E17" s="352" t="s">
        <v>219</v>
      </c>
      <c r="F17" s="73">
        <v>1109.3483841210025</v>
      </c>
      <c r="G17" s="353" t="s">
        <v>219</v>
      </c>
      <c r="H17" s="73" t="s">
        <v>9</v>
      </c>
      <c r="I17" s="352" t="s">
        <v>497</v>
      </c>
    </row>
    <row r="18" spans="1:9">
      <c r="A18" s="73">
        <v>2018</v>
      </c>
      <c r="B18" s="73" t="s">
        <v>236</v>
      </c>
      <c r="C18" s="352" t="s">
        <v>219</v>
      </c>
      <c r="D18" s="73" t="s">
        <v>54</v>
      </c>
      <c r="E18" s="352" t="s">
        <v>219</v>
      </c>
      <c r="F18" s="73">
        <v>74.342650999457902</v>
      </c>
      <c r="G18" s="353" t="s">
        <v>219</v>
      </c>
      <c r="H18" s="73" t="s">
        <v>9</v>
      </c>
      <c r="I18" s="352" t="s">
        <v>497</v>
      </c>
    </row>
    <row r="19" spans="1:9">
      <c r="A19" s="73">
        <v>2018</v>
      </c>
      <c r="B19" s="73" t="s">
        <v>237</v>
      </c>
      <c r="C19" s="352" t="s">
        <v>219</v>
      </c>
      <c r="D19" s="73" t="s">
        <v>15</v>
      </c>
      <c r="E19" s="352" t="s">
        <v>219</v>
      </c>
      <c r="F19" s="73">
        <v>1281.4119489084699</v>
      </c>
      <c r="G19" s="353" t="s">
        <v>219</v>
      </c>
      <c r="H19" s="73" t="s">
        <v>9</v>
      </c>
      <c r="I19" s="352" t="s">
        <v>497</v>
      </c>
    </row>
    <row r="20" spans="1:9">
      <c r="A20" s="73">
        <v>2018</v>
      </c>
      <c r="B20" s="73" t="s">
        <v>234</v>
      </c>
      <c r="C20" s="352" t="s">
        <v>219</v>
      </c>
      <c r="D20" s="73" t="s">
        <v>499</v>
      </c>
      <c r="E20" s="352" t="s">
        <v>219</v>
      </c>
      <c r="F20" s="73">
        <v>17044.811945280351</v>
      </c>
      <c r="G20" s="353" t="s">
        <v>219</v>
      </c>
      <c r="H20" s="73" t="s">
        <v>9</v>
      </c>
      <c r="I20" s="352" t="s">
        <v>497</v>
      </c>
    </row>
    <row r="21" spans="1:9">
      <c r="A21" s="73">
        <v>2018</v>
      </c>
      <c r="B21" s="73" t="s">
        <v>234</v>
      </c>
      <c r="C21" s="352" t="s">
        <v>219</v>
      </c>
      <c r="D21" s="73" t="s">
        <v>500</v>
      </c>
      <c r="E21" s="352" t="s">
        <v>219</v>
      </c>
      <c r="F21" s="73">
        <v>556.08455216645666</v>
      </c>
      <c r="G21" s="353" t="s">
        <v>219</v>
      </c>
      <c r="H21" s="73" t="s">
        <v>9</v>
      </c>
      <c r="I21" s="352" t="s">
        <v>497</v>
      </c>
    </row>
    <row r="22" spans="1:9">
      <c r="A22" s="73">
        <v>2018</v>
      </c>
      <c r="B22" s="73" t="s">
        <v>234</v>
      </c>
      <c r="C22" s="352" t="s">
        <v>219</v>
      </c>
      <c r="D22" s="73" t="s">
        <v>96</v>
      </c>
      <c r="E22" s="352" t="s">
        <v>219</v>
      </c>
      <c r="F22" s="73">
        <v>17600.896497446804</v>
      </c>
      <c r="G22" s="353" t="s">
        <v>219</v>
      </c>
      <c r="H22" s="73" t="s">
        <v>9</v>
      </c>
      <c r="I22" s="352" t="s">
        <v>497</v>
      </c>
    </row>
    <row r="23" spans="1:9">
      <c r="A23" s="73">
        <v>2018</v>
      </c>
      <c r="B23" s="73" t="s">
        <v>234</v>
      </c>
      <c r="C23" s="352" t="s">
        <v>219</v>
      </c>
      <c r="D23" s="73" t="s">
        <v>18</v>
      </c>
      <c r="E23" s="352" t="s">
        <v>219</v>
      </c>
      <c r="F23" s="73">
        <v>441.96983121595565</v>
      </c>
      <c r="G23" s="353" t="s">
        <v>219</v>
      </c>
      <c r="H23" s="73" t="s">
        <v>92</v>
      </c>
      <c r="I23" s="352" t="s">
        <v>497</v>
      </c>
    </row>
    <row r="24" spans="1:9">
      <c r="A24" s="73">
        <v>2018</v>
      </c>
      <c r="B24" s="73" t="s">
        <v>234</v>
      </c>
      <c r="C24" s="352" t="s">
        <v>219</v>
      </c>
      <c r="D24" s="73" t="s">
        <v>19</v>
      </c>
      <c r="E24" s="352" t="s">
        <v>219</v>
      </c>
      <c r="F24" s="73">
        <v>181.57962938695897</v>
      </c>
      <c r="G24" s="353" t="s">
        <v>219</v>
      </c>
      <c r="H24" s="73" t="s">
        <v>92</v>
      </c>
      <c r="I24" s="352" t="s">
        <v>497</v>
      </c>
    </row>
    <row r="25" spans="1:9">
      <c r="A25" s="73">
        <v>2018</v>
      </c>
      <c r="B25" s="73" t="s">
        <v>234</v>
      </c>
      <c r="C25" s="352" t="s">
        <v>219</v>
      </c>
      <c r="D25" s="73" t="s">
        <v>13</v>
      </c>
      <c r="E25" s="352" t="s">
        <v>219</v>
      </c>
      <c r="F25" s="73">
        <v>984.73477020821372</v>
      </c>
      <c r="G25" s="353" t="s">
        <v>219</v>
      </c>
      <c r="H25" s="73" t="s">
        <v>92</v>
      </c>
      <c r="I25" s="352" t="s">
        <v>497</v>
      </c>
    </row>
    <row r="26" spans="1:9">
      <c r="A26" s="73">
        <v>2018</v>
      </c>
      <c r="B26" s="73" t="s">
        <v>234</v>
      </c>
      <c r="C26" s="352" t="s">
        <v>219</v>
      </c>
      <c r="D26" s="73" t="s">
        <v>81</v>
      </c>
      <c r="E26" s="352" t="s">
        <v>219</v>
      </c>
      <c r="F26" s="73">
        <v>373.15125497761403</v>
      </c>
      <c r="G26" s="353" t="s">
        <v>219</v>
      </c>
      <c r="H26" s="73" t="s">
        <v>92</v>
      </c>
      <c r="I26" s="352" t="s">
        <v>497</v>
      </c>
    </row>
    <row r="27" spans="1:9">
      <c r="A27" s="73">
        <v>2018</v>
      </c>
      <c r="B27" s="73" t="s">
        <v>234</v>
      </c>
      <c r="C27" s="352" t="s">
        <v>219</v>
      </c>
      <c r="D27" s="73" t="s">
        <v>2</v>
      </c>
      <c r="E27" s="352" t="s">
        <v>219</v>
      </c>
      <c r="F27" s="73">
        <v>2495.7850817385365</v>
      </c>
      <c r="G27" s="353" t="s">
        <v>219</v>
      </c>
      <c r="H27" s="73" t="s">
        <v>92</v>
      </c>
      <c r="I27" s="352" t="s">
        <v>497</v>
      </c>
    </row>
    <row r="28" spans="1:9">
      <c r="A28" s="73">
        <v>2018</v>
      </c>
      <c r="B28" s="73" t="s">
        <v>234</v>
      </c>
      <c r="C28" s="352" t="s">
        <v>219</v>
      </c>
      <c r="D28" s="73" t="s">
        <v>5</v>
      </c>
      <c r="E28" s="352" t="s">
        <v>219</v>
      </c>
      <c r="F28" s="73">
        <v>3006.3859948348386</v>
      </c>
      <c r="G28" s="353" t="s">
        <v>219</v>
      </c>
      <c r="H28" s="73" t="s">
        <v>92</v>
      </c>
      <c r="I28" s="352" t="s">
        <v>497</v>
      </c>
    </row>
    <row r="29" spans="1:9">
      <c r="A29" s="73">
        <v>2018</v>
      </c>
      <c r="B29" s="73" t="s">
        <v>234</v>
      </c>
      <c r="C29" s="352" t="s">
        <v>219</v>
      </c>
      <c r="D29" s="73" t="s">
        <v>8</v>
      </c>
      <c r="E29" s="352" t="s">
        <v>219</v>
      </c>
      <c r="F29" s="73">
        <v>1728.8531954438574</v>
      </c>
      <c r="G29" s="353" t="s">
        <v>219</v>
      </c>
      <c r="H29" s="73" t="s">
        <v>92</v>
      </c>
      <c r="I29" s="352" t="s">
        <v>497</v>
      </c>
    </row>
    <row r="30" spans="1:9">
      <c r="A30" s="73">
        <v>2018</v>
      </c>
      <c r="B30" s="73" t="s">
        <v>234</v>
      </c>
      <c r="C30" s="352" t="s">
        <v>219</v>
      </c>
      <c r="D30" s="73" t="s">
        <v>9</v>
      </c>
      <c r="E30" s="352" t="s">
        <v>219</v>
      </c>
      <c r="F30" s="73">
        <v>470.09643809085583</v>
      </c>
      <c r="G30" s="353" t="s">
        <v>219</v>
      </c>
      <c r="H30" s="73" t="s">
        <v>92</v>
      </c>
      <c r="I30" s="352" t="s">
        <v>497</v>
      </c>
    </row>
    <row r="31" spans="1:9">
      <c r="A31" s="73">
        <v>2018</v>
      </c>
      <c r="B31" s="73" t="s">
        <v>234</v>
      </c>
      <c r="C31" s="352" t="s">
        <v>219</v>
      </c>
      <c r="D31" s="73" t="s">
        <v>12</v>
      </c>
      <c r="E31" s="352" t="s">
        <v>219</v>
      </c>
      <c r="F31" s="73">
        <v>394.08693072379486</v>
      </c>
      <c r="G31" s="353" t="s">
        <v>219</v>
      </c>
      <c r="H31" s="73" t="s">
        <v>92</v>
      </c>
      <c r="I31" s="352" t="s">
        <v>497</v>
      </c>
    </row>
    <row r="32" spans="1:9">
      <c r="A32" s="73">
        <v>2018</v>
      </c>
      <c r="B32" s="73" t="s">
        <v>234</v>
      </c>
      <c r="C32" s="352" t="s">
        <v>219</v>
      </c>
      <c r="D32" s="73" t="s">
        <v>6</v>
      </c>
      <c r="E32" s="352" t="s">
        <v>219</v>
      </c>
      <c r="F32" s="73">
        <v>987.85798108042263</v>
      </c>
      <c r="G32" s="353" t="s">
        <v>219</v>
      </c>
      <c r="H32" s="73" t="s">
        <v>92</v>
      </c>
      <c r="I32" s="352" t="s">
        <v>497</v>
      </c>
    </row>
    <row r="33" spans="1:9">
      <c r="A33" s="73">
        <v>2018</v>
      </c>
      <c r="B33" s="73" t="s">
        <v>234</v>
      </c>
      <c r="C33" s="352" t="s">
        <v>219</v>
      </c>
      <c r="D33" s="73" t="s">
        <v>83</v>
      </c>
      <c r="E33" s="352" t="s">
        <v>219</v>
      </c>
      <c r="F33" s="73">
        <v>1176.4279359500185</v>
      </c>
      <c r="G33" s="353" t="s">
        <v>219</v>
      </c>
      <c r="H33" s="73" t="s">
        <v>92</v>
      </c>
      <c r="I33" s="352" t="s">
        <v>497</v>
      </c>
    </row>
    <row r="34" spans="1:9">
      <c r="A34" s="73">
        <v>2018</v>
      </c>
      <c r="B34" s="73" t="s">
        <v>234</v>
      </c>
      <c r="C34" s="352" t="s">
        <v>219</v>
      </c>
      <c r="D34" s="73" t="s">
        <v>16</v>
      </c>
      <c r="E34" s="352" t="s">
        <v>219</v>
      </c>
      <c r="F34" s="73">
        <v>165.31902233436</v>
      </c>
      <c r="G34" s="353" t="s">
        <v>219</v>
      </c>
      <c r="H34" s="73" t="s">
        <v>92</v>
      </c>
      <c r="I34" s="352" t="s">
        <v>497</v>
      </c>
    </row>
    <row r="35" spans="1:9">
      <c r="A35" s="73">
        <v>2018</v>
      </c>
      <c r="B35" s="73" t="s">
        <v>234</v>
      </c>
      <c r="C35" s="352" t="s">
        <v>219</v>
      </c>
      <c r="D35" s="73" t="s">
        <v>47</v>
      </c>
      <c r="E35" s="352" t="s">
        <v>219</v>
      </c>
      <c r="F35" s="73">
        <v>156.33848784681044</v>
      </c>
      <c r="G35" s="353" t="s">
        <v>219</v>
      </c>
      <c r="H35" s="73" t="s">
        <v>92</v>
      </c>
      <c r="I35" s="352" t="s">
        <v>497</v>
      </c>
    </row>
    <row r="36" spans="1:9">
      <c r="A36" s="73">
        <v>2018</v>
      </c>
      <c r="B36" s="73" t="s">
        <v>234</v>
      </c>
      <c r="C36" s="352" t="s">
        <v>219</v>
      </c>
      <c r="D36" s="73" t="s">
        <v>84</v>
      </c>
      <c r="E36" s="352" t="s">
        <v>219</v>
      </c>
      <c r="F36" s="73">
        <v>217.74607493942918</v>
      </c>
      <c r="G36" s="353" t="s">
        <v>219</v>
      </c>
      <c r="H36" s="73" t="s">
        <v>92</v>
      </c>
      <c r="I36" s="352" t="s">
        <v>497</v>
      </c>
    </row>
    <row r="37" spans="1:9">
      <c r="A37" s="73">
        <v>2018</v>
      </c>
      <c r="B37" s="73" t="s">
        <v>236</v>
      </c>
      <c r="C37" s="352" t="s">
        <v>219</v>
      </c>
      <c r="D37" s="73" t="s">
        <v>108</v>
      </c>
      <c r="E37" s="352" t="s">
        <v>219</v>
      </c>
      <c r="F37" s="73">
        <v>184.18989890906582</v>
      </c>
      <c r="G37" s="353" t="s">
        <v>219</v>
      </c>
      <c r="H37" s="73" t="s">
        <v>92</v>
      </c>
      <c r="I37" s="352" t="s">
        <v>497</v>
      </c>
    </row>
    <row r="38" spans="1:9">
      <c r="A38" s="73">
        <v>2018</v>
      </c>
      <c r="B38" s="73" t="s">
        <v>236</v>
      </c>
      <c r="C38" s="352" t="s">
        <v>219</v>
      </c>
      <c r="D38" s="73" t="s">
        <v>498</v>
      </c>
      <c r="E38" s="352" t="s">
        <v>219</v>
      </c>
      <c r="F38" s="73">
        <v>1116.9846727837305</v>
      </c>
      <c r="G38" s="353" t="s">
        <v>219</v>
      </c>
      <c r="H38" s="73" t="s">
        <v>92</v>
      </c>
      <c r="I38" s="352" t="s">
        <v>497</v>
      </c>
    </row>
    <row r="39" spans="1:9">
      <c r="A39" s="73">
        <v>2018</v>
      </c>
      <c r="B39" s="73" t="s">
        <v>236</v>
      </c>
      <c r="C39" s="352" t="s">
        <v>219</v>
      </c>
      <c r="D39" s="73" t="s">
        <v>54</v>
      </c>
      <c r="E39" s="352" t="s">
        <v>219</v>
      </c>
      <c r="F39" s="73">
        <v>74.758867520777002</v>
      </c>
      <c r="G39" s="353" t="s">
        <v>219</v>
      </c>
      <c r="H39" s="73" t="s">
        <v>92</v>
      </c>
      <c r="I39" s="352" t="s">
        <v>497</v>
      </c>
    </row>
    <row r="40" spans="1:9">
      <c r="A40" s="73">
        <v>2018</v>
      </c>
      <c r="B40" s="73" t="s">
        <v>237</v>
      </c>
      <c r="C40" s="352" t="s">
        <v>219</v>
      </c>
      <c r="D40" s="73" t="s">
        <v>15</v>
      </c>
      <c r="E40" s="352" t="s">
        <v>219</v>
      </c>
      <c r="F40" s="73">
        <v>1236.8201590399049</v>
      </c>
      <c r="G40" s="353" t="s">
        <v>219</v>
      </c>
      <c r="H40" s="73" t="s">
        <v>92</v>
      </c>
      <c r="I40" s="352" t="s">
        <v>497</v>
      </c>
    </row>
    <row r="41" spans="1:9">
      <c r="A41" s="73">
        <v>2018</v>
      </c>
      <c r="B41" s="73" t="s">
        <v>234</v>
      </c>
      <c r="C41" s="352" t="s">
        <v>219</v>
      </c>
      <c r="D41" s="73" t="s">
        <v>499</v>
      </c>
      <c r="E41" s="352" t="s">
        <v>219</v>
      </c>
      <c r="F41" s="73">
        <v>15393.086227025138</v>
      </c>
      <c r="G41" s="353" t="s">
        <v>219</v>
      </c>
      <c r="H41" s="73" t="s">
        <v>92</v>
      </c>
      <c r="I41" s="352" t="s">
        <v>497</v>
      </c>
    </row>
    <row r="42" spans="1:9">
      <c r="A42" s="73">
        <v>2018</v>
      </c>
      <c r="B42" s="73" t="s">
        <v>234</v>
      </c>
      <c r="C42" s="352" t="s">
        <v>219</v>
      </c>
      <c r="D42" s="73" t="s">
        <v>500</v>
      </c>
      <c r="E42" s="352" t="s">
        <v>219</v>
      </c>
      <c r="F42" s="73">
        <v>567.46975802931934</v>
      </c>
      <c r="G42" s="353" t="s">
        <v>219</v>
      </c>
      <c r="H42" s="73" t="s">
        <v>92</v>
      </c>
      <c r="I42" s="352" t="s">
        <v>497</v>
      </c>
    </row>
    <row r="43" spans="1:9">
      <c r="A43" s="73">
        <v>2018</v>
      </c>
      <c r="B43" s="73" t="s">
        <v>234</v>
      </c>
      <c r="C43" s="352" t="s">
        <v>219</v>
      </c>
      <c r="D43" s="73" t="s">
        <v>96</v>
      </c>
      <c r="E43" s="352" t="s">
        <v>219</v>
      </c>
      <c r="F43" s="73">
        <v>15960.555985054458</v>
      </c>
      <c r="G43" s="353" t="s">
        <v>219</v>
      </c>
      <c r="H43" s="73" t="s">
        <v>92</v>
      </c>
      <c r="I43" s="352" t="s">
        <v>497</v>
      </c>
    </row>
    <row r="44" spans="1:9">
      <c r="A44" s="73">
        <v>2018</v>
      </c>
      <c r="B44" s="73" t="s">
        <v>234</v>
      </c>
      <c r="C44" s="352" t="s">
        <v>219</v>
      </c>
      <c r="D44" s="73" t="s">
        <v>18</v>
      </c>
      <c r="E44" s="352" t="s">
        <v>219</v>
      </c>
      <c r="F44" s="73">
        <v>405.58103558117853</v>
      </c>
      <c r="G44" s="353" t="s">
        <v>219</v>
      </c>
      <c r="H44" s="73" t="s">
        <v>93</v>
      </c>
      <c r="I44" s="352" t="s">
        <v>497</v>
      </c>
    </row>
    <row r="45" spans="1:9">
      <c r="A45" s="73">
        <v>2018</v>
      </c>
      <c r="B45" s="73" t="s">
        <v>234</v>
      </c>
      <c r="C45" s="352" t="s">
        <v>219</v>
      </c>
      <c r="D45" s="73" t="s">
        <v>19</v>
      </c>
      <c r="E45" s="352" t="s">
        <v>219</v>
      </c>
      <c r="F45" s="73">
        <v>197.18549857232603</v>
      </c>
      <c r="G45" s="353" t="s">
        <v>219</v>
      </c>
      <c r="H45" s="73" t="s">
        <v>93</v>
      </c>
      <c r="I45" s="352" t="s">
        <v>497</v>
      </c>
    </row>
    <row r="46" spans="1:9">
      <c r="A46" s="73">
        <v>2018</v>
      </c>
      <c r="B46" s="73" t="s">
        <v>234</v>
      </c>
      <c r="C46" s="352" t="s">
        <v>219</v>
      </c>
      <c r="D46" s="73" t="s">
        <v>13</v>
      </c>
      <c r="E46" s="352" t="s">
        <v>219</v>
      </c>
      <c r="F46" s="73">
        <v>978.21210507337355</v>
      </c>
      <c r="G46" s="353" t="s">
        <v>219</v>
      </c>
      <c r="H46" s="73" t="s">
        <v>93</v>
      </c>
      <c r="I46" s="352" t="s">
        <v>497</v>
      </c>
    </row>
    <row r="47" spans="1:9">
      <c r="A47" s="73">
        <v>2018</v>
      </c>
      <c r="B47" s="73" t="s">
        <v>234</v>
      </c>
      <c r="C47" s="352" t="s">
        <v>219</v>
      </c>
      <c r="D47" s="73" t="s">
        <v>81</v>
      </c>
      <c r="E47" s="352" t="s">
        <v>219</v>
      </c>
      <c r="F47" s="73">
        <v>342.89820606309246</v>
      </c>
      <c r="G47" s="353" t="s">
        <v>219</v>
      </c>
      <c r="H47" s="73" t="s">
        <v>93</v>
      </c>
      <c r="I47" s="352" t="s">
        <v>497</v>
      </c>
    </row>
    <row r="48" spans="1:9">
      <c r="A48" s="73">
        <v>2018</v>
      </c>
      <c r="B48" s="73" t="s">
        <v>234</v>
      </c>
      <c r="C48" s="352" t="s">
        <v>219</v>
      </c>
      <c r="D48" s="73" t="s">
        <v>2</v>
      </c>
      <c r="E48" s="352" t="s">
        <v>219</v>
      </c>
      <c r="F48" s="73">
        <v>2823.1750975202849</v>
      </c>
      <c r="G48" s="353" t="s">
        <v>219</v>
      </c>
      <c r="H48" s="73" t="s">
        <v>93</v>
      </c>
      <c r="I48" s="352" t="s">
        <v>497</v>
      </c>
    </row>
    <row r="49" spans="1:9">
      <c r="A49" s="73">
        <v>2018</v>
      </c>
      <c r="B49" s="73" t="s">
        <v>234</v>
      </c>
      <c r="C49" s="352" t="s">
        <v>219</v>
      </c>
      <c r="D49" s="73" t="s">
        <v>5</v>
      </c>
      <c r="E49" s="352" t="s">
        <v>219</v>
      </c>
      <c r="F49" s="73">
        <v>2998.2995292543924</v>
      </c>
      <c r="G49" s="353" t="s">
        <v>219</v>
      </c>
      <c r="H49" s="73" t="s">
        <v>93</v>
      </c>
      <c r="I49" s="352" t="s">
        <v>497</v>
      </c>
    </row>
    <row r="50" spans="1:9">
      <c r="A50" s="73">
        <v>2018</v>
      </c>
      <c r="B50" s="73" t="s">
        <v>234</v>
      </c>
      <c r="C50" s="352" t="s">
        <v>219</v>
      </c>
      <c r="D50" s="73" t="s">
        <v>8</v>
      </c>
      <c r="E50" s="352" t="s">
        <v>219</v>
      </c>
      <c r="F50" s="73">
        <v>1739.5286718123327</v>
      </c>
      <c r="G50" s="353" t="s">
        <v>219</v>
      </c>
      <c r="H50" s="73" t="s">
        <v>93</v>
      </c>
      <c r="I50" s="352" t="s">
        <v>497</v>
      </c>
    </row>
    <row r="51" spans="1:9">
      <c r="A51" s="73">
        <v>2018</v>
      </c>
      <c r="B51" s="73" t="s">
        <v>234</v>
      </c>
      <c r="C51" s="352" t="s">
        <v>219</v>
      </c>
      <c r="D51" s="73" t="s">
        <v>9</v>
      </c>
      <c r="E51" s="352" t="s">
        <v>219</v>
      </c>
      <c r="F51" s="73">
        <v>482.47906272624982</v>
      </c>
      <c r="G51" s="353" t="s">
        <v>219</v>
      </c>
      <c r="H51" s="73" t="s">
        <v>93</v>
      </c>
      <c r="I51" s="352" t="s">
        <v>497</v>
      </c>
    </row>
    <row r="52" spans="1:9">
      <c r="A52" s="73">
        <v>2018</v>
      </c>
      <c r="B52" s="73" t="s">
        <v>234</v>
      </c>
      <c r="C52" s="352" t="s">
        <v>219</v>
      </c>
      <c r="D52" s="73" t="s">
        <v>12</v>
      </c>
      <c r="E52" s="352" t="s">
        <v>219</v>
      </c>
      <c r="F52" s="73">
        <v>395.72274431336541</v>
      </c>
      <c r="G52" s="353" t="s">
        <v>219</v>
      </c>
      <c r="H52" s="73" t="s">
        <v>93</v>
      </c>
      <c r="I52" s="352" t="s">
        <v>497</v>
      </c>
    </row>
    <row r="53" spans="1:9">
      <c r="A53" s="73">
        <v>2018</v>
      </c>
      <c r="B53" s="73" t="s">
        <v>234</v>
      </c>
      <c r="C53" s="352" t="s">
        <v>219</v>
      </c>
      <c r="D53" s="73" t="s">
        <v>6</v>
      </c>
      <c r="E53" s="352" t="s">
        <v>219</v>
      </c>
      <c r="F53" s="73">
        <v>1042.5449386534606</v>
      </c>
      <c r="G53" s="353" t="s">
        <v>219</v>
      </c>
      <c r="H53" s="73" t="s">
        <v>93</v>
      </c>
      <c r="I53" s="352" t="s">
        <v>497</v>
      </c>
    </row>
    <row r="54" spans="1:9">
      <c r="A54" s="73">
        <v>2018</v>
      </c>
      <c r="B54" s="73" t="s">
        <v>234</v>
      </c>
      <c r="C54" s="352" t="s">
        <v>219</v>
      </c>
      <c r="D54" s="73" t="s">
        <v>83</v>
      </c>
      <c r="E54" s="352" t="s">
        <v>219</v>
      </c>
      <c r="F54" s="73">
        <v>1171.876404843895</v>
      </c>
      <c r="G54" s="353" t="s">
        <v>219</v>
      </c>
      <c r="H54" s="73" t="s">
        <v>93</v>
      </c>
      <c r="I54" s="352" t="s">
        <v>497</v>
      </c>
    </row>
    <row r="55" spans="1:9">
      <c r="A55" s="73">
        <v>2018</v>
      </c>
      <c r="B55" s="73" t="s">
        <v>234</v>
      </c>
      <c r="C55" s="352" t="s">
        <v>219</v>
      </c>
      <c r="D55" s="73" t="s">
        <v>16</v>
      </c>
      <c r="E55" s="352" t="s">
        <v>219</v>
      </c>
      <c r="F55" s="73">
        <v>156.532793334883</v>
      </c>
      <c r="G55" s="353" t="s">
        <v>219</v>
      </c>
      <c r="H55" s="73" t="s">
        <v>93</v>
      </c>
      <c r="I55" s="352" t="s">
        <v>497</v>
      </c>
    </row>
    <row r="56" spans="1:9">
      <c r="A56" s="73">
        <v>2018</v>
      </c>
      <c r="B56" s="73" t="s">
        <v>234</v>
      </c>
      <c r="C56" s="352" t="s">
        <v>219</v>
      </c>
      <c r="D56" s="73" t="s">
        <v>47</v>
      </c>
      <c r="E56" s="352" t="s">
        <v>219</v>
      </c>
      <c r="F56" s="73">
        <v>160.17197261287964</v>
      </c>
      <c r="G56" s="353" t="s">
        <v>219</v>
      </c>
      <c r="H56" s="73" t="s">
        <v>93</v>
      </c>
      <c r="I56" s="352" t="s">
        <v>497</v>
      </c>
    </row>
    <row r="57" spans="1:9">
      <c r="A57" s="73">
        <v>2018</v>
      </c>
      <c r="B57" s="73" t="s">
        <v>234</v>
      </c>
      <c r="C57" s="352" t="s">
        <v>219</v>
      </c>
      <c r="D57" s="73" t="s">
        <v>84</v>
      </c>
      <c r="E57" s="352" t="s">
        <v>219</v>
      </c>
      <c r="F57" s="73">
        <v>226.07580067149317</v>
      </c>
      <c r="G57" s="353" t="s">
        <v>219</v>
      </c>
      <c r="H57" s="73" t="s">
        <v>93</v>
      </c>
      <c r="I57" s="352" t="s">
        <v>497</v>
      </c>
    </row>
    <row r="58" spans="1:9">
      <c r="A58" s="73">
        <v>2018</v>
      </c>
      <c r="B58" s="73" t="s">
        <v>236</v>
      </c>
      <c r="C58" s="352" t="s">
        <v>219</v>
      </c>
      <c r="D58" s="73" t="s">
        <v>108</v>
      </c>
      <c r="E58" s="352" t="s">
        <v>219</v>
      </c>
      <c r="F58" s="73">
        <v>191.03935154138293</v>
      </c>
      <c r="G58" s="353" t="s">
        <v>219</v>
      </c>
      <c r="H58" s="73" t="s">
        <v>93</v>
      </c>
      <c r="I58" s="352" t="s">
        <v>497</v>
      </c>
    </row>
    <row r="59" spans="1:9">
      <c r="A59" s="73">
        <v>2018</v>
      </c>
      <c r="B59" s="73" t="s">
        <v>236</v>
      </c>
      <c r="C59" s="352" t="s">
        <v>219</v>
      </c>
      <c r="D59" s="73" t="s">
        <v>498</v>
      </c>
      <c r="E59" s="352" t="s">
        <v>219</v>
      </c>
      <c r="F59" s="73">
        <v>1135.2600711736545</v>
      </c>
      <c r="G59" s="353" t="s">
        <v>219</v>
      </c>
      <c r="H59" s="73" t="s">
        <v>93</v>
      </c>
      <c r="I59" s="352" t="s">
        <v>497</v>
      </c>
    </row>
    <row r="60" spans="1:9">
      <c r="A60" s="73">
        <v>2018</v>
      </c>
      <c r="B60" s="73" t="s">
        <v>236</v>
      </c>
      <c r="C60" s="352" t="s">
        <v>219</v>
      </c>
      <c r="D60" s="73" t="s">
        <v>54</v>
      </c>
      <c r="E60" s="352" t="s">
        <v>219</v>
      </c>
      <c r="F60" s="73">
        <v>76.022089318338999</v>
      </c>
      <c r="G60" s="353" t="s">
        <v>219</v>
      </c>
      <c r="H60" s="73" t="s">
        <v>93</v>
      </c>
      <c r="I60" s="352" t="s">
        <v>497</v>
      </c>
    </row>
    <row r="61" spans="1:9">
      <c r="A61" s="73">
        <v>2018</v>
      </c>
      <c r="B61" s="73" t="s">
        <v>237</v>
      </c>
      <c r="C61" s="352" t="s">
        <v>219</v>
      </c>
      <c r="D61" s="73" t="s">
        <v>15</v>
      </c>
      <c r="E61" s="352" t="s">
        <v>219</v>
      </c>
      <c r="F61" s="73">
        <v>1341.3816894989247</v>
      </c>
      <c r="G61" s="353" t="s">
        <v>219</v>
      </c>
      <c r="H61" s="73" t="s">
        <v>93</v>
      </c>
      <c r="I61" s="352" t="s">
        <v>497</v>
      </c>
    </row>
    <row r="62" spans="1:9">
      <c r="A62" s="73">
        <v>2018</v>
      </c>
      <c r="B62" s="73" t="s">
        <v>234</v>
      </c>
      <c r="C62" s="352" t="s">
        <v>219</v>
      </c>
      <c r="D62" s="73" t="s">
        <v>499</v>
      </c>
      <c r="E62" s="352" t="s">
        <v>219</v>
      </c>
      <c r="F62" s="73">
        <v>15863.987062565513</v>
      </c>
      <c r="G62" s="353" t="s">
        <v>219</v>
      </c>
      <c r="H62" s="73" t="s">
        <v>93</v>
      </c>
      <c r="I62" s="352" t="s">
        <v>497</v>
      </c>
    </row>
    <row r="63" spans="1:9">
      <c r="A63" s="73">
        <v>2018</v>
      </c>
      <c r="B63" s="73" t="s">
        <v>234</v>
      </c>
      <c r="C63" s="352" t="s">
        <v>219</v>
      </c>
      <c r="D63" s="73" t="s">
        <v>500</v>
      </c>
      <c r="E63" s="352" t="s">
        <v>219</v>
      </c>
      <c r="F63" s="73">
        <v>593.60150111604344</v>
      </c>
      <c r="G63" s="353" t="s">
        <v>219</v>
      </c>
      <c r="H63" s="73" t="s">
        <v>93</v>
      </c>
      <c r="I63" s="352" t="s">
        <v>497</v>
      </c>
    </row>
    <row r="64" spans="1:9">
      <c r="A64" s="73">
        <v>2018</v>
      </c>
      <c r="B64" s="73" t="s">
        <v>234</v>
      </c>
      <c r="C64" s="352" t="s">
        <v>219</v>
      </c>
      <c r="D64" s="73" t="s">
        <v>96</v>
      </c>
      <c r="E64" s="352" t="s">
        <v>219</v>
      </c>
      <c r="F64" s="73">
        <v>16457.588563681558</v>
      </c>
      <c r="G64" s="353" t="s">
        <v>219</v>
      </c>
      <c r="H64" s="73" t="s">
        <v>93</v>
      </c>
      <c r="I64" s="352" t="s">
        <v>497</v>
      </c>
    </row>
    <row r="65" spans="1:9">
      <c r="A65" s="73">
        <v>2018</v>
      </c>
      <c r="B65" s="73" t="s">
        <v>234</v>
      </c>
      <c r="C65" s="352" t="s">
        <v>219</v>
      </c>
      <c r="D65" s="73" t="s">
        <v>18</v>
      </c>
      <c r="E65" s="352" t="s">
        <v>219</v>
      </c>
      <c r="F65" s="73">
        <v>414.82812035708787</v>
      </c>
      <c r="G65" s="353" t="s">
        <v>219</v>
      </c>
      <c r="H65" s="73" t="s">
        <v>94</v>
      </c>
      <c r="I65" s="352" t="s">
        <v>497</v>
      </c>
    </row>
    <row r="66" spans="1:9">
      <c r="A66" s="73">
        <v>2018</v>
      </c>
      <c r="B66" s="73" t="s">
        <v>234</v>
      </c>
      <c r="C66" s="352" t="s">
        <v>219</v>
      </c>
      <c r="D66" s="73" t="s">
        <v>19</v>
      </c>
      <c r="E66" s="352" t="s">
        <v>219</v>
      </c>
      <c r="F66" s="73">
        <v>175.93977909781313</v>
      </c>
      <c r="G66" s="353" t="s">
        <v>219</v>
      </c>
      <c r="H66" s="73" t="s">
        <v>94</v>
      </c>
      <c r="I66" s="352" t="s">
        <v>497</v>
      </c>
    </row>
    <row r="67" spans="1:9">
      <c r="A67" s="73">
        <v>2018</v>
      </c>
      <c r="B67" s="73" t="s">
        <v>234</v>
      </c>
      <c r="C67" s="352" t="s">
        <v>219</v>
      </c>
      <c r="D67" s="73" t="s">
        <v>13</v>
      </c>
      <c r="E67" s="352" t="s">
        <v>219</v>
      </c>
      <c r="F67" s="73">
        <v>896.92455666452622</v>
      </c>
      <c r="G67" s="353" t="s">
        <v>219</v>
      </c>
      <c r="H67" s="73" t="s">
        <v>94</v>
      </c>
      <c r="I67" s="352" t="s">
        <v>497</v>
      </c>
    </row>
    <row r="68" spans="1:9">
      <c r="A68" s="73">
        <v>2018</v>
      </c>
      <c r="B68" s="73" t="s">
        <v>234</v>
      </c>
      <c r="C68" s="352" t="s">
        <v>219</v>
      </c>
      <c r="D68" s="73" t="s">
        <v>81</v>
      </c>
      <c r="E68" s="352" t="s">
        <v>219</v>
      </c>
      <c r="F68" s="73">
        <v>337.44781753513541</v>
      </c>
      <c r="G68" s="353" t="s">
        <v>219</v>
      </c>
      <c r="H68" s="73" t="s">
        <v>94</v>
      </c>
      <c r="I68" s="352" t="s">
        <v>497</v>
      </c>
    </row>
    <row r="69" spans="1:9">
      <c r="A69" s="73">
        <v>2018</v>
      </c>
      <c r="B69" s="73" t="s">
        <v>234</v>
      </c>
      <c r="C69" s="352" t="s">
        <v>219</v>
      </c>
      <c r="D69" s="73" t="s">
        <v>2</v>
      </c>
      <c r="E69" s="352" t="s">
        <v>219</v>
      </c>
      <c r="F69" s="73">
        <v>2647.7881986582124</v>
      </c>
      <c r="G69" s="353" t="s">
        <v>219</v>
      </c>
      <c r="H69" s="73" t="s">
        <v>94</v>
      </c>
      <c r="I69" s="352" t="s">
        <v>497</v>
      </c>
    </row>
    <row r="70" spans="1:9">
      <c r="A70" s="73">
        <v>2018</v>
      </c>
      <c r="B70" s="73" t="s">
        <v>234</v>
      </c>
      <c r="C70" s="352" t="s">
        <v>219</v>
      </c>
      <c r="D70" s="73" t="s">
        <v>5</v>
      </c>
      <c r="E70" s="352" t="s">
        <v>219</v>
      </c>
      <c r="F70" s="73">
        <v>3391.7734420181027</v>
      </c>
      <c r="G70" s="353" t="s">
        <v>219</v>
      </c>
      <c r="H70" s="73" t="s">
        <v>94</v>
      </c>
      <c r="I70" s="352" t="s">
        <v>497</v>
      </c>
    </row>
    <row r="71" spans="1:9">
      <c r="A71" s="73">
        <v>2018</v>
      </c>
      <c r="B71" s="73" t="s">
        <v>234</v>
      </c>
      <c r="C71" s="352" t="s">
        <v>219</v>
      </c>
      <c r="D71" s="73" t="s">
        <v>8</v>
      </c>
      <c r="E71" s="352" t="s">
        <v>219</v>
      </c>
      <c r="F71" s="73">
        <v>1718.0242546425768</v>
      </c>
      <c r="G71" s="353" t="s">
        <v>219</v>
      </c>
      <c r="H71" s="73" t="s">
        <v>94</v>
      </c>
      <c r="I71" s="352" t="s">
        <v>497</v>
      </c>
    </row>
    <row r="72" spans="1:9">
      <c r="A72" s="73">
        <v>2018</v>
      </c>
      <c r="B72" s="73" t="s">
        <v>234</v>
      </c>
      <c r="C72" s="352" t="s">
        <v>219</v>
      </c>
      <c r="D72" s="73" t="s">
        <v>9</v>
      </c>
      <c r="E72" s="352" t="s">
        <v>219</v>
      </c>
      <c r="F72" s="73">
        <v>546.98056027162306</v>
      </c>
      <c r="G72" s="353" t="s">
        <v>219</v>
      </c>
      <c r="H72" s="73" t="s">
        <v>94</v>
      </c>
      <c r="I72" s="352" t="s">
        <v>497</v>
      </c>
    </row>
    <row r="73" spans="1:9">
      <c r="A73" s="73">
        <v>2018</v>
      </c>
      <c r="B73" s="73" t="s">
        <v>234</v>
      </c>
      <c r="C73" s="352" t="s">
        <v>219</v>
      </c>
      <c r="D73" s="73" t="s">
        <v>12</v>
      </c>
      <c r="E73" s="352" t="s">
        <v>219</v>
      </c>
      <c r="F73" s="73">
        <v>413.37524597457832</v>
      </c>
      <c r="G73" s="353" t="s">
        <v>219</v>
      </c>
      <c r="H73" s="73" t="s">
        <v>94</v>
      </c>
      <c r="I73" s="352" t="s">
        <v>497</v>
      </c>
    </row>
    <row r="74" spans="1:9">
      <c r="A74" s="73">
        <v>2018</v>
      </c>
      <c r="B74" s="73" t="s">
        <v>234</v>
      </c>
      <c r="C74" s="352" t="s">
        <v>219</v>
      </c>
      <c r="D74" s="73" t="s">
        <v>6</v>
      </c>
      <c r="E74" s="352" t="s">
        <v>219</v>
      </c>
      <c r="F74" s="73">
        <v>1093.8550508084159</v>
      </c>
      <c r="G74" s="353" t="s">
        <v>219</v>
      </c>
      <c r="H74" s="73" t="s">
        <v>94</v>
      </c>
      <c r="I74" s="352" t="s">
        <v>497</v>
      </c>
    </row>
    <row r="75" spans="1:9">
      <c r="A75" s="73">
        <v>2018</v>
      </c>
      <c r="B75" s="73" t="s">
        <v>234</v>
      </c>
      <c r="C75" s="352" t="s">
        <v>219</v>
      </c>
      <c r="D75" s="73" t="s">
        <v>83</v>
      </c>
      <c r="E75" s="352" t="s">
        <v>219</v>
      </c>
      <c r="F75" s="73">
        <v>1269.2703712263494</v>
      </c>
      <c r="G75" s="353" t="s">
        <v>219</v>
      </c>
      <c r="H75" s="73" t="s">
        <v>94</v>
      </c>
      <c r="I75" s="352" t="s">
        <v>497</v>
      </c>
    </row>
    <row r="76" spans="1:9">
      <c r="A76" s="73">
        <v>2018</v>
      </c>
      <c r="B76" s="73" t="s">
        <v>234</v>
      </c>
      <c r="C76" s="352" t="s">
        <v>219</v>
      </c>
      <c r="D76" s="73" t="s">
        <v>16</v>
      </c>
      <c r="E76" s="352" t="s">
        <v>219</v>
      </c>
      <c r="F76" s="73">
        <v>163.24889075784964</v>
      </c>
      <c r="G76" s="353" t="s">
        <v>219</v>
      </c>
      <c r="H76" s="73" t="s">
        <v>94</v>
      </c>
      <c r="I76" s="352" t="s">
        <v>497</v>
      </c>
    </row>
    <row r="77" spans="1:9">
      <c r="A77" s="73">
        <v>2018</v>
      </c>
      <c r="B77" s="73" t="s">
        <v>234</v>
      </c>
      <c r="C77" s="352" t="s">
        <v>219</v>
      </c>
      <c r="D77" s="73" t="s">
        <v>47</v>
      </c>
      <c r="E77" s="352" t="s">
        <v>219</v>
      </c>
      <c r="F77" s="73">
        <v>155.07004627582663</v>
      </c>
      <c r="G77" s="353" t="s">
        <v>219</v>
      </c>
      <c r="H77" s="73" t="s">
        <v>94</v>
      </c>
      <c r="I77" s="352" t="s">
        <v>497</v>
      </c>
    </row>
    <row r="78" spans="1:9">
      <c r="A78" s="73">
        <v>2018</v>
      </c>
      <c r="B78" s="73" t="s">
        <v>234</v>
      </c>
      <c r="C78" s="352" t="s">
        <v>219</v>
      </c>
      <c r="D78" s="73" t="s">
        <v>84</v>
      </c>
      <c r="E78" s="352" t="s">
        <v>219</v>
      </c>
      <c r="F78" s="73">
        <v>250.15016097277916</v>
      </c>
      <c r="G78" s="353" t="s">
        <v>219</v>
      </c>
      <c r="H78" s="73" t="s">
        <v>94</v>
      </c>
      <c r="I78" s="352" t="s">
        <v>497</v>
      </c>
    </row>
    <row r="79" spans="1:9">
      <c r="A79" s="73">
        <v>2018</v>
      </c>
      <c r="B79" s="73" t="s">
        <v>236</v>
      </c>
      <c r="C79" s="352" t="s">
        <v>219</v>
      </c>
      <c r="D79" s="73" t="s">
        <v>108</v>
      </c>
      <c r="E79" s="352" t="s">
        <v>219</v>
      </c>
      <c r="F79" s="73">
        <v>185.55565457679737</v>
      </c>
      <c r="G79" s="353" t="s">
        <v>219</v>
      </c>
      <c r="H79" s="73" t="s">
        <v>94</v>
      </c>
      <c r="I79" s="352" t="s">
        <v>497</v>
      </c>
    </row>
    <row r="80" spans="1:9">
      <c r="A80" s="73">
        <v>2018</v>
      </c>
      <c r="B80" s="73" t="s">
        <v>236</v>
      </c>
      <c r="C80" s="352" t="s">
        <v>219</v>
      </c>
      <c r="D80" s="73" t="s">
        <v>498</v>
      </c>
      <c r="E80" s="352" t="s">
        <v>219</v>
      </c>
      <c r="F80" s="73">
        <v>1159.6752438416738</v>
      </c>
      <c r="G80" s="353" t="s">
        <v>219</v>
      </c>
      <c r="H80" s="73" t="s">
        <v>94</v>
      </c>
      <c r="I80" s="352" t="s">
        <v>497</v>
      </c>
    </row>
    <row r="81" spans="1:9">
      <c r="A81" s="73">
        <v>2018</v>
      </c>
      <c r="B81" s="73" t="s">
        <v>236</v>
      </c>
      <c r="C81" s="352" t="s">
        <v>219</v>
      </c>
      <c r="D81" s="73" t="s">
        <v>54</v>
      </c>
      <c r="E81" s="352" t="s">
        <v>219</v>
      </c>
      <c r="F81" s="73">
        <v>78.111779161426085</v>
      </c>
      <c r="G81" s="353" t="s">
        <v>219</v>
      </c>
      <c r="H81" s="73" t="s">
        <v>94</v>
      </c>
      <c r="I81" s="352" t="s">
        <v>497</v>
      </c>
    </row>
    <row r="82" spans="1:9">
      <c r="A82" s="73">
        <v>2018</v>
      </c>
      <c r="B82" s="73" t="s">
        <v>237</v>
      </c>
      <c r="C82" s="352" t="s">
        <v>219</v>
      </c>
      <c r="D82" s="73" t="s">
        <v>15</v>
      </c>
      <c r="E82" s="352" t="s">
        <v>219</v>
      </c>
      <c r="F82" s="73">
        <v>1817.2648396670172</v>
      </c>
      <c r="G82" s="353" t="s">
        <v>219</v>
      </c>
      <c r="H82" s="73" t="s">
        <v>94</v>
      </c>
      <c r="I82" s="352" t="s">
        <v>497</v>
      </c>
    </row>
    <row r="83" spans="1:9">
      <c r="A83" s="73">
        <v>2018</v>
      </c>
      <c r="B83" s="73" t="s">
        <v>234</v>
      </c>
      <c r="C83" s="352" t="s">
        <v>219</v>
      </c>
      <c r="D83" s="73" t="s">
        <v>499</v>
      </c>
      <c r="E83" s="352" t="s">
        <v>219</v>
      </c>
      <c r="F83" s="73">
        <v>16715.284012507789</v>
      </c>
      <c r="G83" s="353" t="s">
        <v>219</v>
      </c>
      <c r="H83" s="73" t="s">
        <v>94</v>
      </c>
      <c r="I83" s="352" t="s">
        <v>497</v>
      </c>
    </row>
    <row r="84" spans="1:9">
      <c r="A84" s="73">
        <v>2018</v>
      </c>
      <c r="B84" s="73" t="s">
        <v>234</v>
      </c>
      <c r="C84" s="352" t="s">
        <v>219</v>
      </c>
      <c r="D84" s="73" t="s">
        <v>500</v>
      </c>
      <c r="E84" s="352" t="s">
        <v>219</v>
      </c>
      <c r="F84" s="73">
        <v>582.14612255818042</v>
      </c>
      <c r="G84" s="353" t="s">
        <v>219</v>
      </c>
      <c r="H84" s="73" t="s">
        <v>94</v>
      </c>
      <c r="I84" s="352" t="s">
        <v>497</v>
      </c>
    </row>
    <row r="85" spans="1:9">
      <c r="A85" s="73">
        <v>2018</v>
      </c>
      <c r="B85" s="73" t="s">
        <v>234</v>
      </c>
      <c r="C85" s="352" t="s">
        <v>219</v>
      </c>
      <c r="D85" s="73" t="s">
        <v>96</v>
      </c>
      <c r="E85" s="352" t="s">
        <v>219</v>
      </c>
      <c r="F85" s="73">
        <v>17297.430135065973</v>
      </c>
      <c r="G85" s="353" t="s">
        <v>219</v>
      </c>
      <c r="H85" s="73" t="s">
        <v>94</v>
      </c>
      <c r="I85" s="352" t="s">
        <v>497</v>
      </c>
    </row>
    <row r="86" spans="1:9">
      <c r="A86" s="73">
        <v>2019</v>
      </c>
      <c r="B86" s="73" t="s">
        <v>234</v>
      </c>
      <c r="C86" s="352" t="s">
        <v>219</v>
      </c>
      <c r="D86" s="73" t="s">
        <v>18</v>
      </c>
      <c r="E86" s="352" t="s">
        <v>219</v>
      </c>
      <c r="F86" s="73">
        <v>379.57350656640796</v>
      </c>
      <c r="G86" s="353" t="s">
        <v>219</v>
      </c>
      <c r="H86" s="73" t="s">
        <v>9</v>
      </c>
      <c r="I86" s="352" t="s">
        <v>497</v>
      </c>
    </row>
    <row r="87" spans="1:9">
      <c r="A87" s="73">
        <v>2019</v>
      </c>
      <c r="B87" s="73" t="s">
        <v>234</v>
      </c>
      <c r="C87" s="352" t="s">
        <v>219</v>
      </c>
      <c r="D87" s="73" t="s">
        <v>19</v>
      </c>
      <c r="E87" s="352" t="s">
        <v>219</v>
      </c>
      <c r="F87" s="73">
        <v>283.70984491704542</v>
      </c>
      <c r="G87" s="353" t="s">
        <v>219</v>
      </c>
      <c r="H87" s="73" t="s">
        <v>9</v>
      </c>
      <c r="I87" s="352" t="s">
        <v>497</v>
      </c>
    </row>
    <row r="88" spans="1:9">
      <c r="A88" s="73">
        <v>2019</v>
      </c>
      <c r="B88" s="73" t="s">
        <v>234</v>
      </c>
      <c r="C88" s="352" t="s">
        <v>219</v>
      </c>
      <c r="D88" s="73" t="s">
        <v>13</v>
      </c>
      <c r="E88" s="352" t="s">
        <v>219</v>
      </c>
      <c r="F88" s="73">
        <v>979.40776676370092</v>
      </c>
      <c r="G88" s="353" t="s">
        <v>219</v>
      </c>
      <c r="H88" s="73" t="s">
        <v>9</v>
      </c>
      <c r="I88" s="352" t="s">
        <v>497</v>
      </c>
    </row>
    <row r="89" spans="1:9">
      <c r="A89" s="73">
        <v>2019</v>
      </c>
      <c r="B89" s="73" t="s">
        <v>234</v>
      </c>
      <c r="C89" s="352" t="s">
        <v>219</v>
      </c>
      <c r="D89" s="73" t="s">
        <v>81</v>
      </c>
      <c r="E89" s="352" t="s">
        <v>219</v>
      </c>
      <c r="F89" s="73">
        <v>364.31367158614728</v>
      </c>
      <c r="G89" s="353" t="s">
        <v>219</v>
      </c>
      <c r="H89" s="73" t="s">
        <v>9</v>
      </c>
      <c r="I89" s="352" t="s">
        <v>497</v>
      </c>
    </row>
    <row r="90" spans="1:9">
      <c r="A90" s="73">
        <v>2019</v>
      </c>
      <c r="B90" s="73" t="s">
        <v>234</v>
      </c>
      <c r="C90" s="352" t="s">
        <v>219</v>
      </c>
      <c r="D90" s="73" t="s">
        <v>2</v>
      </c>
      <c r="E90" s="352" t="s">
        <v>219</v>
      </c>
      <c r="F90" s="73">
        <v>4273.8548811872442</v>
      </c>
      <c r="G90" s="353" t="s">
        <v>219</v>
      </c>
      <c r="H90" s="73" t="s">
        <v>9</v>
      </c>
      <c r="I90" s="352" t="s">
        <v>497</v>
      </c>
    </row>
    <row r="91" spans="1:9">
      <c r="A91" s="73">
        <v>2019</v>
      </c>
      <c r="B91" s="73" t="s">
        <v>234</v>
      </c>
      <c r="C91" s="352" t="s">
        <v>219</v>
      </c>
      <c r="D91" s="73" t="s">
        <v>5</v>
      </c>
      <c r="E91" s="352" t="s">
        <v>219</v>
      </c>
      <c r="F91" s="73">
        <v>2971.4133130157384</v>
      </c>
      <c r="G91" s="353" t="s">
        <v>219</v>
      </c>
      <c r="H91" s="73" t="s">
        <v>9</v>
      </c>
      <c r="I91" s="352" t="s">
        <v>497</v>
      </c>
    </row>
    <row r="92" spans="1:9">
      <c r="A92" s="73">
        <v>2019</v>
      </c>
      <c r="B92" s="73" t="s">
        <v>234</v>
      </c>
      <c r="C92" s="352" t="s">
        <v>219</v>
      </c>
      <c r="D92" s="73" t="s">
        <v>8</v>
      </c>
      <c r="E92" s="352" t="s">
        <v>219</v>
      </c>
      <c r="F92" s="73">
        <v>1782.5428249022532</v>
      </c>
      <c r="G92" s="353" t="s">
        <v>219</v>
      </c>
      <c r="H92" s="73" t="s">
        <v>9</v>
      </c>
      <c r="I92" s="352" t="s">
        <v>497</v>
      </c>
    </row>
    <row r="93" spans="1:9">
      <c r="A93" s="73">
        <v>2019</v>
      </c>
      <c r="B93" s="73" t="s">
        <v>234</v>
      </c>
      <c r="C93" s="352" t="s">
        <v>219</v>
      </c>
      <c r="D93" s="73" t="s">
        <v>9</v>
      </c>
      <c r="E93" s="352" t="s">
        <v>219</v>
      </c>
      <c r="F93" s="73">
        <v>506.85957226774559</v>
      </c>
      <c r="G93" s="353" t="s">
        <v>219</v>
      </c>
      <c r="H93" s="73" t="s">
        <v>9</v>
      </c>
      <c r="I93" s="352" t="s">
        <v>497</v>
      </c>
    </row>
    <row r="94" spans="1:9">
      <c r="A94" s="73">
        <v>2019</v>
      </c>
      <c r="B94" s="73" t="s">
        <v>234</v>
      </c>
      <c r="C94" s="352" t="s">
        <v>219</v>
      </c>
      <c r="D94" s="73" t="s">
        <v>12</v>
      </c>
      <c r="E94" s="352" t="s">
        <v>219</v>
      </c>
      <c r="F94" s="73">
        <v>382.47517383299021</v>
      </c>
      <c r="G94" s="353" t="s">
        <v>219</v>
      </c>
      <c r="H94" s="73" t="s">
        <v>9</v>
      </c>
      <c r="I94" s="352" t="s">
        <v>497</v>
      </c>
    </row>
    <row r="95" spans="1:9">
      <c r="A95" s="73">
        <v>2019</v>
      </c>
      <c r="B95" s="73" t="s">
        <v>234</v>
      </c>
      <c r="C95" s="352" t="s">
        <v>219</v>
      </c>
      <c r="D95" s="73" t="s">
        <v>6</v>
      </c>
      <c r="E95" s="352" t="s">
        <v>219</v>
      </c>
      <c r="F95" s="73">
        <v>1027.3942239303321</v>
      </c>
      <c r="G95" s="353" t="s">
        <v>219</v>
      </c>
      <c r="H95" s="73" t="s">
        <v>9</v>
      </c>
      <c r="I95" s="352" t="s">
        <v>497</v>
      </c>
    </row>
    <row r="96" spans="1:9">
      <c r="A96" s="73">
        <v>2019</v>
      </c>
      <c r="B96" s="73" t="s">
        <v>234</v>
      </c>
      <c r="C96" s="352" t="s">
        <v>219</v>
      </c>
      <c r="D96" s="73" t="s">
        <v>83</v>
      </c>
      <c r="E96" s="352" t="s">
        <v>219</v>
      </c>
      <c r="F96" s="73">
        <v>1153.5540416127174</v>
      </c>
      <c r="G96" s="353" t="s">
        <v>219</v>
      </c>
      <c r="H96" s="73" t="s">
        <v>9</v>
      </c>
      <c r="I96" s="352" t="s">
        <v>497</v>
      </c>
    </row>
    <row r="97" spans="1:9">
      <c r="A97" s="73">
        <v>2019</v>
      </c>
      <c r="B97" s="73" t="s">
        <v>234</v>
      </c>
      <c r="C97" s="352" t="s">
        <v>219</v>
      </c>
      <c r="D97" s="73" t="s">
        <v>16</v>
      </c>
      <c r="E97" s="352" t="s">
        <v>219</v>
      </c>
      <c r="F97" s="73">
        <v>173.69780013624737</v>
      </c>
      <c r="G97" s="353" t="s">
        <v>219</v>
      </c>
      <c r="H97" s="73" t="s">
        <v>9</v>
      </c>
      <c r="I97" s="352" t="s">
        <v>497</v>
      </c>
    </row>
    <row r="98" spans="1:9">
      <c r="A98" s="73">
        <v>2019</v>
      </c>
      <c r="B98" s="73" t="s">
        <v>234</v>
      </c>
      <c r="C98" s="352" t="s">
        <v>219</v>
      </c>
      <c r="D98" s="73" t="s">
        <v>47</v>
      </c>
      <c r="E98" s="352" t="s">
        <v>219</v>
      </c>
      <c r="F98" s="73">
        <v>153.98370171568507</v>
      </c>
      <c r="G98" s="353" t="s">
        <v>219</v>
      </c>
      <c r="H98" s="73" t="s">
        <v>9</v>
      </c>
      <c r="I98" s="352" t="s">
        <v>497</v>
      </c>
    </row>
    <row r="99" spans="1:9">
      <c r="A99" s="73">
        <v>2019</v>
      </c>
      <c r="B99" s="73" t="s">
        <v>234</v>
      </c>
      <c r="C99" s="352" t="s">
        <v>219</v>
      </c>
      <c r="D99" s="73" t="s">
        <v>84</v>
      </c>
      <c r="E99" s="352" t="s">
        <v>219</v>
      </c>
      <c r="F99" s="73">
        <v>203.73140160772968</v>
      </c>
      <c r="G99" s="353" t="s">
        <v>219</v>
      </c>
      <c r="H99" s="73" t="s">
        <v>9</v>
      </c>
      <c r="I99" s="352" t="s">
        <v>497</v>
      </c>
    </row>
    <row r="100" spans="1:9">
      <c r="A100" s="73">
        <v>2019</v>
      </c>
      <c r="B100" s="73" t="s">
        <v>236</v>
      </c>
      <c r="C100" s="352" t="s">
        <v>219</v>
      </c>
      <c r="D100" s="73" t="s">
        <v>108</v>
      </c>
      <c r="E100" s="352" t="s">
        <v>219</v>
      </c>
      <c r="F100" s="73">
        <v>373.02761485639252</v>
      </c>
      <c r="G100" s="353" t="s">
        <v>219</v>
      </c>
      <c r="H100" s="73" t="s">
        <v>9</v>
      </c>
      <c r="I100" s="352" t="s">
        <v>497</v>
      </c>
    </row>
    <row r="101" spans="1:9">
      <c r="A101" s="73">
        <v>2019</v>
      </c>
      <c r="B101" s="73" t="s">
        <v>236</v>
      </c>
      <c r="C101" s="352" t="s">
        <v>219</v>
      </c>
      <c r="D101" s="73" t="s">
        <v>498</v>
      </c>
      <c r="E101" s="352" t="s">
        <v>219</v>
      </c>
      <c r="F101" s="73">
        <v>1177.2742380968541</v>
      </c>
      <c r="G101" s="353" t="s">
        <v>219</v>
      </c>
      <c r="H101" s="73" t="s">
        <v>9</v>
      </c>
      <c r="I101" s="352" t="s">
        <v>497</v>
      </c>
    </row>
    <row r="102" spans="1:9">
      <c r="A102" s="73">
        <v>2019</v>
      </c>
      <c r="B102" s="73" t="s">
        <v>236</v>
      </c>
      <c r="C102" s="352" t="s">
        <v>219</v>
      </c>
      <c r="D102" s="73" t="s">
        <v>54</v>
      </c>
      <c r="E102" s="352" t="s">
        <v>219</v>
      </c>
      <c r="F102" s="73">
        <v>84.530910086464075</v>
      </c>
      <c r="G102" s="353" t="s">
        <v>219</v>
      </c>
      <c r="H102" s="73" t="s">
        <v>9</v>
      </c>
      <c r="I102" s="352" t="s">
        <v>497</v>
      </c>
    </row>
    <row r="103" spans="1:9">
      <c r="A103" s="73">
        <v>2019</v>
      </c>
      <c r="B103" s="73" t="s">
        <v>237</v>
      </c>
      <c r="C103" s="352" t="s">
        <v>219</v>
      </c>
      <c r="D103" s="73" t="s">
        <v>15</v>
      </c>
      <c r="E103" s="352" t="s">
        <v>219</v>
      </c>
      <c r="F103" s="73">
        <v>1325.8515736816046</v>
      </c>
      <c r="G103" s="353" t="s">
        <v>219</v>
      </c>
      <c r="H103" s="73" t="s">
        <v>9</v>
      </c>
      <c r="I103" s="352" t="s">
        <v>497</v>
      </c>
    </row>
    <row r="104" spans="1:9">
      <c r="A104" s="73">
        <v>2019</v>
      </c>
      <c r="B104" s="73" t="s">
        <v>234</v>
      </c>
      <c r="C104" s="352" t="s">
        <v>219</v>
      </c>
      <c r="D104" s="73" t="s">
        <v>499</v>
      </c>
      <c r="E104" s="352" t="s">
        <v>219</v>
      </c>
      <c r="F104" s="73">
        <v>17597.196060763312</v>
      </c>
      <c r="G104" s="353" t="s">
        <v>219</v>
      </c>
      <c r="H104" s="73" t="s">
        <v>9</v>
      </c>
      <c r="I104" s="352" t="s">
        <v>497</v>
      </c>
    </row>
    <row r="105" spans="1:9">
      <c r="A105" s="73">
        <v>2019</v>
      </c>
      <c r="B105" s="73" t="s">
        <v>234</v>
      </c>
      <c r="C105" s="352" t="s">
        <v>219</v>
      </c>
      <c r="D105" s="73" t="s">
        <v>500</v>
      </c>
      <c r="E105" s="352" t="s">
        <v>219</v>
      </c>
      <c r="F105" s="73">
        <v>548.0401078698178</v>
      </c>
      <c r="G105" s="353" t="s">
        <v>219</v>
      </c>
      <c r="H105" s="73" t="s">
        <v>9</v>
      </c>
      <c r="I105" s="352" t="s">
        <v>497</v>
      </c>
    </row>
    <row r="106" spans="1:9">
      <c r="A106" s="73">
        <v>2019</v>
      </c>
      <c r="B106" s="73" t="s">
        <v>234</v>
      </c>
      <c r="C106" s="352" t="s">
        <v>219</v>
      </c>
      <c r="D106" s="73" t="s">
        <v>96</v>
      </c>
      <c r="E106" s="352" t="s">
        <v>219</v>
      </c>
      <c r="F106" s="73">
        <v>18145.236168633128</v>
      </c>
      <c r="G106" s="353" t="s">
        <v>219</v>
      </c>
      <c r="H106" s="73" t="s">
        <v>9</v>
      </c>
      <c r="I106" s="352" t="s">
        <v>497</v>
      </c>
    </row>
    <row r="107" spans="1:9">
      <c r="A107" s="73">
        <v>2019</v>
      </c>
      <c r="B107" s="73" t="s">
        <v>234</v>
      </c>
      <c r="C107" s="352" t="s">
        <v>219</v>
      </c>
      <c r="D107" s="73" t="s">
        <v>18</v>
      </c>
      <c r="E107" s="352" t="s">
        <v>219</v>
      </c>
      <c r="F107" s="73">
        <v>432.67195692538672</v>
      </c>
      <c r="G107" s="353" t="s">
        <v>219</v>
      </c>
      <c r="H107" s="73" t="s">
        <v>92</v>
      </c>
      <c r="I107" s="352" t="s">
        <v>497</v>
      </c>
    </row>
    <row r="108" spans="1:9">
      <c r="A108" s="73">
        <v>2019</v>
      </c>
      <c r="B108" s="73" t="s">
        <v>234</v>
      </c>
      <c r="C108" s="352" t="s">
        <v>219</v>
      </c>
      <c r="D108" s="73" t="s">
        <v>19</v>
      </c>
      <c r="E108" s="352" t="s">
        <v>219</v>
      </c>
      <c r="F108" s="73">
        <v>201.52261007392326</v>
      </c>
      <c r="G108" s="353" t="s">
        <v>219</v>
      </c>
      <c r="H108" s="73" t="s">
        <v>92</v>
      </c>
      <c r="I108" s="352" t="s">
        <v>497</v>
      </c>
    </row>
    <row r="109" spans="1:9">
      <c r="A109" s="73">
        <v>2019</v>
      </c>
      <c r="B109" s="73" t="s">
        <v>234</v>
      </c>
      <c r="C109" s="352" t="s">
        <v>219</v>
      </c>
      <c r="D109" s="73" t="s">
        <v>13</v>
      </c>
      <c r="E109" s="352" t="s">
        <v>219</v>
      </c>
      <c r="F109" s="73">
        <v>960.51058514740691</v>
      </c>
      <c r="G109" s="353" t="s">
        <v>219</v>
      </c>
      <c r="H109" s="73" t="s">
        <v>92</v>
      </c>
      <c r="I109" s="352" t="s">
        <v>497</v>
      </c>
    </row>
    <row r="110" spans="1:9">
      <c r="A110" s="73">
        <v>2019</v>
      </c>
      <c r="B110" s="73" t="s">
        <v>234</v>
      </c>
      <c r="C110" s="352" t="s">
        <v>219</v>
      </c>
      <c r="D110" s="73" t="s">
        <v>81</v>
      </c>
      <c r="E110" s="352" t="s">
        <v>219</v>
      </c>
      <c r="F110" s="73">
        <v>367.15494299495219</v>
      </c>
      <c r="G110" s="353" t="s">
        <v>219</v>
      </c>
      <c r="H110" s="73" t="s">
        <v>92</v>
      </c>
      <c r="I110" s="352" t="s">
        <v>497</v>
      </c>
    </row>
    <row r="111" spans="1:9">
      <c r="A111" s="73">
        <v>2019</v>
      </c>
      <c r="B111" s="73" t="s">
        <v>234</v>
      </c>
      <c r="C111" s="352" t="s">
        <v>219</v>
      </c>
      <c r="D111" s="73" t="s">
        <v>2</v>
      </c>
      <c r="E111" s="352" t="s">
        <v>219</v>
      </c>
      <c r="F111" s="73">
        <v>2654.3791889577715</v>
      </c>
      <c r="G111" s="353" t="s">
        <v>219</v>
      </c>
      <c r="H111" s="73" t="s">
        <v>92</v>
      </c>
      <c r="I111" s="352" t="s">
        <v>497</v>
      </c>
    </row>
    <row r="112" spans="1:9">
      <c r="A112" s="73">
        <v>2019</v>
      </c>
      <c r="B112" s="73" t="s">
        <v>234</v>
      </c>
      <c r="C112" s="352" t="s">
        <v>219</v>
      </c>
      <c r="D112" s="73" t="s">
        <v>5</v>
      </c>
      <c r="E112" s="352" t="s">
        <v>219</v>
      </c>
      <c r="F112" s="73">
        <v>3023.9826141310587</v>
      </c>
      <c r="G112" s="353" t="s">
        <v>219</v>
      </c>
      <c r="H112" s="73" t="s">
        <v>92</v>
      </c>
      <c r="I112" s="352" t="s">
        <v>497</v>
      </c>
    </row>
    <row r="113" spans="1:9">
      <c r="A113" s="73">
        <v>2019</v>
      </c>
      <c r="B113" s="73" t="s">
        <v>234</v>
      </c>
      <c r="C113" s="352" t="s">
        <v>219</v>
      </c>
      <c r="D113" s="73" t="s">
        <v>8</v>
      </c>
      <c r="E113" s="352" t="s">
        <v>219</v>
      </c>
      <c r="F113" s="73">
        <v>1815.4958355637907</v>
      </c>
      <c r="G113" s="353" t="s">
        <v>219</v>
      </c>
      <c r="H113" s="73" t="s">
        <v>92</v>
      </c>
      <c r="I113" s="352" t="s">
        <v>497</v>
      </c>
    </row>
    <row r="114" spans="1:9">
      <c r="A114" s="73">
        <v>2019</v>
      </c>
      <c r="B114" s="73" t="s">
        <v>234</v>
      </c>
      <c r="C114" s="352" t="s">
        <v>219</v>
      </c>
      <c r="D114" s="73" t="s">
        <v>9</v>
      </c>
      <c r="E114" s="352" t="s">
        <v>219</v>
      </c>
      <c r="F114" s="73">
        <v>468.40046923177482</v>
      </c>
      <c r="G114" s="353" t="s">
        <v>219</v>
      </c>
      <c r="H114" s="73" t="s">
        <v>92</v>
      </c>
      <c r="I114" s="352" t="s">
        <v>497</v>
      </c>
    </row>
    <row r="115" spans="1:9">
      <c r="A115" s="73">
        <v>2019</v>
      </c>
      <c r="B115" s="73" t="s">
        <v>234</v>
      </c>
      <c r="C115" s="352" t="s">
        <v>219</v>
      </c>
      <c r="D115" s="73" t="s">
        <v>12</v>
      </c>
      <c r="E115" s="352" t="s">
        <v>219</v>
      </c>
      <c r="F115" s="73">
        <v>385.27474932413691</v>
      </c>
      <c r="G115" s="353" t="s">
        <v>219</v>
      </c>
      <c r="H115" s="73" t="s">
        <v>92</v>
      </c>
      <c r="I115" s="352" t="s">
        <v>497</v>
      </c>
    </row>
    <row r="116" spans="1:9">
      <c r="A116" s="73">
        <v>2019</v>
      </c>
      <c r="B116" s="73" t="s">
        <v>234</v>
      </c>
      <c r="C116" s="352" t="s">
        <v>219</v>
      </c>
      <c r="D116" s="73" t="s">
        <v>6</v>
      </c>
      <c r="E116" s="352" t="s">
        <v>219</v>
      </c>
      <c r="F116" s="73">
        <v>1036.3020026301272</v>
      </c>
      <c r="G116" s="353" t="s">
        <v>219</v>
      </c>
      <c r="H116" s="73" t="s">
        <v>92</v>
      </c>
      <c r="I116" s="352" t="s">
        <v>497</v>
      </c>
    </row>
    <row r="117" spans="1:9">
      <c r="A117" s="73">
        <v>2019</v>
      </c>
      <c r="B117" s="73" t="s">
        <v>234</v>
      </c>
      <c r="C117" s="352" t="s">
        <v>219</v>
      </c>
      <c r="D117" s="73" t="s">
        <v>83</v>
      </c>
      <c r="E117" s="352" t="s">
        <v>219</v>
      </c>
      <c r="F117" s="73">
        <v>1207.1810685080673</v>
      </c>
      <c r="G117" s="353" t="s">
        <v>219</v>
      </c>
      <c r="H117" s="73" t="s">
        <v>92</v>
      </c>
      <c r="I117" s="352" t="s">
        <v>497</v>
      </c>
    </row>
    <row r="118" spans="1:9">
      <c r="A118" s="73">
        <v>2019</v>
      </c>
      <c r="B118" s="73" t="s">
        <v>234</v>
      </c>
      <c r="C118" s="352" t="s">
        <v>219</v>
      </c>
      <c r="D118" s="73" t="s">
        <v>16</v>
      </c>
      <c r="E118" s="352" t="s">
        <v>219</v>
      </c>
      <c r="F118" s="73">
        <v>174.48695617565355</v>
      </c>
      <c r="G118" s="353" t="s">
        <v>219</v>
      </c>
      <c r="H118" s="73" t="s">
        <v>92</v>
      </c>
      <c r="I118" s="352" t="s">
        <v>497</v>
      </c>
    </row>
    <row r="119" spans="1:9">
      <c r="A119" s="73">
        <v>2019</v>
      </c>
      <c r="B119" s="73" t="s">
        <v>234</v>
      </c>
      <c r="C119" s="352" t="s">
        <v>219</v>
      </c>
      <c r="D119" s="73" t="s">
        <v>47</v>
      </c>
      <c r="E119" s="352" t="s">
        <v>219</v>
      </c>
      <c r="F119" s="73">
        <v>161.43735562564953</v>
      </c>
      <c r="G119" s="353" t="s">
        <v>219</v>
      </c>
      <c r="H119" s="73" t="s">
        <v>92</v>
      </c>
      <c r="I119" s="352" t="s">
        <v>497</v>
      </c>
    </row>
    <row r="120" spans="1:9">
      <c r="A120" s="73">
        <v>2019</v>
      </c>
      <c r="B120" s="73" t="s">
        <v>234</v>
      </c>
      <c r="C120" s="352" t="s">
        <v>219</v>
      </c>
      <c r="D120" s="73" t="s">
        <v>84</v>
      </c>
      <c r="E120" s="352" t="s">
        <v>219</v>
      </c>
      <c r="F120" s="73">
        <v>221.63701960930635</v>
      </c>
      <c r="G120" s="353" t="s">
        <v>219</v>
      </c>
      <c r="H120" s="73" t="s">
        <v>92</v>
      </c>
      <c r="I120" s="352" t="s">
        <v>497</v>
      </c>
    </row>
    <row r="121" spans="1:9">
      <c r="A121" s="73">
        <v>2019</v>
      </c>
      <c r="B121" s="73" t="s">
        <v>236</v>
      </c>
      <c r="C121" s="352" t="s">
        <v>219</v>
      </c>
      <c r="D121" s="73" t="s">
        <v>108</v>
      </c>
      <c r="E121" s="352" t="s">
        <v>219</v>
      </c>
      <c r="F121" s="73">
        <v>191.44074268673171</v>
      </c>
      <c r="G121" s="353" t="s">
        <v>219</v>
      </c>
      <c r="H121" s="73" t="s">
        <v>92</v>
      </c>
      <c r="I121" s="352" t="s">
        <v>497</v>
      </c>
    </row>
    <row r="122" spans="1:9">
      <c r="A122" s="73">
        <v>2019</v>
      </c>
      <c r="B122" s="73" t="s">
        <v>236</v>
      </c>
      <c r="C122" s="352" t="s">
        <v>219</v>
      </c>
      <c r="D122" s="73" t="s">
        <v>498</v>
      </c>
      <c r="E122" s="352" t="s">
        <v>219</v>
      </c>
      <c r="F122" s="73">
        <v>1195.4773481021541</v>
      </c>
      <c r="G122" s="353" t="s">
        <v>219</v>
      </c>
      <c r="H122" s="73" t="s">
        <v>92</v>
      </c>
      <c r="I122" s="352" t="s">
        <v>497</v>
      </c>
    </row>
    <row r="123" spans="1:9">
      <c r="A123" s="73">
        <v>2019</v>
      </c>
      <c r="B123" s="73" t="s">
        <v>236</v>
      </c>
      <c r="C123" s="352" t="s">
        <v>219</v>
      </c>
      <c r="D123" s="73" t="s">
        <v>54</v>
      </c>
      <c r="E123" s="352" t="s">
        <v>219</v>
      </c>
      <c r="F123" s="73">
        <v>88.986778690658909</v>
      </c>
      <c r="G123" s="353" t="s">
        <v>219</v>
      </c>
      <c r="H123" s="73" t="s">
        <v>92</v>
      </c>
      <c r="I123" s="352" t="s">
        <v>497</v>
      </c>
    </row>
    <row r="124" spans="1:9">
      <c r="A124" s="73">
        <v>2019</v>
      </c>
      <c r="B124" s="73" t="s">
        <v>237</v>
      </c>
      <c r="C124" s="352" t="s">
        <v>219</v>
      </c>
      <c r="D124" s="73" t="s">
        <v>15</v>
      </c>
      <c r="E124" s="352" t="s">
        <v>219</v>
      </c>
      <c r="F124" s="73">
        <v>1281.4669187948502</v>
      </c>
      <c r="G124" s="353" t="s">
        <v>219</v>
      </c>
      <c r="H124" s="73" t="s">
        <v>92</v>
      </c>
      <c r="I124" s="352" t="s">
        <v>497</v>
      </c>
    </row>
    <row r="125" spans="1:9">
      <c r="A125" s="73">
        <v>2019</v>
      </c>
      <c r="B125" s="73" t="s">
        <v>234</v>
      </c>
      <c r="C125" s="352" t="s">
        <v>219</v>
      </c>
      <c r="D125" s="73" t="s">
        <v>499</v>
      </c>
      <c r="E125" s="352" t="s">
        <v>219</v>
      </c>
      <c r="F125" s="73">
        <v>15867.809143173412</v>
      </c>
      <c r="G125" s="353" t="s">
        <v>219</v>
      </c>
      <c r="H125" s="73" t="s">
        <v>92</v>
      </c>
      <c r="I125" s="352" t="s">
        <v>497</v>
      </c>
    </row>
    <row r="126" spans="1:9">
      <c r="A126" s="73">
        <v>2019</v>
      </c>
      <c r="B126" s="73" t="s">
        <v>234</v>
      </c>
      <c r="C126" s="352" t="s">
        <v>219</v>
      </c>
      <c r="D126" s="73" t="s">
        <v>500</v>
      </c>
      <c r="E126" s="352" t="s">
        <v>219</v>
      </c>
      <c r="F126" s="73">
        <v>558.49690368626011</v>
      </c>
      <c r="G126" s="353" t="s">
        <v>219</v>
      </c>
      <c r="H126" s="73" t="s">
        <v>92</v>
      </c>
      <c r="I126" s="352" t="s">
        <v>497</v>
      </c>
    </row>
    <row r="127" spans="1:9">
      <c r="A127" s="73">
        <v>2019</v>
      </c>
      <c r="B127" s="73" t="s">
        <v>234</v>
      </c>
      <c r="C127" s="352" t="s">
        <v>219</v>
      </c>
      <c r="D127" s="73" t="s">
        <v>96</v>
      </c>
      <c r="E127" s="352" t="s">
        <v>219</v>
      </c>
      <c r="F127" s="73">
        <v>16426.306046859674</v>
      </c>
      <c r="G127" s="353" t="s">
        <v>219</v>
      </c>
      <c r="H127" s="73" t="s">
        <v>92</v>
      </c>
      <c r="I127" s="352" t="s">
        <v>497</v>
      </c>
    </row>
    <row r="128" spans="1:9">
      <c r="A128" s="73">
        <v>2019</v>
      </c>
      <c r="B128" s="73" t="s">
        <v>234</v>
      </c>
      <c r="C128" s="352" t="s">
        <v>219</v>
      </c>
      <c r="D128" s="73" t="s">
        <v>18</v>
      </c>
      <c r="E128" s="352" t="s">
        <v>219</v>
      </c>
      <c r="F128" s="73">
        <v>455.30344021105918</v>
      </c>
      <c r="G128" s="353" t="s">
        <v>219</v>
      </c>
      <c r="H128" s="73" t="s">
        <v>93</v>
      </c>
      <c r="I128" s="352" t="s">
        <v>497</v>
      </c>
    </row>
    <row r="129" spans="1:9">
      <c r="A129" s="73">
        <v>2019</v>
      </c>
      <c r="B129" s="73" t="s">
        <v>234</v>
      </c>
      <c r="C129" s="352" t="s">
        <v>219</v>
      </c>
      <c r="D129" s="73" t="s">
        <v>19</v>
      </c>
      <c r="E129" s="352" t="s">
        <v>219</v>
      </c>
      <c r="F129" s="73">
        <v>253.65778419816681</v>
      </c>
      <c r="G129" s="353" t="s">
        <v>219</v>
      </c>
      <c r="H129" s="73" t="s">
        <v>93</v>
      </c>
      <c r="I129" s="352" t="s">
        <v>497</v>
      </c>
    </row>
    <row r="130" spans="1:9">
      <c r="A130" s="73">
        <v>2019</v>
      </c>
      <c r="B130" s="73" t="s">
        <v>234</v>
      </c>
      <c r="C130" s="352" t="s">
        <v>219</v>
      </c>
      <c r="D130" s="73" t="s">
        <v>13</v>
      </c>
      <c r="E130" s="352" t="s">
        <v>219</v>
      </c>
      <c r="F130" s="73">
        <v>986.79029550684868</v>
      </c>
      <c r="G130" s="353" t="s">
        <v>219</v>
      </c>
      <c r="H130" s="73" t="s">
        <v>93</v>
      </c>
      <c r="I130" s="352" t="s">
        <v>497</v>
      </c>
    </row>
    <row r="131" spans="1:9">
      <c r="A131" s="73">
        <v>2019</v>
      </c>
      <c r="B131" s="73" t="s">
        <v>234</v>
      </c>
      <c r="C131" s="352" t="s">
        <v>219</v>
      </c>
      <c r="D131" s="73" t="s">
        <v>81</v>
      </c>
      <c r="E131" s="352" t="s">
        <v>219</v>
      </c>
      <c r="F131" s="73">
        <v>345.54410483296266</v>
      </c>
      <c r="G131" s="353" t="s">
        <v>219</v>
      </c>
      <c r="H131" s="73" t="s">
        <v>93</v>
      </c>
      <c r="I131" s="352" t="s">
        <v>497</v>
      </c>
    </row>
    <row r="132" spans="1:9">
      <c r="A132" s="73">
        <v>2019</v>
      </c>
      <c r="B132" s="73" t="s">
        <v>234</v>
      </c>
      <c r="C132" s="352" t="s">
        <v>219</v>
      </c>
      <c r="D132" s="73" t="s">
        <v>2</v>
      </c>
      <c r="E132" s="352" t="s">
        <v>219</v>
      </c>
      <c r="F132" s="73">
        <v>2627.6357612194688</v>
      </c>
      <c r="G132" s="353" t="s">
        <v>219</v>
      </c>
      <c r="H132" s="73" t="s">
        <v>93</v>
      </c>
      <c r="I132" s="352" t="s">
        <v>497</v>
      </c>
    </row>
    <row r="133" spans="1:9">
      <c r="A133" s="73">
        <v>2019</v>
      </c>
      <c r="B133" s="73" t="s">
        <v>234</v>
      </c>
      <c r="C133" s="352" t="s">
        <v>219</v>
      </c>
      <c r="D133" s="73" t="s">
        <v>5</v>
      </c>
      <c r="E133" s="352" t="s">
        <v>219</v>
      </c>
      <c r="F133" s="73">
        <v>3013.7113094696615</v>
      </c>
      <c r="G133" s="353" t="s">
        <v>219</v>
      </c>
      <c r="H133" s="73" t="s">
        <v>93</v>
      </c>
      <c r="I133" s="352" t="s">
        <v>497</v>
      </c>
    </row>
    <row r="134" spans="1:9">
      <c r="A134" s="73">
        <v>2019</v>
      </c>
      <c r="B134" s="73" t="s">
        <v>234</v>
      </c>
      <c r="C134" s="352" t="s">
        <v>219</v>
      </c>
      <c r="D134" s="73" t="s">
        <v>8</v>
      </c>
      <c r="E134" s="352" t="s">
        <v>219</v>
      </c>
      <c r="F134" s="73">
        <v>1905.9636075620861</v>
      </c>
      <c r="G134" s="353" t="s">
        <v>219</v>
      </c>
      <c r="H134" s="73" t="s">
        <v>93</v>
      </c>
      <c r="I134" s="352" t="s">
        <v>497</v>
      </c>
    </row>
    <row r="135" spans="1:9">
      <c r="A135" s="73">
        <v>2019</v>
      </c>
      <c r="B135" s="73" t="s">
        <v>234</v>
      </c>
      <c r="C135" s="352" t="s">
        <v>219</v>
      </c>
      <c r="D135" s="73" t="s">
        <v>9</v>
      </c>
      <c r="E135" s="352" t="s">
        <v>219</v>
      </c>
      <c r="F135" s="73">
        <v>483.84915783610217</v>
      </c>
      <c r="G135" s="353" t="s">
        <v>219</v>
      </c>
      <c r="H135" s="73" t="s">
        <v>93</v>
      </c>
      <c r="I135" s="352" t="s">
        <v>497</v>
      </c>
    </row>
    <row r="136" spans="1:9">
      <c r="A136" s="73">
        <v>2019</v>
      </c>
      <c r="B136" s="73" t="s">
        <v>234</v>
      </c>
      <c r="C136" s="352" t="s">
        <v>219</v>
      </c>
      <c r="D136" s="73" t="s">
        <v>12</v>
      </c>
      <c r="E136" s="352" t="s">
        <v>219</v>
      </c>
      <c r="F136" s="73">
        <v>401.32219891634975</v>
      </c>
      <c r="G136" s="353" t="s">
        <v>219</v>
      </c>
      <c r="H136" s="73" t="s">
        <v>93</v>
      </c>
      <c r="I136" s="352" t="s">
        <v>497</v>
      </c>
    </row>
    <row r="137" spans="1:9">
      <c r="A137" s="73">
        <v>2019</v>
      </c>
      <c r="B137" s="73" t="s">
        <v>234</v>
      </c>
      <c r="C137" s="352" t="s">
        <v>219</v>
      </c>
      <c r="D137" s="73" t="s">
        <v>6</v>
      </c>
      <c r="E137" s="352" t="s">
        <v>219</v>
      </c>
      <c r="F137" s="73">
        <v>1049.0697527515629</v>
      </c>
      <c r="G137" s="353" t="s">
        <v>219</v>
      </c>
      <c r="H137" s="73" t="s">
        <v>93</v>
      </c>
      <c r="I137" s="352" t="s">
        <v>497</v>
      </c>
    </row>
    <row r="138" spans="1:9">
      <c r="A138" s="73">
        <v>2019</v>
      </c>
      <c r="B138" s="73" t="s">
        <v>234</v>
      </c>
      <c r="C138" s="352" t="s">
        <v>219</v>
      </c>
      <c r="D138" s="73" t="s">
        <v>83</v>
      </c>
      <c r="E138" s="352" t="s">
        <v>219</v>
      </c>
      <c r="F138" s="73">
        <v>1260.6013206760163</v>
      </c>
      <c r="G138" s="353" t="s">
        <v>219</v>
      </c>
      <c r="H138" s="73" t="s">
        <v>93</v>
      </c>
      <c r="I138" s="352" t="s">
        <v>497</v>
      </c>
    </row>
    <row r="139" spans="1:9">
      <c r="A139" s="73">
        <v>2019</v>
      </c>
      <c r="B139" s="73" t="s">
        <v>234</v>
      </c>
      <c r="C139" s="352" t="s">
        <v>219</v>
      </c>
      <c r="D139" s="73" t="s">
        <v>16</v>
      </c>
      <c r="E139" s="352" t="s">
        <v>219</v>
      </c>
      <c r="F139" s="73">
        <v>159.98312896161184</v>
      </c>
      <c r="G139" s="353" t="s">
        <v>219</v>
      </c>
      <c r="H139" s="73" t="s">
        <v>93</v>
      </c>
      <c r="I139" s="352" t="s">
        <v>497</v>
      </c>
    </row>
    <row r="140" spans="1:9">
      <c r="A140" s="73">
        <v>2019</v>
      </c>
      <c r="B140" s="73" t="s">
        <v>234</v>
      </c>
      <c r="C140" s="352" t="s">
        <v>219</v>
      </c>
      <c r="D140" s="73" t="s">
        <v>47</v>
      </c>
      <c r="E140" s="352" t="s">
        <v>219</v>
      </c>
      <c r="F140" s="73">
        <v>169.94442301352723</v>
      </c>
      <c r="G140" s="353" t="s">
        <v>219</v>
      </c>
      <c r="H140" s="73" t="s">
        <v>93</v>
      </c>
      <c r="I140" s="352" t="s">
        <v>497</v>
      </c>
    </row>
    <row r="141" spans="1:9">
      <c r="A141" s="73">
        <v>2019</v>
      </c>
      <c r="B141" s="73" t="s">
        <v>234</v>
      </c>
      <c r="C141" s="352" t="s">
        <v>219</v>
      </c>
      <c r="D141" s="73" t="s">
        <v>84</v>
      </c>
      <c r="E141" s="352" t="s">
        <v>219</v>
      </c>
      <c r="F141" s="73">
        <v>216.61915447807036</v>
      </c>
      <c r="G141" s="353" t="s">
        <v>219</v>
      </c>
      <c r="H141" s="73" t="s">
        <v>93</v>
      </c>
      <c r="I141" s="352" t="s">
        <v>497</v>
      </c>
    </row>
    <row r="142" spans="1:9">
      <c r="A142" s="73">
        <v>2019</v>
      </c>
      <c r="B142" s="73" t="s">
        <v>236</v>
      </c>
      <c r="C142" s="352" t="s">
        <v>219</v>
      </c>
      <c r="D142" s="73" t="s">
        <v>108</v>
      </c>
      <c r="E142" s="352" t="s">
        <v>219</v>
      </c>
      <c r="F142" s="73">
        <v>184.38566146143589</v>
      </c>
      <c r="G142" s="353" t="s">
        <v>219</v>
      </c>
      <c r="H142" s="73" t="s">
        <v>93</v>
      </c>
      <c r="I142" s="352" t="s">
        <v>497</v>
      </c>
    </row>
    <row r="143" spans="1:9">
      <c r="A143" s="73">
        <v>2019</v>
      </c>
      <c r="B143" s="73" t="s">
        <v>236</v>
      </c>
      <c r="C143" s="352" t="s">
        <v>219</v>
      </c>
      <c r="D143" s="73" t="s">
        <v>498</v>
      </c>
      <c r="E143" s="352" t="s">
        <v>219</v>
      </c>
      <c r="F143" s="73">
        <v>1207.2621816036547</v>
      </c>
      <c r="G143" s="353" t="s">
        <v>219</v>
      </c>
      <c r="H143" s="73" t="s">
        <v>93</v>
      </c>
      <c r="I143" s="352" t="s">
        <v>497</v>
      </c>
    </row>
    <row r="144" spans="1:9">
      <c r="A144" s="73">
        <v>2019</v>
      </c>
      <c r="B144" s="73" t="s">
        <v>236</v>
      </c>
      <c r="C144" s="352" t="s">
        <v>219</v>
      </c>
      <c r="D144" s="73" t="s">
        <v>54</v>
      </c>
      <c r="E144" s="352" t="s">
        <v>219</v>
      </c>
      <c r="F144" s="73">
        <v>91.147745508061277</v>
      </c>
      <c r="G144" s="353" t="s">
        <v>219</v>
      </c>
      <c r="H144" s="73" t="s">
        <v>93</v>
      </c>
      <c r="I144" s="352" t="s">
        <v>497</v>
      </c>
    </row>
    <row r="145" spans="1:9">
      <c r="A145" s="73">
        <v>2019</v>
      </c>
      <c r="B145" s="73" t="s">
        <v>237</v>
      </c>
      <c r="C145" s="352" t="s">
        <v>219</v>
      </c>
      <c r="D145" s="73" t="s">
        <v>15</v>
      </c>
      <c r="E145" s="352" t="s">
        <v>219</v>
      </c>
      <c r="F145" s="73">
        <v>1408.5452076413533</v>
      </c>
      <c r="G145" s="353" t="s">
        <v>219</v>
      </c>
      <c r="H145" s="73" t="s">
        <v>93</v>
      </c>
      <c r="I145" s="352" t="s">
        <v>497</v>
      </c>
    </row>
    <row r="146" spans="1:9">
      <c r="A146" s="73">
        <v>2019</v>
      </c>
      <c r="B146" s="73" t="s">
        <v>234</v>
      </c>
      <c r="C146" s="352" t="s">
        <v>219</v>
      </c>
      <c r="D146" s="73" t="s">
        <v>499</v>
      </c>
      <c r="E146" s="352" t="s">
        <v>219</v>
      </c>
      <c r="F146" s="73">
        <v>16221.33623584801</v>
      </c>
      <c r="G146" s="353" t="s">
        <v>219</v>
      </c>
      <c r="H146" s="73" t="s">
        <v>93</v>
      </c>
      <c r="I146" s="352" t="s">
        <v>497</v>
      </c>
    </row>
    <row r="147" spans="1:9">
      <c r="A147" s="73">
        <v>2019</v>
      </c>
      <c r="B147" s="73" t="s">
        <v>234</v>
      </c>
      <c r="C147" s="352" t="s">
        <v>219</v>
      </c>
      <c r="D147" s="73" t="s">
        <v>500</v>
      </c>
      <c r="E147" s="352" t="s">
        <v>219</v>
      </c>
      <c r="F147" s="73">
        <v>596.45501834469349</v>
      </c>
      <c r="G147" s="353" t="s">
        <v>219</v>
      </c>
      <c r="H147" s="73" t="s">
        <v>93</v>
      </c>
      <c r="I147" s="352" t="s">
        <v>497</v>
      </c>
    </row>
    <row r="148" spans="1:9">
      <c r="A148" s="73">
        <v>2019</v>
      </c>
      <c r="B148" s="73" t="s">
        <v>234</v>
      </c>
      <c r="C148" s="352" t="s">
        <v>219</v>
      </c>
      <c r="D148" s="73" t="s">
        <v>96</v>
      </c>
      <c r="E148" s="352" t="s">
        <v>219</v>
      </c>
      <c r="F148" s="73">
        <v>16817.791254192703</v>
      </c>
      <c r="G148" s="353" t="s">
        <v>219</v>
      </c>
      <c r="H148" s="73" t="s">
        <v>93</v>
      </c>
      <c r="I148" s="352" t="s">
        <v>497</v>
      </c>
    </row>
    <row r="149" spans="1:9">
      <c r="A149" s="73">
        <v>2019</v>
      </c>
      <c r="B149" s="73" t="s">
        <v>234</v>
      </c>
      <c r="C149" s="352" t="s">
        <v>219</v>
      </c>
      <c r="D149" s="73" t="s">
        <v>18</v>
      </c>
      <c r="E149" s="352" t="s">
        <v>219</v>
      </c>
      <c r="F149" s="73">
        <v>475.64627133861524</v>
      </c>
      <c r="G149" s="353" t="s">
        <v>219</v>
      </c>
      <c r="H149" s="73" t="s">
        <v>94</v>
      </c>
      <c r="I149" s="352" t="s">
        <v>497</v>
      </c>
    </row>
    <row r="150" spans="1:9">
      <c r="A150" s="73">
        <v>2019</v>
      </c>
      <c r="B150" s="73" t="s">
        <v>234</v>
      </c>
      <c r="C150" s="352" t="s">
        <v>219</v>
      </c>
      <c r="D150" s="73" t="s">
        <v>19</v>
      </c>
      <c r="E150" s="352" t="s">
        <v>219</v>
      </c>
      <c r="F150" s="73">
        <v>311.03607960580268</v>
      </c>
      <c r="G150" s="353" t="s">
        <v>219</v>
      </c>
      <c r="H150" s="73" t="s">
        <v>94</v>
      </c>
      <c r="I150" s="352" t="s">
        <v>497</v>
      </c>
    </row>
    <row r="151" spans="1:9">
      <c r="A151" s="73">
        <v>2019</v>
      </c>
      <c r="B151" s="73" t="s">
        <v>234</v>
      </c>
      <c r="C151" s="352" t="s">
        <v>219</v>
      </c>
      <c r="D151" s="73" t="s">
        <v>13</v>
      </c>
      <c r="E151" s="352" t="s">
        <v>219</v>
      </c>
      <c r="F151" s="73">
        <v>898.94131982847091</v>
      </c>
      <c r="G151" s="353" t="s">
        <v>219</v>
      </c>
      <c r="H151" s="73" t="s">
        <v>94</v>
      </c>
      <c r="I151" s="352" t="s">
        <v>497</v>
      </c>
    </row>
    <row r="152" spans="1:9">
      <c r="A152" s="73">
        <v>2019</v>
      </c>
      <c r="B152" s="73" t="s">
        <v>234</v>
      </c>
      <c r="C152" s="352" t="s">
        <v>219</v>
      </c>
      <c r="D152" s="73" t="s">
        <v>81</v>
      </c>
      <c r="E152" s="352" t="s">
        <v>219</v>
      </c>
      <c r="F152" s="73">
        <v>353.57163166694414</v>
      </c>
      <c r="G152" s="353" t="s">
        <v>219</v>
      </c>
      <c r="H152" s="73" t="s">
        <v>94</v>
      </c>
      <c r="I152" s="352" t="s">
        <v>497</v>
      </c>
    </row>
    <row r="153" spans="1:9">
      <c r="A153" s="73">
        <v>2019</v>
      </c>
      <c r="B153" s="73" t="s">
        <v>234</v>
      </c>
      <c r="C153" s="352" t="s">
        <v>219</v>
      </c>
      <c r="D153" s="73" t="s">
        <v>2</v>
      </c>
      <c r="E153" s="352" t="s">
        <v>219</v>
      </c>
      <c r="F153" s="73">
        <v>2562.4831357470771</v>
      </c>
      <c r="G153" s="353" t="s">
        <v>219</v>
      </c>
      <c r="H153" s="73" t="s">
        <v>94</v>
      </c>
      <c r="I153" s="352" t="s">
        <v>497</v>
      </c>
    </row>
    <row r="154" spans="1:9">
      <c r="A154" s="73">
        <v>2019</v>
      </c>
      <c r="B154" s="73" t="s">
        <v>234</v>
      </c>
      <c r="C154" s="352" t="s">
        <v>219</v>
      </c>
      <c r="D154" s="73" t="s">
        <v>5</v>
      </c>
      <c r="E154" s="352" t="s">
        <v>219</v>
      </c>
      <c r="F154" s="73">
        <v>3507.1691059372192</v>
      </c>
      <c r="G154" s="353" t="s">
        <v>219</v>
      </c>
      <c r="H154" s="73" t="s">
        <v>94</v>
      </c>
      <c r="I154" s="352" t="s">
        <v>497</v>
      </c>
    </row>
    <row r="155" spans="1:9">
      <c r="A155" s="73">
        <v>2019</v>
      </c>
      <c r="B155" s="73" t="s">
        <v>234</v>
      </c>
      <c r="C155" s="352" t="s">
        <v>219</v>
      </c>
      <c r="D155" s="73" t="s">
        <v>8</v>
      </c>
      <c r="E155" s="352" t="s">
        <v>219</v>
      </c>
      <c r="F155" s="73">
        <v>1891.6004815925285</v>
      </c>
      <c r="G155" s="353" t="s">
        <v>219</v>
      </c>
      <c r="H155" s="73" t="s">
        <v>94</v>
      </c>
      <c r="I155" s="352" t="s">
        <v>497</v>
      </c>
    </row>
    <row r="156" spans="1:9">
      <c r="A156" s="73">
        <v>2019</v>
      </c>
      <c r="B156" s="73" t="s">
        <v>234</v>
      </c>
      <c r="C156" s="352" t="s">
        <v>219</v>
      </c>
      <c r="D156" s="73" t="s">
        <v>9</v>
      </c>
      <c r="E156" s="352" t="s">
        <v>219</v>
      </c>
      <c r="F156" s="73">
        <v>563.34601748127056</v>
      </c>
      <c r="G156" s="353" t="s">
        <v>219</v>
      </c>
      <c r="H156" s="73" t="s">
        <v>94</v>
      </c>
      <c r="I156" s="352" t="s">
        <v>497</v>
      </c>
    </row>
    <row r="157" spans="1:9">
      <c r="A157" s="73">
        <v>2019</v>
      </c>
      <c r="B157" s="73" t="s">
        <v>234</v>
      </c>
      <c r="C157" s="352" t="s">
        <v>219</v>
      </c>
      <c r="D157" s="73" t="s">
        <v>12</v>
      </c>
      <c r="E157" s="352" t="s">
        <v>219</v>
      </c>
      <c r="F157" s="73">
        <v>426.33234204103167</v>
      </c>
      <c r="G157" s="353" t="s">
        <v>219</v>
      </c>
      <c r="H157" s="73" t="s">
        <v>94</v>
      </c>
      <c r="I157" s="352" t="s">
        <v>497</v>
      </c>
    </row>
    <row r="158" spans="1:9">
      <c r="A158" s="73">
        <v>2019</v>
      </c>
      <c r="B158" s="73" t="s">
        <v>234</v>
      </c>
      <c r="C158" s="352" t="s">
        <v>219</v>
      </c>
      <c r="D158" s="73" t="s">
        <v>6</v>
      </c>
      <c r="E158" s="352" t="s">
        <v>219</v>
      </c>
      <c r="F158" s="73">
        <v>1099.0882010898254</v>
      </c>
      <c r="G158" s="353" t="s">
        <v>219</v>
      </c>
      <c r="H158" s="73" t="s">
        <v>94</v>
      </c>
      <c r="I158" s="352" t="s">
        <v>497</v>
      </c>
    </row>
    <row r="159" spans="1:9">
      <c r="A159" s="73">
        <v>2019</v>
      </c>
      <c r="B159" s="73" t="s">
        <v>234</v>
      </c>
      <c r="C159" s="352" t="s">
        <v>219</v>
      </c>
      <c r="D159" s="73" t="s">
        <v>83</v>
      </c>
      <c r="E159" s="352" t="s">
        <v>219</v>
      </c>
      <c r="F159" s="73">
        <v>1375.3020782602141</v>
      </c>
      <c r="G159" s="353" t="s">
        <v>219</v>
      </c>
      <c r="H159" s="73" t="s">
        <v>94</v>
      </c>
      <c r="I159" s="352" t="s">
        <v>497</v>
      </c>
    </row>
    <row r="160" spans="1:9">
      <c r="A160" s="73">
        <v>2019</v>
      </c>
      <c r="B160" s="73" t="s">
        <v>234</v>
      </c>
      <c r="C160" s="352" t="s">
        <v>219</v>
      </c>
      <c r="D160" s="73" t="s">
        <v>16</v>
      </c>
      <c r="E160" s="352" t="s">
        <v>219</v>
      </c>
      <c r="F160" s="73">
        <v>173.26979533406836</v>
      </c>
      <c r="G160" s="353" t="s">
        <v>219</v>
      </c>
      <c r="H160" s="73" t="s">
        <v>94</v>
      </c>
      <c r="I160" s="352" t="s">
        <v>497</v>
      </c>
    </row>
    <row r="161" spans="1:9">
      <c r="A161" s="73">
        <v>2019</v>
      </c>
      <c r="B161" s="73" t="s">
        <v>234</v>
      </c>
      <c r="C161" s="352" t="s">
        <v>219</v>
      </c>
      <c r="D161" s="73" t="s">
        <v>47</v>
      </c>
      <c r="E161" s="352" t="s">
        <v>219</v>
      </c>
      <c r="F161" s="73">
        <v>161.86950113941265</v>
      </c>
      <c r="G161" s="353" t="s">
        <v>219</v>
      </c>
      <c r="H161" s="73" t="s">
        <v>94</v>
      </c>
      <c r="I161" s="352" t="s">
        <v>497</v>
      </c>
    </row>
    <row r="162" spans="1:9">
      <c r="A162" s="73">
        <v>2019</v>
      </c>
      <c r="B162" s="73" t="s">
        <v>234</v>
      </c>
      <c r="C162" s="352" t="s">
        <v>219</v>
      </c>
      <c r="D162" s="73" t="s">
        <v>84</v>
      </c>
      <c r="E162" s="352" t="s">
        <v>219</v>
      </c>
      <c r="F162" s="73">
        <v>248.15594826801342</v>
      </c>
      <c r="G162" s="353" t="s">
        <v>219</v>
      </c>
      <c r="H162" s="73" t="s">
        <v>94</v>
      </c>
      <c r="I162" s="352" t="s">
        <v>497</v>
      </c>
    </row>
    <row r="163" spans="1:9">
      <c r="A163" s="73">
        <v>2019</v>
      </c>
      <c r="B163" s="73" t="s">
        <v>236</v>
      </c>
      <c r="C163" s="352" t="s">
        <v>219</v>
      </c>
      <c r="D163" s="73" t="s">
        <v>108</v>
      </c>
      <c r="E163" s="352" t="s">
        <v>219</v>
      </c>
      <c r="F163" s="73">
        <v>175.29504461347196</v>
      </c>
      <c r="G163" s="353" t="s">
        <v>219</v>
      </c>
      <c r="H163" s="73" t="s">
        <v>94</v>
      </c>
      <c r="I163" s="352" t="s">
        <v>497</v>
      </c>
    </row>
    <row r="164" spans="1:9">
      <c r="A164" s="73">
        <v>2019</v>
      </c>
      <c r="B164" s="73" t="s">
        <v>236</v>
      </c>
      <c r="C164" s="352" t="s">
        <v>219</v>
      </c>
      <c r="D164" s="73" t="s">
        <v>498</v>
      </c>
      <c r="E164" s="352" t="s">
        <v>219</v>
      </c>
      <c r="F164" s="73">
        <v>1213.35521884014</v>
      </c>
      <c r="G164" s="353" t="s">
        <v>219</v>
      </c>
      <c r="H164" s="73" t="s">
        <v>94</v>
      </c>
      <c r="I164" s="352" t="s">
        <v>497</v>
      </c>
    </row>
    <row r="165" spans="1:9">
      <c r="A165" s="73">
        <v>2019</v>
      </c>
      <c r="B165" s="73" t="s">
        <v>236</v>
      </c>
      <c r="C165" s="352" t="s">
        <v>219</v>
      </c>
      <c r="D165" s="73" t="s">
        <v>54</v>
      </c>
      <c r="E165" s="352" t="s">
        <v>219</v>
      </c>
      <c r="F165" s="73">
        <v>90.646829068573808</v>
      </c>
      <c r="G165" s="353" t="s">
        <v>219</v>
      </c>
      <c r="H165" s="73" t="s">
        <v>94</v>
      </c>
      <c r="I165" s="352" t="s">
        <v>497</v>
      </c>
    </row>
    <row r="166" spans="1:9">
      <c r="A166" s="73">
        <v>2019</v>
      </c>
      <c r="B166" s="73" t="s">
        <v>237</v>
      </c>
      <c r="C166" s="352" t="s">
        <v>219</v>
      </c>
      <c r="D166" s="73" t="s">
        <v>15</v>
      </c>
      <c r="E166" s="352" t="s">
        <v>219</v>
      </c>
      <c r="F166" s="73">
        <v>1928.3840166386774</v>
      </c>
      <c r="G166" s="353" t="s">
        <v>219</v>
      </c>
      <c r="H166" s="73" t="s">
        <v>94</v>
      </c>
      <c r="I166" s="352" t="s">
        <v>497</v>
      </c>
    </row>
    <row r="167" spans="1:9">
      <c r="A167" s="73">
        <v>2019</v>
      </c>
      <c r="B167" s="73" t="s">
        <v>234</v>
      </c>
      <c r="C167" s="352" t="s">
        <v>219</v>
      </c>
      <c r="D167" s="73" t="s">
        <v>499</v>
      </c>
      <c r="E167" s="352" t="s">
        <v>219</v>
      </c>
      <c r="F167" s="73">
        <v>17455.493018491379</v>
      </c>
      <c r="G167" s="353" t="s">
        <v>219</v>
      </c>
      <c r="H167" s="73" t="s">
        <v>94</v>
      </c>
      <c r="I167" s="352" t="s">
        <v>497</v>
      </c>
    </row>
    <row r="168" spans="1:9">
      <c r="A168" s="73">
        <v>2019</v>
      </c>
      <c r="B168" s="73" t="s">
        <v>234</v>
      </c>
      <c r="C168" s="352" t="s">
        <v>219</v>
      </c>
      <c r="D168" s="73" t="s">
        <v>500</v>
      </c>
      <c r="E168" s="352" t="s">
        <v>219</v>
      </c>
      <c r="F168" s="73">
        <v>560.52052373911886</v>
      </c>
      <c r="G168" s="353" t="s">
        <v>219</v>
      </c>
      <c r="H168" s="73" t="s">
        <v>94</v>
      </c>
      <c r="I168" s="352" t="s">
        <v>497</v>
      </c>
    </row>
    <row r="169" spans="1:9">
      <c r="A169" s="73">
        <v>2019</v>
      </c>
      <c r="B169" s="73" t="s">
        <v>234</v>
      </c>
      <c r="C169" s="352" t="s">
        <v>219</v>
      </c>
      <c r="D169" s="73" t="s">
        <v>96</v>
      </c>
      <c r="E169" s="352" t="s">
        <v>219</v>
      </c>
      <c r="F169" s="73">
        <v>18016.013542230499</v>
      </c>
      <c r="G169" s="353" t="s">
        <v>219</v>
      </c>
      <c r="H169" s="73" t="s">
        <v>94</v>
      </c>
      <c r="I169" s="352" t="s">
        <v>497</v>
      </c>
    </row>
    <row r="170" spans="1:9">
      <c r="A170" s="73">
        <v>2020</v>
      </c>
      <c r="B170" s="73" t="s">
        <v>234</v>
      </c>
      <c r="C170" s="352" t="s">
        <v>219</v>
      </c>
      <c r="D170" s="73" t="s">
        <v>18</v>
      </c>
      <c r="E170" s="352" t="s">
        <v>219</v>
      </c>
      <c r="F170" s="73">
        <v>384.77822486725211</v>
      </c>
      <c r="G170" s="353" t="s">
        <v>219</v>
      </c>
      <c r="H170" s="73" t="s">
        <v>9</v>
      </c>
      <c r="I170" s="352" t="s">
        <v>497</v>
      </c>
    </row>
    <row r="171" spans="1:9">
      <c r="A171" s="73">
        <v>2020</v>
      </c>
      <c r="B171" s="73" t="s">
        <v>234</v>
      </c>
      <c r="C171" s="352" t="s">
        <v>219</v>
      </c>
      <c r="D171" s="73" t="s">
        <v>19</v>
      </c>
      <c r="E171" s="352" t="s">
        <v>219</v>
      </c>
      <c r="F171" s="73">
        <v>578.22707580452266</v>
      </c>
      <c r="G171" s="353" t="s">
        <v>219</v>
      </c>
      <c r="H171" s="73" t="s">
        <v>9</v>
      </c>
      <c r="I171" s="352" t="s">
        <v>497</v>
      </c>
    </row>
    <row r="172" spans="1:9">
      <c r="A172" s="73">
        <v>2020</v>
      </c>
      <c r="B172" s="73" t="s">
        <v>234</v>
      </c>
      <c r="C172" s="352" t="s">
        <v>219</v>
      </c>
      <c r="D172" s="73" t="s">
        <v>13</v>
      </c>
      <c r="E172" s="352" t="s">
        <v>219</v>
      </c>
      <c r="F172" s="73">
        <v>1003.0602601031356</v>
      </c>
      <c r="G172" s="353" t="s">
        <v>219</v>
      </c>
      <c r="H172" s="73" t="s">
        <v>9</v>
      </c>
      <c r="I172" s="352" t="s">
        <v>497</v>
      </c>
    </row>
    <row r="173" spans="1:9">
      <c r="A173" s="73">
        <v>2020</v>
      </c>
      <c r="B173" s="73" t="s">
        <v>234</v>
      </c>
      <c r="C173" s="352" t="s">
        <v>219</v>
      </c>
      <c r="D173" s="73" t="s">
        <v>81</v>
      </c>
      <c r="E173" s="352" t="s">
        <v>219</v>
      </c>
      <c r="F173" s="73">
        <v>374.85698626767942</v>
      </c>
      <c r="G173" s="353" t="s">
        <v>219</v>
      </c>
      <c r="H173" s="73" t="s">
        <v>9</v>
      </c>
      <c r="I173" s="352" t="s">
        <v>497</v>
      </c>
    </row>
    <row r="174" spans="1:9">
      <c r="A174" s="73">
        <v>2020</v>
      </c>
      <c r="B174" s="73" t="s">
        <v>234</v>
      </c>
      <c r="C174" s="352" t="s">
        <v>219</v>
      </c>
      <c r="D174" s="73" t="s">
        <v>2</v>
      </c>
      <c r="E174" s="352" t="s">
        <v>219</v>
      </c>
      <c r="F174" s="73">
        <v>3614.3061281924251</v>
      </c>
      <c r="G174" s="353" t="s">
        <v>219</v>
      </c>
      <c r="H174" s="73" t="s">
        <v>9</v>
      </c>
      <c r="I174" s="352" t="s">
        <v>497</v>
      </c>
    </row>
    <row r="175" spans="1:9">
      <c r="A175" s="73">
        <v>2020</v>
      </c>
      <c r="B175" s="73" t="s">
        <v>234</v>
      </c>
      <c r="C175" s="352" t="s">
        <v>219</v>
      </c>
      <c r="D175" s="73" t="s">
        <v>5</v>
      </c>
      <c r="E175" s="352" t="s">
        <v>219</v>
      </c>
      <c r="F175" s="73">
        <v>2956.9829976038159</v>
      </c>
      <c r="G175" s="353" t="s">
        <v>219</v>
      </c>
      <c r="H175" s="73" t="s">
        <v>9</v>
      </c>
      <c r="I175" s="352" t="s">
        <v>497</v>
      </c>
    </row>
    <row r="176" spans="1:9">
      <c r="A176" s="73">
        <v>2020</v>
      </c>
      <c r="B176" s="73" t="s">
        <v>234</v>
      </c>
      <c r="C176" s="352" t="s">
        <v>219</v>
      </c>
      <c r="D176" s="73" t="s">
        <v>8</v>
      </c>
      <c r="E176" s="352" t="s">
        <v>219</v>
      </c>
      <c r="F176" s="73">
        <v>1878.6582483926013</v>
      </c>
      <c r="G176" s="353" t="s">
        <v>219</v>
      </c>
      <c r="H176" s="73" t="s">
        <v>9</v>
      </c>
      <c r="I176" s="352" t="s">
        <v>497</v>
      </c>
    </row>
    <row r="177" spans="1:9">
      <c r="A177" s="73">
        <v>2020</v>
      </c>
      <c r="B177" s="73" t="s">
        <v>234</v>
      </c>
      <c r="C177" s="352" t="s">
        <v>219</v>
      </c>
      <c r="D177" s="73" t="s">
        <v>9</v>
      </c>
      <c r="E177" s="352" t="s">
        <v>219</v>
      </c>
      <c r="F177" s="73">
        <v>399.25065372575978</v>
      </c>
      <c r="G177" s="353" t="s">
        <v>219</v>
      </c>
      <c r="H177" s="73" t="s">
        <v>9</v>
      </c>
      <c r="I177" s="352" t="s">
        <v>497</v>
      </c>
    </row>
    <row r="178" spans="1:9">
      <c r="A178" s="73">
        <v>2020</v>
      </c>
      <c r="B178" s="73" t="s">
        <v>234</v>
      </c>
      <c r="C178" s="352" t="s">
        <v>219</v>
      </c>
      <c r="D178" s="73" t="s">
        <v>12</v>
      </c>
      <c r="E178" s="352" t="s">
        <v>219</v>
      </c>
      <c r="F178" s="73">
        <v>412.76213218456206</v>
      </c>
      <c r="G178" s="353" t="s">
        <v>219</v>
      </c>
      <c r="H178" s="73" t="s">
        <v>9</v>
      </c>
      <c r="I178" s="352" t="s">
        <v>497</v>
      </c>
    </row>
    <row r="179" spans="1:9">
      <c r="A179" s="73">
        <v>2020</v>
      </c>
      <c r="B179" s="73" t="s">
        <v>234</v>
      </c>
      <c r="C179" s="352" t="s">
        <v>219</v>
      </c>
      <c r="D179" s="73" t="s">
        <v>6</v>
      </c>
      <c r="E179" s="352" t="s">
        <v>219</v>
      </c>
      <c r="F179" s="73">
        <v>1035.7200472761301</v>
      </c>
      <c r="G179" s="353" t="s">
        <v>219</v>
      </c>
      <c r="H179" s="73" t="s">
        <v>9</v>
      </c>
      <c r="I179" s="352" t="s">
        <v>497</v>
      </c>
    </row>
    <row r="180" spans="1:9">
      <c r="A180" s="73">
        <v>2020</v>
      </c>
      <c r="B180" s="73" t="s">
        <v>234</v>
      </c>
      <c r="C180" s="352" t="s">
        <v>219</v>
      </c>
      <c r="D180" s="73" t="s">
        <v>83</v>
      </c>
      <c r="E180" s="352" t="s">
        <v>219</v>
      </c>
      <c r="F180" s="73">
        <v>1358.275109954152</v>
      </c>
      <c r="G180" s="353" t="s">
        <v>219</v>
      </c>
      <c r="H180" s="73" t="s">
        <v>9</v>
      </c>
      <c r="I180" s="352" t="s">
        <v>497</v>
      </c>
    </row>
    <row r="181" spans="1:9">
      <c r="A181" s="73">
        <v>2020</v>
      </c>
      <c r="B181" s="73" t="s">
        <v>234</v>
      </c>
      <c r="C181" s="352" t="s">
        <v>219</v>
      </c>
      <c r="D181" s="73" t="s">
        <v>16</v>
      </c>
      <c r="E181" s="352" t="s">
        <v>219</v>
      </c>
      <c r="F181" s="73">
        <v>204.44683208978651</v>
      </c>
      <c r="G181" s="353" t="s">
        <v>219</v>
      </c>
      <c r="H181" s="73" t="s">
        <v>9</v>
      </c>
      <c r="I181" s="352" t="s">
        <v>497</v>
      </c>
    </row>
    <row r="182" spans="1:9">
      <c r="A182" s="73">
        <v>2020</v>
      </c>
      <c r="B182" s="73" t="s">
        <v>234</v>
      </c>
      <c r="C182" s="352" t="s">
        <v>219</v>
      </c>
      <c r="D182" s="73" t="s">
        <v>47</v>
      </c>
      <c r="E182" s="352" t="s">
        <v>219</v>
      </c>
      <c r="F182" s="73">
        <v>164.27681373191572</v>
      </c>
      <c r="G182" s="353" t="s">
        <v>219</v>
      </c>
      <c r="H182" s="73" t="s">
        <v>9</v>
      </c>
      <c r="I182" s="352" t="s">
        <v>497</v>
      </c>
    </row>
    <row r="183" spans="1:9">
      <c r="A183" s="73">
        <v>2020</v>
      </c>
      <c r="B183" s="73" t="s">
        <v>234</v>
      </c>
      <c r="C183" s="352" t="s">
        <v>219</v>
      </c>
      <c r="D183" s="73" t="s">
        <v>84</v>
      </c>
      <c r="E183" s="352" t="s">
        <v>219</v>
      </c>
      <c r="F183" s="73">
        <v>182.74873981913865</v>
      </c>
      <c r="G183" s="353" t="s">
        <v>219</v>
      </c>
      <c r="H183" s="73" t="s">
        <v>9</v>
      </c>
      <c r="I183" s="352" t="s">
        <v>497</v>
      </c>
    </row>
    <row r="184" spans="1:9">
      <c r="A184" s="73">
        <v>2020</v>
      </c>
      <c r="B184" s="73" t="s">
        <v>236</v>
      </c>
      <c r="C184" s="352" t="s">
        <v>219</v>
      </c>
      <c r="D184" s="73" t="s">
        <v>108</v>
      </c>
      <c r="E184" s="352" t="s">
        <v>219</v>
      </c>
      <c r="F184" s="73">
        <v>316.16108892520754</v>
      </c>
      <c r="G184" s="353" t="s">
        <v>219</v>
      </c>
      <c r="H184" s="73" t="s">
        <v>9</v>
      </c>
      <c r="I184" s="352" t="s">
        <v>497</v>
      </c>
    </row>
    <row r="185" spans="1:9">
      <c r="A185" s="73">
        <v>2020</v>
      </c>
      <c r="B185" s="73" t="s">
        <v>236</v>
      </c>
      <c r="C185" s="352" t="s">
        <v>219</v>
      </c>
      <c r="D185" s="73" t="s">
        <v>498</v>
      </c>
      <c r="E185" s="352" t="s">
        <v>219</v>
      </c>
      <c r="F185" s="73">
        <v>1238.957868422006</v>
      </c>
      <c r="G185" s="353" t="s">
        <v>219</v>
      </c>
      <c r="H185" s="73" t="s">
        <v>9</v>
      </c>
      <c r="I185" s="352" t="s">
        <v>497</v>
      </c>
    </row>
    <row r="186" spans="1:9">
      <c r="A186" s="73">
        <v>2020</v>
      </c>
      <c r="B186" s="73" t="s">
        <v>236</v>
      </c>
      <c r="C186" s="352" t="s">
        <v>219</v>
      </c>
      <c r="D186" s="73" t="s">
        <v>54</v>
      </c>
      <c r="E186" s="352" t="s">
        <v>219</v>
      </c>
      <c r="F186" s="73">
        <v>85.322307577654982</v>
      </c>
      <c r="G186" s="353" t="s">
        <v>219</v>
      </c>
      <c r="H186" s="73" t="s">
        <v>9</v>
      </c>
      <c r="I186" s="352" t="s">
        <v>497</v>
      </c>
    </row>
    <row r="187" spans="1:9">
      <c r="A187" s="73">
        <v>2020</v>
      </c>
      <c r="B187" s="73" t="s">
        <v>237</v>
      </c>
      <c r="C187" s="352" t="s">
        <v>219</v>
      </c>
      <c r="D187" s="73" t="s">
        <v>15</v>
      </c>
      <c r="E187" s="352" t="s">
        <v>219</v>
      </c>
      <c r="F187" s="73">
        <v>1450.3837738481836</v>
      </c>
      <c r="G187" s="353" t="s">
        <v>219</v>
      </c>
      <c r="H187" s="73" t="s">
        <v>9</v>
      </c>
      <c r="I187" s="352" t="s">
        <v>497</v>
      </c>
    </row>
    <row r="188" spans="1:9">
      <c r="A188" s="73">
        <v>2020</v>
      </c>
      <c r="B188" s="73" t="s">
        <v>234</v>
      </c>
      <c r="C188" s="352" t="s">
        <v>219</v>
      </c>
      <c r="D188" s="73" t="s">
        <v>499</v>
      </c>
      <c r="E188" s="352" t="s">
        <v>219</v>
      </c>
      <c r="F188" s="73">
        <v>17654.281364688897</v>
      </c>
      <c r="G188" s="353" t="s">
        <v>219</v>
      </c>
      <c r="H188" s="73" t="s">
        <v>9</v>
      </c>
      <c r="I188" s="352" t="s">
        <v>497</v>
      </c>
    </row>
    <row r="189" spans="1:9">
      <c r="A189" s="73">
        <v>2020</v>
      </c>
      <c r="B189" s="73" t="s">
        <v>234</v>
      </c>
      <c r="C189" s="352" t="s">
        <v>219</v>
      </c>
      <c r="D189" s="73" t="s">
        <v>500</v>
      </c>
      <c r="E189" s="352" t="s">
        <v>219</v>
      </c>
      <c r="F189" s="73">
        <v>499.68021394360653</v>
      </c>
      <c r="G189" s="353" t="s">
        <v>219</v>
      </c>
      <c r="H189" s="73" t="s">
        <v>9</v>
      </c>
      <c r="I189" s="352" t="s">
        <v>497</v>
      </c>
    </row>
    <row r="190" spans="1:9">
      <c r="A190" s="73">
        <v>2020</v>
      </c>
      <c r="B190" s="73" t="s">
        <v>234</v>
      </c>
      <c r="C190" s="352" t="s">
        <v>219</v>
      </c>
      <c r="D190" s="73" t="s">
        <v>96</v>
      </c>
      <c r="E190" s="352" t="s">
        <v>219</v>
      </c>
      <c r="F190" s="73">
        <v>18158.012372929439</v>
      </c>
      <c r="G190" s="353" t="s">
        <v>219</v>
      </c>
      <c r="H190" s="73" t="s">
        <v>9</v>
      </c>
      <c r="I190" s="352" t="s">
        <v>497</v>
      </c>
    </row>
    <row r="191" spans="1:9">
      <c r="A191" s="73">
        <v>2020</v>
      </c>
      <c r="B191" s="73" t="s">
        <v>234</v>
      </c>
      <c r="C191" s="352" t="s">
        <v>219</v>
      </c>
      <c r="D191" s="73" t="s">
        <v>18</v>
      </c>
      <c r="E191" s="352" t="s">
        <v>219</v>
      </c>
      <c r="F191" s="73">
        <v>438.67205177881124</v>
      </c>
      <c r="G191" s="353" t="s">
        <v>219</v>
      </c>
      <c r="H191" s="73" t="s">
        <v>92</v>
      </c>
      <c r="I191" s="352" t="s">
        <v>497</v>
      </c>
    </row>
    <row r="192" spans="1:9">
      <c r="A192" s="73">
        <v>2020</v>
      </c>
      <c r="B192" s="73" t="s">
        <v>234</v>
      </c>
      <c r="C192" s="352" t="s">
        <v>219</v>
      </c>
      <c r="D192" s="73" t="s">
        <v>19</v>
      </c>
      <c r="E192" s="352" t="s">
        <v>219</v>
      </c>
      <c r="F192" s="73">
        <v>103.13424454112962</v>
      </c>
      <c r="G192" s="353" t="s">
        <v>219</v>
      </c>
      <c r="H192" s="73" t="s">
        <v>92</v>
      </c>
      <c r="I192" s="352" t="s">
        <v>497</v>
      </c>
    </row>
    <row r="193" spans="1:9">
      <c r="A193" s="73">
        <v>2020</v>
      </c>
      <c r="B193" s="73" t="s">
        <v>234</v>
      </c>
      <c r="C193" s="352" t="s">
        <v>219</v>
      </c>
      <c r="D193" s="73" t="s">
        <v>13</v>
      </c>
      <c r="E193" s="352" t="s">
        <v>219</v>
      </c>
      <c r="F193" s="73">
        <v>598.39844513269554</v>
      </c>
      <c r="G193" s="353" t="s">
        <v>219</v>
      </c>
      <c r="H193" s="73" t="s">
        <v>92</v>
      </c>
      <c r="I193" s="352" t="s">
        <v>497</v>
      </c>
    </row>
    <row r="194" spans="1:9">
      <c r="A194" s="73">
        <v>2020</v>
      </c>
      <c r="B194" s="73" t="s">
        <v>234</v>
      </c>
      <c r="C194" s="352" t="s">
        <v>219</v>
      </c>
      <c r="D194" s="73" t="s">
        <v>81</v>
      </c>
      <c r="E194" s="352" t="s">
        <v>219</v>
      </c>
      <c r="F194" s="73">
        <v>328.19060377402104</v>
      </c>
      <c r="G194" s="353" t="s">
        <v>219</v>
      </c>
      <c r="H194" s="73" t="s">
        <v>92</v>
      </c>
      <c r="I194" s="352" t="s">
        <v>497</v>
      </c>
    </row>
    <row r="195" spans="1:9">
      <c r="A195" s="73">
        <v>2020</v>
      </c>
      <c r="B195" s="73" t="s">
        <v>234</v>
      </c>
      <c r="C195" s="352" t="s">
        <v>219</v>
      </c>
      <c r="D195" s="73" t="s">
        <v>2</v>
      </c>
      <c r="E195" s="352" t="s">
        <v>219</v>
      </c>
      <c r="F195" s="73">
        <v>463.94515787118047</v>
      </c>
      <c r="G195" s="353" t="s">
        <v>219</v>
      </c>
      <c r="H195" s="73" t="s">
        <v>92</v>
      </c>
      <c r="I195" s="352" t="s">
        <v>497</v>
      </c>
    </row>
    <row r="196" spans="1:9">
      <c r="A196" s="73">
        <v>2020</v>
      </c>
      <c r="B196" s="73" t="s">
        <v>234</v>
      </c>
      <c r="C196" s="352" t="s">
        <v>219</v>
      </c>
      <c r="D196" s="73" t="s">
        <v>5</v>
      </c>
      <c r="E196" s="352" t="s">
        <v>219</v>
      </c>
      <c r="F196" s="73">
        <v>1729.0488148013883</v>
      </c>
      <c r="G196" s="353" t="s">
        <v>219</v>
      </c>
      <c r="H196" s="73" t="s">
        <v>92</v>
      </c>
      <c r="I196" s="352" t="s">
        <v>497</v>
      </c>
    </row>
    <row r="197" spans="1:9">
      <c r="A197" s="73">
        <v>2020</v>
      </c>
      <c r="B197" s="73" t="s">
        <v>234</v>
      </c>
      <c r="C197" s="352" t="s">
        <v>219</v>
      </c>
      <c r="D197" s="73" t="s">
        <v>8</v>
      </c>
      <c r="E197" s="352" t="s">
        <v>219</v>
      </c>
      <c r="F197" s="73">
        <v>1219.8524970509584</v>
      </c>
      <c r="G197" s="353" t="s">
        <v>219</v>
      </c>
      <c r="H197" s="73" t="s">
        <v>92</v>
      </c>
      <c r="I197" s="352" t="s">
        <v>497</v>
      </c>
    </row>
    <row r="198" spans="1:9">
      <c r="A198" s="73">
        <v>2020</v>
      </c>
      <c r="B198" s="73" t="s">
        <v>234</v>
      </c>
      <c r="C198" s="352" t="s">
        <v>219</v>
      </c>
      <c r="D198" s="73" t="s">
        <v>9</v>
      </c>
      <c r="E198" s="352" t="s">
        <v>219</v>
      </c>
      <c r="F198" s="73">
        <v>67.828945813377089</v>
      </c>
      <c r="G198" s="353" t="s">
        <v>219</v>
      </c>
      <c r="H198" s="73" t="s">
        <v>92</v>
      </c>
      <c r="I198" s="352" t="s">
        <v>497</v>
      </c>
    </row>
    <row r="199" spans="1:9">
      <c r="A199" s="73">
        <v>2020</v>
      </c>
      <c r="B199" s="73" t="s">
        <v>234</v>
      </c>
      <c r="C199" s="352" t="s">
        <v>219</v>
      </c>
      <c r="D199" s="73" t="s">
        <v>12</v>
      </c>
      <c r="E199" s="352" t="s">
        <v>219</v>
      </c>
      <c r="F199" s="73">
        <v>363.61181505123085</v>
      </c>
      <c r="G199" s="353" t="s">
        <v>219</v>
      </c>
      <c r="H199" s="73" t="s">
        <v>92</v>
      </c>
      <c r="I199" s="352" t="s">
        <v>497</v>
      </c>
    </row>
    <row r="200" spans="1:9">
      <c r="A200" s="73">
        <v>2020</v>
      </c>
      <c r="B200" s="73" t="s">
        <v>234</v>
      </c>
      <c r="C200" s="352" t="s">
        <v>219</v>
      </c>
      <c r="D200" s="73" t="s">
        <v>6</v>
      </c>
      <c r="E200" s="352" t="s">
        <v>219</v>
      </c>
      <c r="F200" s="73">
        <v>1020.9809268155871</v>
      </c>
      <c r="G200" s="353" t="s">
        <v>219</v>
      </c>
      <c r="H200" s="73" t="s">
        <v>92</v>
      </c>
      <c r="I200" s="352" t="s">
        <v>497</v>
      </c>
    </row>
    <row r="201" spans="1:9">
      <c r="A201" s="73">
        <v>2020</v>
      </c>
      <c r="B201" s="73" t="s">
        <v>234</v>
      </c>
      <c r="C201" s="352" t="s">
        <v>219</v>
      </c>
      <c r="D201" s="73" t="s">
        <v>83</v>
      </c>
      <c r="E201" s="352" t="s">
        <v>219</v>
      </c>
      <c r="F201" s="73">
        <v>775.17355382040466</v>
      </c>
      <c r="G201" s="353" t="s">
        <v>219</v>
      </c>
      <c r="H201" s="73" t="s">
        <v>92</v>
      </c>
      <c r="I201" s="352" t="s">
        <v>497</v>
      </c>
    </row>
    <row r="202" spans="1:9">
      <c r="A202" s="73">
        <v>2020</v>
      </c>
      <c r="B202" s="73" t="s">
        <v>234</v>
      </c>
      <c r="C202" s="352" t="s">
        <v>219</v>
      </c>
      <c r="D202" s="73" t="s">
        <v>16</v>
      </c>
      <c r="E202" s="352" t="s">
        <v>219</v>
      </c>
      <c r="F202" s="73">
        <v>109.75171122847212</v>
      </c>
      <c r="G202" s="353" t="s">
        <v>219</v>
      </c>
      <c r="H202" s="73" t="s">
        <v>92</v>
      </c>
      <c r="I202" s="352" t="s">
        <v>497</v>
      </c>
    </row>
    <row r="203" spans="1:9">
      <c r="A203" s="73">
        <v>2020</v>
      </c>
      <c r="B203" s="73" t="s">
        <v>234</v>
      </c>
      <c r="C203" s="352" t="s">
        <v>219</v>
      </c>
      <c r="D203" s="73" t="s">
        <v>47</v>
      </c>
      <c r="E203" s="352" t="s">
        <v>219</v>
      </c>
      <c r="F203" s="73">
        <v>166.90249554731224</v>
      </c>
      <c r="G203" s="353" t="s">
        <v>219</v>
      </c>
      <c r="H203" s="73" t="s">
        <v>92</v>
      </c>
      <c r="I203" s="352" t="s">
        <v>497</v>
      </c>
    </row>
    <row r="204" spans="1:9">
      <c r="A204" s="73">
        <v>2020</v>
      </c>
      <c r="B204" s="73" t="s">
        <v>234</v>
      </c>
      <c r="C204" s="352" t="s">
        <v>219</v>
      </c>
      <c r="D204" s="73" t="s">
        <v>84</v>
      </c>
      <c r="E204" s="352" t="s">
        <v>219</v>
      </c>
      <c r="F204" s="73">
        <v>59.353770334416943</v>
      </c>
      <c r="G204" s="353" t="s">
        <v>219</v>
      </c>
      <c r="H204" s="73" t="s">
        <v>92</v>
      </c>
      <c r="I204" s="352" t="s">
        <v>497</v>
      </c>
    </row>
    <row r="205" spans="1:9">
      <c r="A205" s="73">
        <v>2020</v>
      </c>
      <c r="B205" s="73" t="s">
        <v>236</v>
      </c>
      <c r="C205" s="352" t="s">
        <v>219</v>
      </c>
      <c r="D205" s="73" t="s">
        <v>108</v>
      </c>
      <c r="E205" s="352" t="s">
        <v>219</v>
      </c>
      <c r="F205" s="73">
        <v>20.399949654375238</v>
      </c>
      <c r="G205" s="353" t="s">
        <v>219</v>
      </c>
      <c r="H205" s="73" t="s">
        <v>92</v>
      </c>
      <c r="I205" s="352" t="s">
        <v>497</v>
      </c>
    </row>
    <row r="206" spans="1:9">
      <c r="A206" s="73">
        <v>2020</v>
      </c>
      <c r="B206" s="73" t="s">
        <v>236</v>
      </c>
      <c r="C206" s="352" t="s">
        <v>219</v>
      </c>
      <c r="D206" s="73" t="s">
        <v>498</v>
      </c>
      <c r="E206" s="352" t="s">
        <v>219</v>
      </c>
      <c r="F206" s="73">
        <v>1230.9244841062205</v>
      </c>
      <c r="G206" s="353" t="s">
        <v>219</v>
      </c>
      <c r="H206" s="73" t="s">
        <v>92</v>
      </c>
      <c r="I206" s="352" t="s">
        <v>497</v>
      </c>
    </row>
    <row r="207" spans="1:9">
      <c r="A207" s="73">
        <v>2020</v>
      </c>
      <c r="B207" s="73" t="s">
        <v>236</v>
      </c>
      <c r="C207" s="352" t="s">
        <v>219</v>
      </c>
      <c r="D207" s="73" t="s">
        <v>54</v>
      </c>
      <c r="E207" s="352" t="s">
        <v>219</v>
      </c>
      <c r="F207" s="73">
        <v>68.164954873158877</v>
      </c>
      <c r="G207" s="353" t="s">
        <v>219</v>
      </c>
      <c r="H207" s="73" t="s">
        <v>92</v>
      </c>
      <c r="I207" s="352" t="s">
        <v>497</v>
      </c>
    </row>
    <row r="208" spans="1:9">
      <c r="A208" s="73">
        <v>2020</v>
      </c>
      <c r="B208" s="73" t="s">
        <v>237</v>
      </c>
      <c r="C208" s="352" t="s">
        <v>219</v>
      </c>
      <c r="D208" s="73" t="s">
        <v>15</v>
      </c>
      <c r="E208" s="352" t="s">
        <v>219</v>
      </c>
      <c r="F208" s="73">
        <v>1435.2401457818696</v>
      </c>
      <c r="G208" s="353" t="s">
        <v>219</v>
      </c>
      <c r="H208" s="73" t="s">
        <v>92</v>
      </c>
      <c r="I208" s="352" t="s">
        <v>497</v>
      </c>
    </row>
    <row r="209" spans="1:9">
      <c r="A209" s="73">
        <v>2020</v>
      </c>
      <c r="B209" s="73" t="s">
        <v>234</v>
      </c>
      <c r="C209" s="352" t="s">
        <v>219</v>
      </c>
      <c r="D209" s="73" t="s">
        <v>499</v>
      </c>
      <c r="E209" s="352" t="s">
        <v>219</v>
      </c>
      <c r="F209" s="73">
        <v>10170.499521126321</v>
      </c>
      <c r="G209" s="353" t="s">
        <v>219</v>
      </c>
      <c r="H209" s="73" t="s">
        <v>92</v>
      </c>
      <c r="I209" s="352" t="s">
        <v>497</v>
      </c>
    </row>
    <row r="210" spans="1:9">
      <c r="A210" s="73">
        <v>2020</v>
      </c>
      <c r="B210" s="73" t="s">
        <v>234</v>
      </c>
      <c r="C210" s="352" t="s">
        <v>219</v>
      </c>
      <c r="D210" s="73" t="s">
        <v>500</v>
      </c>
      <c r="E210" s="352" t="s">
        <v>219</v>
      </c>
      <c r="F210" s="73">
        <v>270.9621513153636</v>
      </c>
      <c r="G210" s="353" t="s">
        <v>219</v>
      </c>
      <c r="H210" s="73" t="s">
        <v>92</v>
      </c>
      <c r="I210" s="352" t="s">
        <v>497</v>
      </c>
    </row>
    <row r="211" spans="1:9">
      <c r="A211" s="73">
        <v>2020</v>
      </c>
      <c r="B211" s="73" t="s">
        <v>234</v>
      </c>
      <c r="C211" s="352" t="s">
        <v>219</v>
      </c>
      <c r="D211" s="73" t="s">
        <v>96</v>
      </c>
      <c r="E211" s="352" t="s">
        <v>219</v>
      </c>
      <c r="F211" s="73">
        <v>10444.512231876844</v>
      </c>
      <c r="G211" s="353" t="s">
        <v>219</v>
      </c>
      <c r="H211" s="73" t="s">
        <v>92</v>
      </c>
      <c r="I211" s="352" t="s">
        <v>497</v>
      </c>
    </row>
    <row r="212" spans="1:9">
      <c r="A212" s="73">
        <v>2020</v>
      </c>
      <c r="B212" s="73" t="s">
        <v>234</v>
      </c>
      <c r="C212" s="352" t="s">
        <v>219</v>
      </c>
      <c r="D212" s="73" t="s">
        <v>18</v>
      </c>
      <c r="E212" s="352" t="s">
        <v>219</v>
      </c>
      <c r="F212" s="73">
        <v>459.82706351410144</v>
      </c>
      <c r="G212" s="353" t="s">
        <v>219</v>
      </c>
      <c r="H212" s="73" t="s">
        <v>93</v>
      </c>
      <c r="I212" s="352" t="s">
        <v>497</v>
      </c>
    </row>
    <row r="213" spans="1:9">
      <c r="A213" s="73">
        <v>2020</v>
      </c>
      <c r="B213" s="73" t="s">
        <v>234</v>
      </c>
      <c r="C213" s="352" t="s">
        <v>219</v>
      </c>
      <c r="D213" s="73" t="s">
        <v>19</v>
      </c>
      <c r="E213" s="352" t="s">
        <v>219</v>
      </c>
      <c r="F213" s="73">
        <v>295.65093520153988</v>
      </c>
      <c r="G213" s="353" t="s">
        <v>219</v>
      </c>
      <c r="H213" s="73" t="s">
        <v>93</v>
      </c>
      <c r="I213" s="352" t="s">
        <v>497</v>
      </c>
    </row>
    <row r="214" spans="1:9">
      <c r="A214" s="73">
        <v>2020</v>
      </c>
      <c r="B214" s="73" t="s">
        <v>234</v>
      </c>
      <c r="C214" s="352" t="s">
        <v>219</v>
      </c>
      <c r="D214" s="73" t="s">
        <v>13</v>
      </c>
      <c r="E214" s="352" t="s">
        <v>219</v>
      </c>
      <c r="F214" s="73">
        <v>719.25071319223207</v>
      </c>
      <c r="G214" s="353" t="s">
        <v>219</v>
      </c>
      <c r="H214" s="73" t="s">
        <v>93</v>
      </c>
      <c r="I214" s="352" t="s">
        <v>497</v>
      </c>
    </row>
    <row r="215" spans="1:9">
      <c r="A215" s="73">
        <v>2020</v>
      </c>
      <c r="B215" s="73" t="s">
        <v>234</v>
      </c>
      <c r="C215" s="352" t="s">
        <v>219</v>
      </c>
      <c r="D215" s="73" t="s">
        <v>81</v>
      </c>
      <c r="E215" s="352" t="s">
        <v>219</v>
      </c>
      <c r="F215" s="73">
        <v>361.44635773361989</v>
      </c>
      <c r="G215" s="353" t="s">
        <v>219</v>
      </c>
      <c r="H215" s="73" t="s">
        <v>93</v>
      </c>
      <c r="I215" s="352" t="s">
        <v>497</v>
      </c>
    </row>
    <row r="216" spans="1:9">
      <c r="A216" s="73">
        <v>2020</v>
      </c>
      <c r="B216" s="73" t="s">
        <v>234</v>
      </c>
      <c r="C216" s="352" t="s">
        <v>219</v>
      </c>
      <c r="D216" s="73" t="s">
        <v>2</v>
      </c>
      <c r="E216" s="352" t="s">
        <v>219</v>
      </c>
      <c r="F216" s="73">
        <v>950.28283168637574</v>
      </c>
      <c r="G216" s="353" t="s">
        <v>219</v>
      </c>
      <c r="H216" s="73" t="s">
        <v>93</v>
      </c>
      <c r="I216" s="352" t="s">
        <v>497</v>
      </c>
    </row>
    <row r="217" spans="1:9">
      <c r="A217" s="73">
        <v>2020</v>
      </c>
      <c r="B217" s="73" t="s">
        <v>234</v>
      </c>
      <c r="C217" s="352" t="s">
        <v>219</v>
      </c>
      <c r="D217" s="73" t="s">
        <v>5</v>
      </c>
      <c r="E217" s="352" t="s">
        <v>219</v>
      </c>
      <c r="F217" s="73">
        <v>2394.4777059201178</v>
      </c>
      <c r="G217" s="353" t="s">
        <v>219</v>
      </c>
      <c r="H217" s="73" t="s">
        <v>93</v>
      </c>
      <c r="I217" s="352" t="s">
        <v>497</v>
      </c>
    </row>
    <row r="218" spans="1:9">
      <c r="A218" s="73">
        <v>2020</v>
      </c>
      <c r="B218" s="73" t="s">
        <v>234</v>
      </c>
      <c r="C218" s="352" t="s">
        <v>219</v>
      </c>
      <c r="D218" s="73" t="s">
        <v>8</v>
      </c>
      <c r="E218" s="352" t="s">
        <v>219</v>
      </c>
      <c r="F218" s="73">
        <v>1430.039685008551</v>
      </c>
      <c r="G218" s="353" t="s">
        <v>219</v>
      </c>
      <c r="H218" s="73" t="s">
        <v>93</v>
      </c>
      <c r="I218" s="352" t="s">
        <v>497</v>
      </c>
    </row>
    <row r="219" spans="1:9">
      <c r="A219" s="73">
        <v>2020</v>
      </c>
      <c r="B219" s="73" t="s">
        <v>234</v>
      </c>
      <c r="C219" s="352" t="s">
        <v>219</v>
      </c>
      <c r="D219" s="73" t="s">
        <v>9</v>
      </c>
      <c r="E219" s="352" t="s">
        <v>219</v>
      </c>
      <c r="F219" s="73">
        <v>93.162201428084785</v>
      </c>
      <c r="G219" s="353" t="s">
        <v>219</v>
      </c>
      <c r="H219" s="73" t="s">
        <v>93</v>
      </c>
      <c r="I219" s="352" t="s">
        <v>497</v>
      </c>
    </row>
    <row r="220" spans="1:9">
      <c r="A220" s="73">
        <v>2020</v>
      </c>
      <c r="B220" s="73" t="s">
        <v>234</v>
      </c>
      <c r="C220" s="352" t="s">
        <v>219</v>
      </c>
      <c r="D220" s="73" t="s">
        <v>12</v>
      </c>
      <c r="E220" s="352" t="s">
        <v>219</v>
      </c>
      <c r="F220" s="73">
        <v>384.71797889365212</v>
      </c>
      <c r="G220" s="353" t="s">
        <v>219</v>
      </c>
      <c r="H220" s="73" t="s">
        <v>93</v>
      </c>
      <c r="I220" s="352" t="s">
        <v>497</v>
      </c>
    </row>
    <row r="221" spans="1:9">
      <c r="A221" s="73">
        <v>2020</v>
      </c>
      <c r="B221" s="73" t="s">
        <v>234</v>
      </c>
      <c r="C221" s="352" t="s">
        <v>219</v>
      </c>
      <c r="D221" s="73" t="s">
        <v>6</v>
      </c>
      <c r="E221" s="352" t="s">
        <v>219</v>
      </c>
      <c r="F221" s="73">
        <v>1028.8989054701083</v>
      </c>
      <c r="G221" s="353" t="s">
        <v>219</v>
      </c>
      <c r="H221" s="73" t="s">
        <v>93</v>
      </c>
      <c r="I221" s="352" t="s">
        <v>497</v>
      </c>
    </row>
    <row r="222" spans="1:9">
      <c r="A222" s="73">
        <v>2020</v>
      </c>
      <c r="B222" s="73" t="s">
        <v>234</v>
      </c>
      <c r="C222" s="352" t="s">
        <v>219</v>
      </c>
      <c r="D222" s="73" t="s">
        <v>83</v>
      </c>
      <c r="E222" s="352" t="s">
        <v>219</v>
      </c>
      <c r="F222" s="73">
        <v>865.50105919858618</v>
      </c>
      <c r="G222" s="353" t="s">
        <v>219</v>
      </c>
      <c r="H222" s="73" t="s">
        <v>93</v>
      </c>
      <c r="I222" s="352" t="s">
        <v>497</v>
      </c>
    </row>
    <row r="223" spans="1:9">
      <c r="A223" s="73">
        <v>2020</v>
      </c>
      <c r="B223" s="73" t="s">
        <v>234</v>
      </c>
      <c r="C223" s="352" t="s">
        <v>219</v>
      </c>
      <c r="D223" s="73" t="s">
        <v>16</v>
      </c>
      <c r="E223" s="352" t="s">
        <v>219</v>
      </c>
      <c r="F223" s="73">
        <v>141.32011913727939</v>
      </c>
      <c r="G223" s="353" t="s">
        <v>219</v>
      </c>
      <c r="H223" s="73" t="s">
        <v>93</v>
      </c>
      <c r="I223" s="352" t="s">
        <v>497</v>
      </c>
    </row>
    <row r="224" spans="1:9">
      <c r="A224" s="73">
        <v>2020</v>
      </c>
      <c r="B224" s="73" t="s">
        <v>234</v>
      </c>
      <c r="C224" s="352" t="s">
        <v>219</v>
      </c>
      <c r="D224" s="73" t="s">
        <v>47</v>
      </c>
      <c r="E224" s="352" t="s">
        <v>219</v>
      </c>
      <c r="F224" s="73">
        <v>190.04478549206053</v>
      </c>
      <c r="G224" s="353" t="s">
        <v>219</v>
      </c>
      <c r="H224" s="73" t="s">
        <v>93</v>
      </c>
      <c r="I224" s="352" t="s">
        <v>497</v>
      </c>
    </row>
    <row r="225" spans="1:9">
      <c r="A225" s="73">
        <v>2020</v>
      </c>
      <c r="B225" s="73" t="s">
        <v>234</v>
      </c>
      <c r="C225" s="352" t="s">
        <v>219</v>
      </c>
      <c r="D225" s="73" t="s">
        <v>84</v>
      </c>
      <c r="E225" s="352" t="s">
        <v>219</v>
      </c>
      <c r="F225" s="73">
        <v>75.713697426891898</v>
      </c>
      <c r="G225" s="353" t="s">
        <v>219</v>
      </c>
      <c r="H225" s="73" t="s">
        <v>93</v>
      </c>
      <c r="I225" s="352" t="s">
        <v>497</v>
      </c>
    </row>
    <row r="226" spans="1:9">
      <c r="A226" s="73">
        <v>2020</v>
      </c>
      <c r="B226" s="73" t="s">
        <v>236</v>
      </c>
      <c r="C226" s="352" t="s">
        <v>219</v>
      </c>
      <c r="D226" s="73" t="s">
        <v>108</v>
      </c>
      <c r="E226" s="352" t="s">
        <v>219</v>
      </c>
      <c r="F226" s="73">
        <v>59.824971495640845</v>
      </c>
      <c r="G226" s="353" t="s">
        <v>219</v>
      </c>
      <c r="H226" s="73" t="s">
        <v>93</v>
      </c>
      <c r="I226" s="352" t="s">
        <v>497</v>
      </c>
    </row>
    <row r="227" spans="1:9">
      <c r="A227" s="73">
        <v>2020</v>
      </c>
      <c r="B227" s="73" t="s">
        <v>236</v>
      </c>
      <c r="C227" s="352" t="s">
        <v>219</v>
      </c>
      <c r="D227" s="73" t="s">
        <v>498</v>
      </c>
      <c r="E227" s="352" t="s">
        <v>219</v>
      </c>
      <c r="F227" s="73">
        <v>1239.3277777717508</v>
      </c>
      <c r="G227" s="353" t="s">
        <v>219</v>
      </c>
      <c r="H227" s="73" t="s">
        <v>93</v>
      </c>
      <c r="I227" s="352" t="s">
        <v>497</v>
      </c>
    </row>
    <row r="228" spans="1:9">
      <c r="A228" s="73">
        <v>2020</v>
      </c>
      <c r="B228" s="73" t="s">
        <v>236</v>
      </c>
      <c r="C228" s="352" t="s">
        <v>219</v>
      </c>
      <c r="D228" s="73" t="s">
        <v>54</v>
      </c>
      <c r="E228" s="352" t="s">
        <v>219</v>
      </c>
      <c r="F228" s="73">
        <v>67.68418562532996</v>
      </c>
      <c r="G228" s="353" t="s">
        <v>219</v>
      </c>
      <c r="H228" s="73" t="s">
        <v>93</v>
      </c>
      <c r="I228" s="352" t="s">
        <v>497</v>
      </c>
    </row>
    <row r="229" spans="1:9">
      <c r="A229" s="73">
        <v>2020</v>
      </c>
      <c r="B229" s="73" t="s">
        <v>237</v>
      </c>
      <c r="C229" s="352" t="s">
        <v>219</v>
      </c>
      <c r="D229" s="73" t="s">
        <v>15</v>
      </c>
      <c r="E229" s="352" t="s">
        <v>219</v>
      </c>
      <c r="F229" s="73">
        <v>1585.4827464393038</v>
      </c>
      <c r="G229" s="353" t="s">
        <v>219</v>
      </c>
      <c r="H229" s="73" t="s">
        <v>93</v>
      </c>
      <c r="I229" s="352" t="s">
        <v>497</v>
      </c>
    </row>
    <row r="230" spans="1:9">
      <c r="A230" s="73">
        <v>2020</v>
      </c>
      <c r="B230" s="73" t="s">
        <v>234</v>
      </c>
      <c r="C230" s="352" t="s">
        <v>219</v>
      </c>
      <c r="D230" s="73" t="s">
        <v>499</v>
      </c>
      <c r="E230" s="352" t="s">
        <v>219</v>
      </c>
      <c r="F230" s="73">
        <v>12321.714044796609</v>
      </c>
      <c r="G230" s="353" t="s">
        <v>219</v>
      </c>
      <c r="H230" s="73" t="s">
        <v>93</v>
      </c>
      <c r="I230" s="352" t="s">
        <v>497</v>
      </c>
    </row>
    <row r="231" spans="1:9">
      <c r="A231" s="73">
        <v>2020</v>
      </c>
      <c r="B231" s="73" t="s">
        <v>234</v>
      </c>
      <c r="C231" s="352" t="s">
        <v>219</v>
      </c>
      <c r="D231" s="73" t="s">
        <v>500</v>
      </c>
      <c r="E231" s="352" t="s">
        <v>219</v>
      </c>
      <c r="F231" s="73">
        <v>303.86560715839738</v>
      </c>
      <c r="G231" s="353" t="s">
        <v>219</v>
      </c>
      <c r="H231" s="73" t="s">
        <v>93</v>
      </c>
      <c r="I231" s="352" t="s">
        <v>497</v>
      </c>
    </row>
    <row r="232" spans="1:9">
      <c r="A232" s="73">
        <v>2020</v>
      </c>
      <c r="B232" s="73" t="s">
        <v>234</v>
      </c>
      <c r="C232" s="352" t="s">
        <v>219</v>
      </c>
      <c r="D232" s="73" t="s">
        <v>96</v>
      </c>
      <c r="E232" s="352" t="s">
        <v>219</v>
      </c>
      <c r="F232" s="73">
        <v>12630.310935658805</v>
      </c>
      <c r="G232" s="353" t="s">
        <v>219</v>
      </c>
      <c r="H232" s="73" t="s">
        <v>93</v>
      </c>
      <c r="I232" s="352" t="s">
        <v>497</v>
      </c>
    </row>
    <row r="233" spans="1:9">
      <c r="A233" s="73">
        <v>2020</v>
      </c>
      <c r="B233" s="73" t="s">
        <v>234</v>
      </c>
      <c r="C233" s="352" t="s">
        <v>219</v>
      </c>
      <c r="D233" s="73" t="s">
        <v>18</v>
      </c>
      <c r="E233" s="352" t="s">
        <v>219</v>
      </c>
      <c r="F233" s="73">
        <v>497.35576050065799</v>
      </c>
      <c r="G233" s="353" t="s">
        <v>219</v>
      </c>
      <c r="H233" s="73" t="s">
        <v>94</v>
      </c>
      <c r="I233" s="352" t="s">
        <v>497</v>
      </c>
    </row>
    <row r="234" spans="1:9">
      <c r="A234" s="73">
        <v>2020</v>
      </c>
      <c r="B234" s="73" t="s">
        <v>234</v>
      </c>
      <c r="C234" s="352" t="s">
        <v>219</v>
      </c>
      <c r="D234" s="73" t="s">
        <v>19</v>
      </c>
      <c r="E234" s="352" t="s">
        <v>219</v>
      </c>
      <c r="F234" s="73">
        <v>380.47598393266134</v>
      </c>
      <c r="G234" s="353" t="s">
        <v>219</v>
      </c>
      <c r="H234" s="73" t="s">
        <v>94</v>
      </c>
      <c r="I234" s="352" t="s">
        <v>497</v>
      </c>
    </row>
    <row r="235" spans="1:9">
      <c r="A235" s="73">
        <v>2020</v>
      </c>
      <c r="B235" s="73" t="s">
        <v>234</v>
      </c>
      <c r="C235" s="352" t="s">
        <v>219</v>
      </c>
      <c r="D235" s="73" t="s">
        <v>13</v>
      </c>
      <c r="E235" s="352" t="s">
        <v>219</v>
      </c>
      <c r="F235" s="73">
        <v>735.11017156235084</v>
      </c>
      <c r="G235" s="353" t="s">
        <v>219</v>
      </c>
      <c r="H235" s="73" t="s">
        <v>94</v>
      </c>
      <c r="I235" s="352" t="s">
        <v>497</v>
      </c>
    </row>
    <row r="236" spans="1:9">
      <c r="A236" s="73">
        <v>2020</v>
      </c>
      <c r="B236" s="73" t="s">
        <v>234</v>
      </c>
      <c r="C236" s="352" t="s">
        <v>219</v>
      </c>
      <c r="D236" s="73" t="s">
        <v>81</v>
      </c>
      <c r="E236" s="352" t="s">
        <v>219</v>
      </c>
      <c r="F236" s="73">
        <v>398.8086754718758</v>
      </c>
      <c r="G236" s="353" t="s">
        <v>219</v>
      </c>
      <c r="H236" s="73" t="s">
        <v>94</v>
      </c>
      <c r="I236" s="352" t="s">
        <v>497</v>
      </c>
    </row>
    <row r="237" spans="1:9">
      <c r="A237" s="73">
        <v>2020</v>
      </c>
      <c r="B237" s="73" t="s">
        <v>234</v>
      </c>
      <c r="C237" s="352" t="s">
        <v>219</v>
      </c>
      <c r="D237" s="73" t="s">
        <v>2</v>
      </c>
      <c r="E237" s="352" t="s">
        <v>219</v>
      </c>
      <c r="F237" s="73">
        <v>1329.7151618334483</v>
      </c>
      <c r="G237" s="353" t="s">
        <v>219</v>
      </c>
      <c r="H237" s="73" t="s">
        <v>94</v>
      </c>
      <c r="I237" s="352" t="s">
        <v>497</v>
      </c>
    </row>
    <row r="238" spans="1:9">
      <c r="A238" s="73">
        <v>2020</v>
      </c>
      <c r="B238" s="73" t="s">
        <v>234</v>
      </c>
      <c r="C238" s="352" t="s">
        <v>219</v>
      </c>
      <c r="D238" s="73" t="s">
        <v>5</v>
      </c>
      <c r="E238" s="352" t="s">
        <v>219</v>
      </c>
      <c r="F238" s="73">
        <v>3364.1585191847707</v>
      </c>
      <c r="G238" s="353" t="s">
        <v>219</v>
      </c>
      <c r="H238" s="73" t="s">
        <v>94</v>
      </c>
      <c r="I238" s="352" t="s">
        <v>497</v>
      </c>
    </row>
    <row r="239" spans="1:9">
      <c r="A239" s="73">
        <v>2020</v>
      </c>
      <c r="B239" s="73" t="s">
        <v>234</v>
      </c>
      <c r="C239" s="352" t="s">
        <v>219</v>
      </c>
      <c r="D239" s="73" t="s">
        <v>8</v>
      </c>
      <c r="E239" s="352" t="s">
        <v>219</v>
      </c>
      <c r="F239" s="73">
        <v>1707.1306713458139</v>
      </c>
      <c r="G239" s="353" t="s">
        <v>219</v>
      </c>
      <c r="H239" s="73" t="s">
        <v>94</v>
      </c>
      <c r="I239" s="352" t="s">
        <v>497</v>
      </c>
    </row>
    <row r="240" spans="1:9">
      <c r="A240" s="73">
        <v>2020</v>
      </c>
      <c r="B240" s="73" t="s">
        <v>234</v>
      </c>
      <c r="C240" s="352" t="s">
        <v>219</v>
      </c>
      <c r="D240" s="73" t="s">
        <v>9</v>
      </c>
      <c r="E240" s="352" t="s">
        <v>219</v>
      </c>
      <c r="F240" s="73">
        <v>193.8458696299783</v>
      </c>
      <c r="G240" s="353" t="s">
        <v>219</v>
      </c>
      <c r="H240" s="73" t="s">
        <v>94</v>
      </c>
      <c r="I240" s="352" t="s">
        <v>497</v>
      </c>
    </row>
    <row r="241" spans="1:9">
      <c r="A241" s="73">
        <v>2020</v>
      </c>
      <c r="B241" s="73" t="s">
        <v>234</v>
      </c>
      <c r="C241" s="352" t="s">
        <v>219</v>
      </c>
      <c r="D241" s="73" t="s">
        <v>12</v>
      </c>
      <c r="E241" s="352" t="s">
        <v>219</v>
      </c>
      <c r="F241" s="73">
        <v>458.04933289224545</v>
      </c>
      <c r="G241" s="353" t="s">
        <v>219</v>
      </c>
      <c r="H241" s="73" t="s">
        <v>94</v>
      </c>
      <c r="I241" s="352" t="s">
        <v>497</v>
      </c>
    </row>
    <row r="242" spans="1:9">
      <c r="A242" s="73">
        <v>2020</v>
      </c>
      <c r="B242" s="73" t="s">
        <v>234</v>
      </c>
      <c r="C242" s="352" t="s">
        <v>219</v>
      </c>
      <c r="D242" s="73" t="s">
        <v>6</v>
      </c>
      <c r="E242" s="352" t="s">
        <v>219</v>
      </c>
      <c r="F242" s="73">
        <v>1089.0029703762552</v>
      </c>
      <c r="G242" s="353" t="s">
        <v>219</v>
      </c>
      <c r="H242" s="73" t="s">
        <v>94</v>
      </c>
      <c r="I242" s="352" t="s">
        <v>497</v>
      </c>
    </row>
    <row r="243" spans="1:9">
      <c r="A243" s="73">
        <v>2020</v>
      </c>
      <c r="B243" s="73" t="s">
        <v>234</v>
      </c>
      <c r="C243" s="352" t="s">
        <v>219</v>
      </c>
      <c r="D243" s="73" t="s">
        <v>83</v>
      </c>
      <c r="E243" s="352" t="s">
        <v>219</v>
      </c>
      <c r="F243" s="73">
        <v>1240.0750235014862</v>
      </c>
      <c r="G243" s="353" t="s">
        <v>219</v>
      </c>
      <c r="H243" s="73" t="s">
        <v>94</v>
      </c>
      <c r="I243" s="352" t="s">
        <v>497</v>
      </c>
    </row>
    <row r="244" spans="1:9">
      <c r="A244" s="73">
        <v>2020</v>
      </c>
      <c r="B244" s="73" t="s">
        <v>234</v>
      </c>
      <c r="C244" s="352" t="s">
        <v>219</v>
      </c>
      <c r="D244" s="73" t="s">
        <v>16</v>
      </c>
      <c r="E244" s="352" t="s">
        <v>219</v>
      </c>
      <c r="F244" s="73">
        <v>169.46986394128442</v>
      </c>
      <c r="G244" s="353" t="s">
        <v>219</v>
      </c>
      <c r="H244" s="73" t="s">
        <v>94</v>
      </c>
      <c r="I244" s="352" t="s">
        <v>497</v>
      </c>
    </row>
    <row r="245" spans="1:9">
      <c r="A245" s="73">
        <v>2020</v>
      </c>
      <c r="B245" s="73" t="s">
        <v>234</v>
      </c>
      <c r="C245" s="352" t="s">
        <v>219</v>
      </c>
      <c r="D245" s="73" t="s">
        <v>47</v>
      </c>
      <c r="E245" s="352" t="s">
        <v>219</v>
      </c>
      <c r="F245" s="73">
        <v>178.1943425549415</v>
      </c>
      <c r="G245" s="353" t="s">
        <v>219</v>
      </c>
      <c r="H245" s="73" t="s">
        <v>94</v>
      </c>
      <c r="I245" s="352" t="s">
        <v>497</v>
      </c>
    </row>
    <row r="246" spans="1:9">
      <c r="A246" s="73">
        <v>2020</v>
      </c>
      <c r="B246" s="73" t="s">
        <v>234</v>
      </c>
      <c r="C246" s="352" t="s">
        <v>219</v>
      </c>
      <c r="D246" s="73" t="s">
        <v>84</v>
      </c>
      <c r="E246" s="352" t="s">
        <v>219</v>
      </c>
      <c r="F246" s="73">
        <v>170.23403083706495</v>
      </c>
      <c r="G246" s="353" t="s">
        <v>219</v>
      </c>
      <c r="H246" s="73" t="s">
        <v>94</v>
      </c>
      <c r="I246" s="352" t="s">
        <v>497</v>
      </c>
    </row>
    <row r="247" spans="1:9">
      <c r="A247" s="73">
        <v>2020</v>
      </c>
      <c r="B247" s="73" t="s">
        <v>236</v>
      </c>
      <c r="C247" s="352" t="s">
        <v>219</v>
      </c>
      <c r="D247" s="73" t="s">
        <v>108</v>
      </c>
      <c r="E247" s="352" t="s">
        <v>219</v>
      </c>
      <c r="F247" s="73">
        <v>65.966822698694742</v>
      </c>
      <c r="G247" s="353" t="s">
        <v>219</v>
      </c>
      <c r="H247" s="73" t="s">
        <v>94</v>
      </c>
      <c r="I247" s="352" t="s">
        <v>497</v>
      </c>
    </row>
    <row r="248" spans="1:9">
      <c r="A248" s="73">
        <v>2020</v>
      </c>
      <c r="B248" s="73" t="s">
        <v>236</v>
      </c>
      <c r="C248" s="352" t="s">
        <v>219</v>
      </c>
      <c r="D248" s="73" t="s">
        <v>498</v>
      </c>
      <c r="E248" s="352" t="s">
        <v>219</v>
      </c>
      <c r="F248" s="73">
        <v>1251.0523795626643</v>
      </c>
      <c r="G248" s="353" t="s">
        <v>219</v>
      </c>
      <c r="H248" s="73" t="s">
        <v>94</v>
      </c>
      <c r="I248" s="352" t="s">
        <v>497</v>
      </c>
    </row>
    <row r="249" spans="1:9">
      <c r="A249" s="73">
        <v>2020</v>
      </c>
      <c r="B249" s="73" t="s">
        <v>236</v>
      </c>
      <c r="C249" s="352" t="s">
        <v>219</v>
      </c>
      <c r="D249" s="73" t="s">
        <v>54</v>
      </c>
      <c r="E249" s="352" t="s">
        <v>219</v>
      </c>
      <c r="F249" s="73">
        <v>64.333594073231467</v>
      </c>
      <c r="G249" s="353" t="s">
        <v>219</v>
      </c>
      <c r="H249" s="73" t="s">
        <v>94</v>
      </c>
      <c r="I249" s="352" t="s">
        <v>497</v>
      </c>
    </row>
    <row r="250" spans="1:9">
      <c r="A250" s="73">
        <v>2020</v>
      </c>
      <c r="B250" s="73" t="s">
        <v>237</v>
      </c>
      <c r="C250" s="352" t="s">
        <v>219</v>
      </c>
      <c r="D250" s="73" t="s">
        <v>15</v>
      </c>
      <c r="E250" s="352" t="s">
        <v>219</v>
      </c>
      <c r="F250" s="73">
        <v>2147.4168452465192</v>
      </c>
      <c r="G250" s="353" t="s">
        <v>219</v>
      </c>
      <c r="H250" s="73" t="s">
        <v>94</v>
      </c>
      <c r="I250" s="352" t="s">
        <v>497</v>
      </c>
    </row>
    <row r="251" spans="1:9">
      <c r="A251" s="73">
        <v>2020</v>
      </c>
      <c r="B251" s="73" t="s">
        <v>234</v>
      </c>
      <c r="C251" s="352" t="s">
        <v>219</v>
      </c>
      <c r="D251" s="73" t="s">
        <v>499</v>
      </c>
      <c r="E251" s="352" t="s">
        <v>219</v>
      </c>
      <c r="F251" s="73">
        <v>15415.170401963645</v>
      </c>
      <c r="G251" s="353" t="s">
        <v>219</v>
      </c>
      <c r="H251" s="73" t="s">
        <v>94</v>
      </c>
      <c r="I251" s="352" t="s">
        <v>497</v>
      </c>
    </row>
    <row r="252" spans="1:9">
      <c r="A252" s="73">
        <v>2020</v>
      </c>
      <c r="B252" s="73" t="s">
        <v>234</v>
      </c>
      <c r="C252" s="352" t="s">
        <v>219</v>
      </c>
      <c r="D252" s="73" t="s">
        <v>500</v>
      </c>
      <c r="E252" s="352" t="s">
        <v>219</v>
      </c>
      <c r="F252" s="73">
        <v>382.64101085917525</v>
      </c>
      <c r="G252" s="353" t="s">
        <v>219</v>
      </c>
      <c r="H252" s="73" t="s">
        <v>94</v>
      </c>
      <c r="I252" s="352" t="s">
        <v>497</v>
      </c>
    </row>
    <row r="253" spans="1:9">
      <c r="A253" s="73">
        <v>2020</v>
      </c>
      <c r="B253" s="73" t="s">
        <v>234</v>
      </c>
      <c r="C253" s="352" t="s">
        <v>219</v>
      </c>
      <c r="D253" s="73" t="s">
        <v>96</v>
      </c>
      <c r="E253" s="352" t="s">
        <v>219</v>
      </c>
      <c r="F253" s="73">
        <v>15803.624985685006</v>
      </c>
      <c r="G253" s="353" t="s">
        <v>219</v>
      </c>
      <c r="H253" s="73" t="s">
        <v>94</v>
      </c>
      <c r="I253" s="352" t="s">
        <v>497</v>
      </c>
    </row>
    <row r="254" spans="1:9">
      <c r="A254" s="73">
        <v>2021</v>
      </c>
      <c r="B254" s="73" t="s">
        <v>234</v>
      </c>
      <c r="C254" s="352" t="s">
        <v>219</v>
      </c>
      <c r="D254" s="73" t="s">
        <v>18</v>
      </c>
      <c r="E254" s="352" t="s">
        <v>219</v>
      </c>
      <c r="F254" s="73">
        <v>423.22406604622205</v>
      </c>
      <c r="G254" s="353" t="s">
        <v>219</v>
      </c>
      <c r="H254" s="73" t="s">
        <v>9</v>
      </c>
      <c r="I254" s="352" t="s">
        <v>497</v>
      </c>
    </row>
    <row r="255" spans="1:9">
      <c r="A255" s="73">
        <v>2021</v>
      </c>
      <c r="B255" s="73" t="s">
        <v>234</v>
      </c>
      <c r="C255" s="352" t="s">
        <v>219</v>
      </c>
      <c r="D255" s="73" t="s">
        <v>19</v>
      </c>
      <c r="E255" s="352" t="s">
        <v>219</v>
      </c>
      <c r="F255" s="73">
        <v>756.53643314468275</v>
      </c>
      <c r="G255" s="353" t="s">
        <v>219</v>
      </c>
      <c r="H255" s="73" t="s">
        <v>9</v>
      </c>
      <c r="I255" s="352" t="s">
        <v>497</v>
      </c>
    </row>
    <row r="256" spans="1:9">
      <c r="A256" s="73">
        <v>2021</v>
      </c>
      <c r="B256" s="73" t="s">
        <v>234</v>
      </c>
      <c r="C256" s="352" t="s">
        <v>219</v>
      </c>
      <c r="D256" s="73" t="s">
        <v>13</v>
      </c>
      <c r="E256" s="352" t="s">
        <v>219</v>
      </c>
      <c r="F256" s="73">
        <v>883.55629362567902</v>
      </c>
      <c r="G256" s="353" t="s">
        <v>219</v>
      </c>
      <c r="H256" s="73" t="s">
        <v>9</v>
      </c>
      <c r="I256" s="352" t="s">
        <v>497</v>
      </c>
    </row>
    <row r="257" spans="1:9">
      <c r="A257" s="73">
        <v>2021</v>
      </c>
      <c r="B257" s="73" t="s">
        <v>234</v>
      </c>
      <c r="C257" s="352" t="s">
        <v>219</v>
      </c>
      <c r="D257" s="73" t="s">
        <v>81</v>
      </c>
      <c r="E257" s="352" t="s">
        <v>219</v>
      </c>
      <c r="F257" s="73">
        <v>370.13497899683404</v>
      </c>
      <c r="G257" s="353" t="s">
        <v>219</v>
      </c>
      <c r="H257" s="73" t="s">
        <v>9</v>
      </c>
      <c r="I257" s="352" t="s">
        <v>497</v>
      </c>
    </row>
    <row r="258" spans="1:9">
      <c r="A258" s="73">
        <v>2021</v>
      </c>
      <c r="B258" s="73" t="s">
        <v>234</v>
      </c>
      <c r="C258" s="352" t="s">
        <v>219</v>
      </c>
      <c r="D258" s="73" t="s">
        <v>2</v>
      </c>
      <c r="E258" s="352" t="s">
        <v>219</v>
      </c>
      <c r="F258" s="73">
        <v>2447.5271102337947</v>
      </c>
      <c r="G258" s="353" t="s">
        <v>219</v>
      </c>
      <c r="H258" s="73" t="s">
        <v>9</v>
      </c>
      <c r="I258" s="352" t="s">
        <v>497</v>
      </c>
    </row>
    <row r="259" spans="1:9">
      <c r="A259" s="73">
        <v>2021</v>
      </c>
      <c r="B259" s="73" t="s">
        <v>234</v>
      </c>
      <c r="C259" s="352" t="s">
        <v>219</v>
      </c>
      <c r="D259" s="73" t="s">
        <v>5</v>
      </c>
      <c r="E259" s="352" t="s">
        <v>219</v>
      </c>
      <c r="F259" s="73">
        <v>2889.5198506105748</v>
      </c>
      <c r="G259" s="353" t="s">
        <v>219</v>
      </c>
      <c r="H259" s="73" t="s">
        <v>9</v>
      </c>
      <c r="I259" s="352" t="s">
        <v>497</v>
      </c>
    </row>
    <row r="260" spans="1:9">
      <c r="A260" s="73">
        <v>2021</v>
      </c>
      <c r="B260" s="73" t="s">
        <v>234</v>
      </c>
      <c r="C260" s="352" t="s">
        <v>219</v>
      </c>
      <c r="D260" s="73" t="s">
        <v>8</v>
      </c>
      <c r="E260" s="352" t="s">
        <v>219</v>
      </c>
      <c r="F260" s="73">
        <v>1716.3432083816299</v>
      </c>
      <c r="G260" s="353" t="s">
        <v>219</v>
      </c>
      <c r="H260" s="73" t="s">
        <v>9</v>
      </c>
      <c r="I260" s="352" t="s">
        <v>497</v>
      </c>
    </row>
    <row r="261" spans="1:9">
      <c r="A261" s="73">
        <v>2021</v>
      </c>
      <c r="B261" s="73" t="s">
        <v>234</v>
      </c>
      <c r="C261" s="352" t="s">
        <v>219</v>
      </c>
      <c r="D261" s="73" t="s">
        <v>9</v>
      </c>
      <c r="E261" s="352" t="s">
        <v>219</v>
      </c>
      <c r="F261" s="73">
        <v>169.20823970403603</v>
      </c>
      <c r="G261" s="353" t="s">
        <v>219</v>
      </c>
      <c r="H261" s="73" t="s">
        <v>9</v>
      </c>
      <c r="I261" s="352" t="s">
        <v>497</v>
      </c>
    </row>
    <row r="262" spans="1:9">
      <c r="A262" s="73">
        <v>2021</v>
      </c>
      <c r="B262" s="73" t="s">
        <v>234</v>
      </c>
      <c r="C262" s="352" t="s">
        <v>219</v>
      </c>
      <c r="D262" s="73" t="s">
        <v>12</v>
      </c>
      <c r="E262" s="352" t="s">
        <v>219</v>
      </c>
      <c r="F262" s="73">
        <v>396.9988369645634</v>
      </c>
      <c r="G262" s="353" t="s">
        <v>219</v>
      </c>
      <c r="H262" s="73" t="s">
        <v>9</v>
      </c>
      <c r="I262" s="352" t="s">
        <v>497</v>
      </c>
    </row>
    <row r="263" spans="1:9">
      <c r="A263" s="73">
        <v>2021</v>
      </c>
      <c r="B263" s="73" t="s">
        <v>234</v>
      </c>
      <c r="C263" s="352" t="s">
        <v>219</v>
      </c>
      <c r="D263" s="73" t="s">
        <v>6</v>
      </c>
      <c r="E263" s="352" t="s">
        <v>219</v>
      </c>
      <c r="F263" s="73">
        <v>1080.4507492092662</v>
      </c>
      <c r="G263" s="353" t="s">
        <v>219</v>
      </c>
      <c r="H263" s="73" t="s">
        <v>9</v>
      </c>
      <c r="I263" s="352" t="s">
        <v>497</v>
      </c>
    </row>
    <row r="264" spans="1:9">
      <c r="A264" s="73">
        <v>2021</v>
      </c>
      <c r="B264" s="73" t="s">
        <v>234</v>
      </c>
      <c r="C264" s="352" t="s">
        <v>219</v>
      </c>
      <c r="D264" s="73" t="s">
        <v>83</v>
      </c>
      <c r="E264" s="352" t="s">
        <v>219</v>
      </c>
      <c r="F264" s="73">
        <v>1031.1850682755964</v>
      </c>
      <c r="G264" s="353" t="s">
        <v>219</v>
      </c>
      <c r="H264" s="73" t="s">
        <v>9</v>
      </c>
      <c r="I264" s="352" t="s">
        <v>497</v>
      </c>
    </row>
    <row r="265" spans="1:9">
      <c r="A265" s="73">
        <v>2021</v>
      </c>
      <c r="B265" s="73" t="s">
        <v>234</v>
      </c>
      <c r="C265" s="352" t="s">
        <v>219</v>
      </c>
      <c r="D265" s="73" t="s">
        <v>16</v>
      </c>
      <c r="E265" s="352" t="s">
        <v>219</v>
      </c>
      <c r="F265" s="73">
        <v>162.41487494300907</v>
      </c>
      <c r="G265" s="353" t="s">
        <v>219</v>
      </c>
      <c r="H265" s="73" t="s">
        <v>9</v>
      </c>
      <c r="I265" s="352" t="s">
        <v>497</v>
      </c>
    </row>
    <row r="266" spans="1:9">
      <c r="A266" s="73">
        <v>2021</v>
      </c>
      <c r="B266" s="73" t="s">
        <v>234</v>
      </c>
      <c r="C266" s="352" t="s">
        <v>219</v>
      </c>
      <c r="D266" s="73" t="s">
        <v>47</v>
      </c>
      <c r="E266" s="352" t="s">
        <v>219</v>
      </c>
      <c r="F266" s="73">
        <v>164.39066684699608</v>
      </c>
      <c r="G266" s="353" t="s">
        <v>219</v>
      </c>
      <c r="H266" s="73" t="s">
        <v>9</v>
      </c>
      <c r="I266" s="352" t="s">
        <v>497</v>
      </c>
    </row>
    <row r="267" spans="1:9">
      <c r="A267" s="73">
        <v>2021</v>
      </c>
      <c r="B267" s="73" t="s">
        <v>234</v>
      </c>
      <c r="C267" s="352" t="s">
        <v>219</v>
      </c>
      <c r="D267" s="73" t="s">
        <v>84</v>
      </c>
      <c r="E267" s="352" t="s">
        <v>219</v>
      </c>
      <c r="F267" s="73">
        <v>117.57277011412786</v>
      </c>
      <c r="G267" s="353" t="s">
        <v>219</v>
      </c>
      <c r="H267" s="73" t="s">
        <v>9</v>
      </c>
      <c r="I267" s="352" t="s">
        <v>497</v>
      </c>
    </row>
    <row r="268" spans="1:9">
      <c r="A268" s="73">
        <v>2021</v>
      </c>
      <c r="B268" s="73" t="s">
        <v>236</v>
      </c>
      <c r="C268" s="352" t="s">
        <v>219</v>
      </c>
      <c r="D268" s="73" t="s">
        <v>108</v>
      </c>
      <c r="E268" s="352" t="s">
        <v>219</v>
      </c>
      <c r="F268" s="73">
        <v>197.33712957762611</v>
      </c>
      <c r="G268" s="353" t="s">
        <v>219</v>
      </c>
      <c r="H268" s="73" t="s">
        <v>9</v>
      </c>
      <c r="I268" s="352" t="s">
        <v>497</v>
      </c>
    </row>
    <row r="269" spans="1:9">
      <c r="A269" s="73">
        <v>2021</v>
      </c>
      <c r="B269" s="73" t="s">
        <v>236</v>
      </c>
      <c r="C269" s="352" t="s">
        <v>219</v>
      </c>
      <c r="D269" s="73" t="s">
        <v>498</v>
      </c>
      <c r="E269" s="352" t="s">
        <v>219</v>
      </c>
      <c r="F269" s="73">
        <v>1275.4588289021549</v>
      </c>
      <c r="G269" s="353" t="s">
        <v>219</v>
      </c>
      <c r="H269" s="73" t="s">
        <v>9</v>
      </c>
      <c r="I269" s="352" t="s">
        <v>497</v>
      </c>
    </row>
    <row r="270" spans="1:9">
      <c r="A270" s="73">
        <v>2021</v>
      </c>
      <c r="B270" s="73" t="s">
        <v>236</v>
      </c>
      <c r="C270" s="352" t="s">
        <v>219</v>
      </c>
      <c r="D270" s="73" t="s">
        <v>54</v>
      </c>
      <c r="E270" s="352" t="s">
        <v>219</v>
      </c>
      <c r="F270" s="73">
        <v>65.589275147854636</v>
      </c>
      <c r="G270" s="353" t="s">
        <v>219</v>
      </c>
      <c r="H270" s="73" t="s">
        <v>9</v>
      </c>
      <c r="I270" s="352" t="s">
        <v>497</v>
      </c>
    </row>
    <row r="271" spans="1:9">
      <c r="A271" s="73">
        <v>2021</v>
      </c>
      <c r="B271" s="73" t="s">
        <v>237</v>
      </c>
      <c r="C271" s="352" t="s">
        <v>219</v>
      </c>
      <c r="D271" s="73" t="s">
        <v>15</v>
      </c>
      <c r="E271" s="352" t="s">
        <v>219</v>
      </c>
      <c r="F271" s="73">
        <v>1591.537228563599</v>
      </c>
      <c r="G271" s="353" t="s">
        <v>219</v>
      </c>
      <c r="H271" s="73" t="s">
        <v>9</v>
      </c>
      <c r="I271" s="352" t="s">
        <v>497</v>
      </c>
    </row>
    <row r="272" spans="1:9">
      <c r="A272" s="73">
        <v>2021</v>
      </c>
      <c r="B272" s="73" t="s">
        <v>234</v>
      </c>
      <c r="C272" s="352" t="s">
        <v>219</v>
      </c>
      <c r="D272" s="73" t="s">
        <v>499</v>
      </c>
      <c r="E272" s="352" t="s">
        <v>219</v>
      </c>
      <c r="F272" s="73">
        <v>15779.469451757373</v>
      </c>
      <c r="G272" s="353" t="s">
        <v>219</v>
      </c>
      <c r="H272" s="73" t="s">
        <v>9</v>
      </c>
      <c r="I272" s="352" t="s">
        <v>497</v>
      </c>
    </row>
    <row r="273" spans="1:9">
      <c r="A273" s="73">
        <v>2021</v>
      </c>
      <c r="B273" s="73" t="s">
        <v>234</v>
      </c>
      <c r="C273" s="352" t="s">
        <v>219</v>
      </c>
      <c r="D273" s="73" t="s">
        <v>500</v>
      </c>
      <c r="E273" s="352" t="s">
        <v>219</v>
      </c>
      <c r="F273" s="73">
        <v>389.58509885243188</v>
      </c>
      <c r="G273" s="353" t="s">
        <v>219</v>
      </c>
      <c r="H273" s="73" t="s">
        <v>9</v>
      </c>
      <c r="I273" s="352" t="s">
        <v>497</v>
      </c>
    </row>
    <row r="274" spans="1:9">
      <c r="A274" s="73">
        <v>2021</v>
      </c>
      <c r="B274" s="73" t="s">
        <v>234</v>
      </c>
      <c r="C274" s="352" t="s">
        <v>219</v>
      </c>
      <c r="D274" s="73" t="s">
        <v>96</v>
      </c>
      <c r="E274" s="352" t="s">
        <v>219</v>
      </c>
      <c r="F274" s="73">
        <v>16174.646659642833</v>
      </c>
      <c r="G274" s="353" t="s">
        <v>219</v>
      </c>
      <c r="H274" s="73" t="s">
        <v>9</v>
      </c>
      <c r="I274" s="352" t="s">
        <v>497</v>
      </c>
    </row>
    <row r="275" spans="1:9">
      <c r="A275" s="73">
        <v>2021</v>
      </c>
      <c r="B275" s="73" t="s">
        <v>234</v>
      </c>
      <c r="C275" s="352" t="s">
        <v>219</v>
      </c>
      <c r="D275" s="73" t="s">
        <v>18</v>
      </c>
      <c r="E275" s="352" t="s">
        <v>219</v>
      </c>
      <c r="F275" s="73">
        <v>456.37465117371192</v>
      </c>
      <c r="G275" s="353" t="s">
        <v>219</v>
      </c>
      <c r="H275" s="73" t="s">
        <v>92</v>
      </c>
      <c r="I275" s="352" t="s">
        <v>497</v>
      </c>
    </row>
    <row r="276" spans="1:9">
      <c r="A276" s="73">
        <v>2021</v>
      </c>
      <c r="B276" s="73" t="s">
        <v>234</v>
      </c>
      <c r="C276" s="352" t="s">
        <v>219</v>
      </c>
      <c r="D276" s="73" t="s">
        <v>19</v>
      </c>
      <c r="E276" s="352" t="s">
        <v>219</v>
      </c>
      <c r="F276" s="73">
        <v>651.92651637695042</v>
      </c>
      <c r="G276" s="353" t="s">
        <v>219</v>
      </c>
      <c r="H276" s="73" t="s">
        <v>92</v>
      </c>
      <c r="I276" s="352" t="s">
        <v>497</v>
      </c>
    </row>
    <row r="277" spans="1:9">
      <c r="A277" s="73">
        <v>2021</v>
      </c>
      <c r="B277" s="73" t="s">
        <v>234</v>
      </c>
      <c r="C277" s="352" t="s">
        <v>219</v>
      </c>
      <c r="D277" s="73" t="s">
        <v>13</v>
      </c>
      <c r="E277" s="352" t="s">
        <v>219</v>
      </c>
      <c r="F277" s="73">
        <v>851.48674686711479</v>
      </c>
      <c r="G277" s="353" t="s">
        <v>219</v>
      </c>
      <c r="H277" s="73" t="s">
        <v>92</v>
      </c>
      <c r="I277" s="352" t="s">
        <v>497</v>
      </c>
    </row>
    <row r="278" spans="1:9">
      <c r="A278" s="73">
        <v>2021</v>
      </c>
      <c r="B278" s="73" t="s">
        <v>234</v>
      </c>
      <c r="C278" s="352" t="s">
        <v>219</v>
      </c>
      <c r="D278" s="73" t="s">
        <v>81</v>
      </c>
      <c r="E278" s="352" t="s">
        <v>219</v>
      </c>
      <c r="F278" s="73">
        <v>393.76323436022625</v>
      </c>
      <c r="G278" s="353" t="s">
        <v>219</v>
      </c>
      <c r="H278" s="73" t="s">
        <v>92</v>
      </c>
      <c r="I278" s="352" t="s">
        <v>497</v>
      </c>
    </row>
    <row r="279" spans="1:9">
      <c r="A279" s="73">
        <v>2021</v>
      </c>
      <c r="B279" s="73" t="s">
        <v>234</v>
      </c>
      <c r="C279" s="352" t="s">
        <v>219</v>
      </c>
      <c r="D279" s="73" t="s">
        <v>2</v>
      </c>
      <c r="E279" s="352" t="s">
        <v>219</v>
      </c>
      <c r="F279" s="73">
        <v>1645.8448909979659</v>
      </c>
      <c r="G279" s="353" t="s">
        <v>219</v>
      </c>
      <c r="H279" s="73" t="s">
        <v>92</v>
      </c>
      <c r="I279" s="352" t="s">
        <v>497</v>
      </c>
    </row>
    <row r="280" spans="1:9">
      <c r="A280" s="73">
        <v>2021</v>
      </c>
      <c r="B280" s="73" t="s">
        <v>234</v>
      </c>
      <c r="C280" s="352" t="s">
        <v>219</v>
      </c>
      <c r="D280" s="73" t="s">
        <v>5</v>
      </c>
      <c r="E280" s="352" t="s">
        <v>219</v>
      </c>
      <c r="F280" s="73">
        <v>2393.4732364597971</v>
      </c>
      <c r="G280" s="353" t="s">
        <v>219</v>
      </c>
      <c r="H280" s="73" t="s">
        <v>92</v>
      </c>
      <c r="I280" s="352" t="s">
        <v>497</v>
      </c>
    </row>
    <row r="281" spans="1:9">
      <c r="A281" s="73">
        <v>2021</v>
      </c>
      <c r="B281" s="73" t="s">
        <v>234</v>
      </c>
      <c r="C281" s="352" t="s">
        <v>219</v>
      </c>
      <c r="D281" s="73" t="s">
        <v>8</v>
      </c>
      <c r="E281" s="352" t="s">
        <v>219</v>
      </c>
      <c r="F281" s="73">
        <v>1785.0467080682665</v>
      </c>
      <c r="G281" s="353" t="s">
        <v>219</v>
      </c>
      <c r="H281" s="73" t="s">
        <v>92</v>
      </c>
      <c r="I281" s="352" t="s">
        <v>497</v>
      </c>
    </row>
    <row r="282" spans="1:9">
      <c r="A282" s="73">
        <v>2021</v>
      </c>
      <c r="B282" s="73" t="s">
        <v>234</v>
      </c>
      <c r="C282" s="352" t="s">
        <v>219</v>
      </c>
      <c r="D282" s="73" t="s">
        <v>9</v>
      </c>
      <c r="E282" s="352" t="s">
        <v>219</v>
      </c>
      <c r="F282" s="73">
        <v>236.9752373441836</v>
      </c>
      <c r="G282" s="353" t="s">
        <v>219</v>
      </c>
      <c r="H282" s="73" t="s">
        <v>92</v>
      </c>
      <c r="I282" s="352" t="s">
        <v>497</v>
      </c>
    </row>
    <row r="283" spans="1:9">
      <c r="A283" s="73">
        <v>2021</v>
      </c>
      <c r="B283" s="73" t="s">
        <v>234</v>
      </c>
      <c r="C283" s="352" t="s">
        <v>219</v>
      </c>
      <c r="D283" s="73" t="s">
        <v>12</v>
      </c>
      <c r="E283" s="352" t="s">
        <v>219</v>
      </c>
      <c r="F283" s="73">
        <v>422.49371404404457</v>
      </c>
      <c r="G283" s="353" t="s">
        <v>219</v>
      </c>
      <c r="H283" s="73" t="s">
        <v>92</v>
      </c>
      <c r="I283" s="352" t="s">
        <v>497</v>
      </c>
    </row>
    <row r="284" spans="1:9">
      <c r="A284" s="73">
        <v>2021</v>
      </c>
      <c r="B284" s="73" t="s">
        <v>234</v>
      </c>
      <c r="C284" s="352" t="s">
        <v>219</v>
      </c>
      <c r="D284" s="73" t="s">
        <v>6</v>
      </c>
      <c r="E284" s="352" t="s">
        <v>219</v>
      </c>
      <c r="F284" s="73">
        <v>1067.8605951889581</v>
      </c>
      <c r="G284" s="353" t="s">
        <v>219</v>
      </c>
      <c r="H284" s="73" t="s">
        <v>92</v>
      </c>
      <c r="I284" s="352" t="s">
        <v>497</v>
      </c>
    </row>
    <row r="285" spans="1:9">
      <c r="A285" s="73">
        <v>2021</v>
      </c>
      <c r="B285" s="73" t="s">
        <v>234</v>
      </c>
      <c r="C285" s="352" t="s">
        <v>219</v>
      </c>
      <c r="D285" s="73" t="s">
        <v>83</v>
      </c>
      <c r="E285" s="352" t="s">
        <v>219</v>
      </c>
      <c r="F285" s="73">
        <v>1178.6921642088209</v>
      </c>
      <c r="G285" s="353" t="s">
        <v>219</v>
      </c>
      <c r="H285" s="73" t="s">
        <v>92</v>
      </c>
      <c r="I285" s="352" t="s">
        <v>497</v>
      </c>
    </row>
    <row r="286" spans="1:9">
      <c r="A286" s="73">
        <v>2021</v>
      </c>
      <c r="B286" s="73" t="s">
        <v>234</v>
      </c>
      <c r="C286" s="352" t="s">
        <v>219</v>
      </c>
      <c r="D286" s="73" t="s">
        <v>16</v>
      </c>
      <c r="E286" s="352" t="s">
        <v>219</v>
      </c>
      <c r="F286" s="73">
        <v>127.57996050540413</v>
      </c>
      <c r="G286" s="353" t="s">
        <v>219</v>
      </c>
      <c r="H286" s="73" t="s">
        <v>92</v>
      </c>
      <c r="I286" s="352" t="s">
        <v>497</v>
      </c>
    </row>
    <row r="287" spans="1:9">
      <c r="A287" s="73">
        <v>2021</v>
      </c>
      <c r="B287" s="73" t="s">
        <v>234</v>
      </c>
      <c r="C287" s="352" t="s">
        <v>219</v>
      </c>
      <c r="D287" s="73" t="s">
        <v>47</v>
      </c>
      <c r="E287" s="352" t="s">
        <v>219</v>
      </c>
      <c r="F287" s="73">
        <v>173.7918741511651</v>
      </c>
      <c r="G287" s="353" t="s">
        <v>219</v>
      </c>
      <c r="H287" s="73" t="s">
        <v>92</v>
      </c>
      <c r="I287" s="352" t="s">
        <v>497</v>
      </c>
    </row>
    <row r="288" spans="1:9">
      <c r="A288" s="73">
        <v>2021</v>
      </c>
      <c r="B288" s="73" t="s">
        <v>234</v>
      </c>
      <c r="C288" s="352" t="s">
        <v>219</v>
      </c>
      <c r="D288" s="73" t="s">
        <v>84</v>
      </c>
      <c r="E288" s="352" t="s">
        <v>219</v>
      </c>
      <c r="F288" s="73">
        <v>159.55541645268218</v>
      </c>
      <c r="G288" s="353" t="s">
        <v>219</v>
      </c>
      <c r="H288" s="73" t="s">
        <v>92</v>
      </c>
      <c r="I288" s="352" t="s">
        <v>497</v>
      </c>
    </row>
    <row r="289" spans="1:9">
      <c r="A289" s="73">
        <v>2021</v>
      </c>
      <c r="B289" s="73" t="s">
        <v>236</v>
      </c>
      <c r="C289" s="352" t="s">
        <v>219</v>
      </c>
      <c r="D289" s="73" t="s">
        <v>108</v>
      </c>
      <c r="E289" s="352" t="s">
        <v>219</v>
      </c>
      <c r="F289" s="73">
        <v>150.12300088167228</v>
      </c>
      <c r="G289" s="353" t="s">
        <v>219</v>
      </c>
      <c r="H289" s="73" t="s">
        <v>92</v>
      </c>
      <c r="I289" s="352" t="s">
        <v>497</v>
      </c>
    </row>
    <row r="290" spans="1:9">
      <c r="A290" s="73">
        <v>2021</v>
      </c>
      <c r="B290" s="73" t="s">
        <v>236</v>
      </c>
      <c r="C290" s="352" t="s">
        <v>219</v>
      </c>
      <c r="D290" s="73" t="s">
        <v>498</v>
      </c>
      <c r="E290" s="352" t="s">
        <v>219</v>
      </c>
      <c r="F290" s="73">
        <v>1272.8332156524834</v>
      </c>
      <c r="G290" s="353" t="s">
        <v>219</v>
      </c>
      <c r="H290" s="73" t="s">
        <v>92</v>
      </c>
      <c r="I290" s="352" t="s">
        <v>497</v>
      </c>
    </row>
    <row r="291" spans="1:9">
      <c r="A291" s="73">
        <v>2021</v>
      </c>
      <c r="B291" s="73" t="s">
        <v>236</v>
      </c>
      <c r="C291" s="352" t="s">
        <v>219</v>
      </c>
      <c r="D291" s="73" t="s">
        <v>54</v>
      </c>
      <c r="E291" s="352" t="s">
        <v>219</v>
      </c>
      <c r="F291" s="73">
        <v>66.64367008943664</v>
      </c>
      <c r="G291" s="353" t="s">
        <v>219</v>
      </c>
      <c r="H291" s="73" t="s">
        <v>92</v>
      </c>
      <c r="I291" s="352" t="s">
        <v>497</v>
      </c>
    </row>
    <row r="292" spans="1:9">
      <c r="A292" s="73">
        <v>2021</v>
      </c>
      <c r="B292" s="73" t="s">
        <v>237</v>
      </c>
      <c r="C292" s="352" t="s">
        <v>219</v>
      </c>
      <c r="D292" s="73" t="s">
        <v>15</v>
      </c>
      <c r="E292" s="352" t="s">
        <v>219</v>
      </c>
      <c r="F292" s="73">
        <v>1553.1355667333319</v>
      </c>
      <c r="G292" s="353" t="s">
        <v>219</v>
      </c>
      <c r="H292" s="73" t="s">
        <v>92</v>
      </c>
      <c r="I292" s="352" t="s">
        <v>497</v>
      </c>
    </row>
    <row r="293" spans="1:9">
      <c r="A293" s="73">
        <v>2021</v>
      </c>
      <c r="B293" s="73" t="s">
        <v>234</v>
      </c>
      <c r="C293" s="352" t="s">
        <v>219</v>
      </c>
      <c r="D293" s="73" t="s">
        <v>499</v>
      </c>
      <c r="E293" s="352" t="s">
        <v>219</v>
      </c>
      <c r="F293" s="73">
        <v>14583.121075042563</v>
      </c>
      <c r="G293" s="353" t="s">
        <v>219</v>
      </c>
      <c r="H293" s="73" t="s">
        <v>92</v>
      </c>
      <c r="I293" s="352" t="s">
        <v>497</v>
      </c>
    </row>
    <row r="294" spans="1:9">
      <c r="A294" s="73">
        <v>2021</v>
      </c>
      <c r="B294" s="73" t="s">
        <v>234</v>
      </c>
      <c r="C294" s="352" t="s">
        <v>219</v>
      </c>
      <c r="D294" s="73" t="s">
        <v>500</v>
      </c>
      <c r="E294" s="352" t="s">
        <v>219</v>
      </c>
      <c r="F294" s="73">
        <v>426.63762642215352</v>
      </c>
      <c r="G294" s="353" t="s">
        <v>219</v>
      </c>
      <c r="H294" s="73" t="s">
        <v>92</v>
      </c>
      <c r="I294" s="352" t="s">
        <v>497</v>
      </c>
    </row>
    <row r="295" spans="1:9">
      <c r="A295" s="73">
        <v>2021</v>
      </c>
      <c r="B295" s="73" t="s">
        <v>234</v>
      </c>
      <c r="C295" s="352" t="s">
        <v>219</v>
      </c>
      <c r="D295" s="73" t="s">
        <v>96</v>
      </c>
      <c r="E295" s="352" t="s">
        <v>219</v>
      </c>
      <c r="F295" s="73">
        <v>15013.332141098574</v>
      </c>
      <c r="G295" s="353" t="s">
        <v>219</v>
      </c>
      <c r="H295" s="73" t="s">
        <v>92</v>
      </c>
      <c r="I295" s="352" t="s">
        <v>497</v>
      </c>
    </row>
    <row r="296" spans="1:9">
      <c r="A296" s="73">
        <v>2021</v>
      </c>
      <c r="B296" s="73" t="s">
        <v>234</v>
      </c>
      <c r="C296" s="352" t="s">
        <v>219</v>
      </c>
      <c r="D296" s="73" t="s">
        <v>18</v>
      </c>
      <c r="E296" s="352" t="s">
        <v>219</v>
      </c>
      <c r="F296" s="73">
        <v>451.89563333996409</v>
      </c>
      <c r="G296" s="353" t="s">
        <v>219</v>
      </c>
      <c r="H296" s="73" t="s">
        <v>93</v>
      </c>
      <c r="I296" s="352" t="s">
        <v>497</v>
      </c>
    </row>
    <row r="297" spans="1:9">
      <c r="A297" s="73">
        <v>2021</v>
      </c>
      <c r="B297" s="73" t="s">
        <v>234</v>
      </c>
      <c r="C297" s="352" t="s">
        <v>219</v>
      </c>
      <c r="D297" s="73" t="s">
        <v>19</v>
      </c>
      <c r="E297" s="352" t="s">
        <v>219</v>
      </c>
      <c r="F297" s="73">
        <v>682.2127559985571</v>
      </c>
      <c r="G297" s="353" t="s">
        <v>219</v>
      </c>
      <c r="H297" s="73" t="s">
        <v>93</v>
      </c>
      <c r="I297" s="352" t="s">
        <v>497</v>
      </c>
    </row>
    <row r="298" spans="1:9">
      <c r="A298" s="73">
        <v>2021</v>
      </c>
      <c r="B298" s="73" t="s">
        <v>234</v>
      </c>
      <c r="C298" s="352" t="s">
        <v>219</v>
      </c>
      <c r="D298" s="73" t="s">
        <v>13</v>
      </c>
      <c r="E298" s="352" t="s">
        <v>219</v>
      </c>
      <c r="F298" s="73">
        <v>832.09234075780842</v>
      </c>
      <c r="G298" s="353" t="s">
        <v>219</v>
      </c>
      <c r="H298" s="73" t="s">
        <v>93</v>
      </c>
      <c r="I298" s="352" t="s">
        <v>497</v>
      </c>
    </row>
    <row r="299" spans="1:9">
      <c r="A299" s="73">
        <v>2021</v>
      </c>
      <c r="B299" s="73" t="s">
        <v>234</v>
      </c>
      <c r="C299" s="352" t="s">
        <v>219</v>
      </c>
      <c r="D299" s="73" t="s">
        <v>81</v>
      </c>
      <c r="E299" s="352" t="s">
        <v>219</v>
      </c>
      <c r="F299" s="73">
        <v>411.42902211429805</v>
      </c>
      <c r="G299" s="353" t="s">
        <v>219</v>
      </c>
      <c r="H299" s="73" t="s">
        <v>93</v>
      </c>
      <c r="I299" s="352" t="s">
        <v>497</v>
      </c>
    </row>
    <row r="300" spans="1:9">
      <c r="A300" s="73">
        <v>2021</v>
      </c>
      <c r="B300" s="73" t="s">
        <v>234</v>
      </c>
      <c r="C300" s="352" t="s">
        <v>219</v>
      </c>
      <c r="D300" s="73" t="s">
        <v>2</v>
      </c>
      <c r="E300" s="352" t="s">
        <v>219</v>
      </c>
      <c r="F300" s="73">
        <v>1901.71775329511</v>
      </c>
      <c r="G300" s="353" t="s">
        <v>219</v>
      </c>
      <c r="H300" s="73" t="s">
        <v>93</v>
      </c>
      <c r="I300" s="352" t="s">
        <v>497</v>
      </c>
    </row>
    <row r="301" spans="1:9">
      <c r="A301" s="73">
        <v>2021</v>
      </c>
      <c r="B301" s="73" t="s">
        <v>234</v>
      </c>
      <c r="C301" s="352" t="s">
        <v>219</v>
      </c>
      <c r="D301" s="73" t="s">
        <v>5</v>
      </c>
      <c r="E301" s="352" t="s">
        <v>219</v>
      </c>
      <c r="F301" s="73">
        <v>3118.1302548945096</v>
      </c>
      <c r="G301" s="353" t="s">
        <v>219</v>
      </c>
      <c r="H301" s="73" t="s">
        <v>93</v>
      </c>
      <c r="I301" s="352" t="s">
        <v>497</v>
      </c>
    </row>
    <row r="302" spans="1:9">
      <c r="A302" s="73">
        <v>2021</v>
      </c>
      <c r="B302" s="73" t="s">
        <v>234</v>
      </c>
      <c r="C302" s="352" t="s">
        <v>219</v>
      </c>
      <c r="D302" s="73" t="s">
        <v>8</v>
      </c>
      <c r="E302" s="352" t="s">
        <v>219</v>
      </c>
      <c r="F302" s="73">
        <v>1902.0095225658179</v>
      </c>
      <c r="G302" s="353" t="s">
        <v>219</v>
      </c>
      <c r="H302" s="73" t="s">
        <v>93</v>
      </c>
      <c r="I302" s="352" t="s">
        <v>497</v>
      </c>
    </row>
    <row r="303" spans="1:9">
      <c r="A303" s="73">
        <v>2021</v>
      </c>
      <c r="B303" s="73" t="s">
        <v>234</v>
      </c>
      <c r="C303" s="352" t="s">
        <v>219</v>
      </c>
      <c r="D303" s="73" t="s">
        <v>9</v>
      </c>
      <c r="E303" s="352" t="s">
        <v>219</v>
      </c>
      <c r="F303" s="73">
        <v>259.87973790538996</v>
      </c>
      <c r="G303" s="353" t="s">
        <v>219</v>
      </c>
      <c r="H303" s="73" t="s">
        <v>93</v>
      </c>
      <c r="I303" s="352" t="s">
        <v>497</v>
      </c>
    </row>
    <row r="304" spans="1:9">
      <c r="A304" s="73">
        <v>2021</v>
      </c>
      <c r="B304" s="73" t="s">
        <v>234</v>
      </c>
      <c r="C304" s="352" t="s">
        <v>219</v>
      </c>
      <c r="D304" s="73" t="s">
        <v>12</v>
      </c>
      <c r="E304" s="352" t="s">
        <v>219</v>
      </c>
      <c r="F304" s="73">
        <v>422.47213177381627</v>
      </c>
      <c r="G304" s="353" t="s">
        <v>219</v>
      </c>
      <c r="H304" s="73" t="s">
        <v>93</v>
      </c>
      <c r="I304" s="352" t="s">
        <v>497</v>
      </c>
    </row>
    <row r="305" spans="1:9">
      <c r="A305" s="73">
        <v>2021</v>
      </c>
      <c r="B305" s="73" t="s">
        <v>234</v>
      </c>
      <c r="C305" s="352" t="s">
        <v>219</v>
      </c>
      <c r="D305" s="73" t="s">
        <v>6</v>
      </c>
      <c r="E305" s="352" t="s">
        <v>219</v>
      </c>
      <c r="F305" s="73">
        <v>1111.2790526627082</v>
      </c>
      <c r="G305" s="353" t="s">
        <v>219</v>
      </c>
      <c r="H305" s="73" t="s">
        <v>93</v>
      </c>
      <c r="I305" s="352" t="s">
        <v>497</v>
      </c>
    </row>
    <row r="306" spans="1:9">
      <c r="A306" s="73">
        <v>2021</v>
      </c>
      <c r="B306" s="73" t="s">
        <v>234</v>
      </c>
      <c r="C306" s="352" t="s">
        <v>219</v>
      </c>
      <c r="D306" s="73" t="s">
        <v>83</v>
      </c>
      <c r="E306" s="352" t="s">
        <v>219</v>
      </c>
      <c r="F306" s="73">
        <v>1230.4938696679512</v>
      </c>
      <c r="G306" s="353" t="s">
        <v>219</v>
      </c>
      <c r="H306" s="73" t="s">
        <v>93</v>
      </c>
      <c r="I306" s="352" t="s">
        <v>497</v>
      </c>
    </row>
    <row r="307" spans="1:9">
      <c r="A307" s="73">
        <v>2021</v>
      </c>
      <c r="B307" s="73" t="s">
        <v>234</v>
      </c>
      <c r="C307" s="352" t="s">
        <v>219</v>
      </c>
      <c r="D307" s="73" t="s">
        <v>16</v>
      </c>
      <c r="E307" s="352" t="s">
        <v>219</v>
      </c>
      <c r="F307" s="73">
        <v>156.76035870759281</v>
      </c>
      <c r="G307" s="353" t="s">
        <v>219</v>
      </c>
      <c r="H307" s="73" t="s">
        <v>93</v>
      </c>
      <c r="I307" s="352" t="s">
        <v>497</v>
      </c>
    </row>
    <row r="308" spans="1:9">
      <c r="A308" s="73">
        <v>2021</v>
      </c>
      <c r="B308" s="73" t="s">
        <v>234</v>
      </c>
      <c r="C308" s="352" t="s">
        <v>219</v>
      </c>
      <c r="D308" s="73" t="s">
        <v>47</v>
      </c>
      <c r="E308" s="352" t="s">
        <v>219</v>
      </c>
      <c r="F308" s="73">
        <v>204.16786716184805</v>
      </c>
      <c r="G308" s="353" t="s">
        <v>219</v>
      </c>
      <c r="H308" s="73" t="s">
        <v>93</v>
      </c>
      <c r="I308" s="352" t="s">
        <v>497</v>
      </c>
    </row>
    <row r="309" spans="1:9">
      <c r="A309" s="73">
        <v>2021</v>
      </c>
      <c r="B309" s="73" t="s">
        <v>234</v>
      </c>
      <c r="C309" s="352" t="s">
        <v>219</v>
      </c>
      <c r="D309" s="73" t="s">
        <v>84</v>
      </c>
      <c r="E309" s="352" t="s">
        <v>219</v>
      </c>
      <c r="F309" s="73">
        <v>178.42031014374629</v>
      </c>
      <c r="G309" s="353" t="s">
        <v>219</v>
      </c>
      <c r="H309" s="73" t="s">
        <v>93</v>
      </c>
      <c r="I309" s="352" t="s">
        <v>497</v>
      </c>
    </row>
    <row r="310" spans="1:9">
      <c r="A310" s="73">
        <v>2021</v>
      </c>
      <c r="B310" s="73" t="s">
        <v>236</v>
      </c>
      <c r="C310" s="352" t="s">
        <v>219</v>
      </c>
      <c r="D310" s="73" t="s">
        <v>108</v>
      </c>
      <c r="E310" s="352" t="s">
        <v>219</v>
      </c>
      <c r="F310" s="73">
        <v>130.07711669048899</v>
      </c>
      <c r="G310" s="353" t="s">
        <v>219</v>
      </c>
      <c r="H310" s="73" t="s">
        <v>93</v>
      </c>
      <c r="I310" s="352" t="s">
        <v>497</v>
      </c>
    </row>
    <row r="311" spans="1:9">
      <c r="A311" s="73">
        <v>2021</v>
      </c>
      <c r="B311" s="73" t="s">
        <v>236</v>
      </c>
      <c r="C311" s="352" t="s">
        <v>219</v>
      </c>
      <c r="D311" s="73" t="s">
        <v>498</v>
      </c>
      <c r="E311" s="352" t="s">
        <v>219</v>
      </c>
      <c r="F311" s="73">
        <v>1280.287201848409</v>
      </c>
      <c r="G311" s="353" t="s">
        <v>219</v>
      </c>
      <c r="H311" s="73" t="s">
        <v>93</v>
      </c>
      <c r="I311" s="352" t="s">
        <v>497</v>
      </c>
    </row>
    <row r="312" spans="1:9">
      <c r="A312" s="73">
        <v>2021</v>
      </c>
      <c r="B312" s="73" t="s">
        <v>236</v>
      </c>
      <c r="C312" s="352" t="s">
        <v>219</v>
      </c>
      <c r="D312" s="73" t="s">
        <v>54</v>
      </c>
      <c r="E312" s="352" t="s">
        <v>219</v>
      </c>
      <c r="F312" s="73">
        <v>69.392402222145535</v>
      </c>
      <c r="G312" s="353" t="s">
        <v>219</v>
      </c>
      <c r="H312" s="73" t="s">
        <v>93</v>
      </c>
      <c r="I312" s="352" t="s">
        <v>497</v>
      </c>
    </row>
    <row r="313" spans="1:9">
      <c r="A313" s="73">
        <v>2021</v>
      </c>
      <c r="B313" s="73" t="s">
        <v>237</v>
      </c>
      <c r="C313" s="352" t="s">
        <v>219</v>
      </c>
      <c r="D313" s="73" t="s">
        <v>15</v>
      </c>
      <c r="E313" s="352" t="s">
        <v>219</v>
      </c>
      <c r="F313" s="73">
        <v>1681.4420271943891</v>
      </c>
      <c r="G313" s="353" t="s">
        <v>219</v>
      </c>
      <c r="H313" s="73" t="s">
        <v>93</v>
      </c>
      <c r="I313" s="352" t="s">
        <v>497</v>
      </c>
    </row>
    <row r="314" spans="1:9">
      <c r="A314" s="73">
        <v>2021</v>
      </c>
      <c r="B314" s="73" t="s">
        <v>234</v>
      </c>
      <c r="C314" s="352" t="s">
        <v>219</v>
      </c>
      <c r="D314" s="73" t="s">
        <v>499</v>
      </c>
      <c r="E314" s="352" t="s">
        <v>219</v>
      </c>
      <c r="F314" s="73">
        <v>16012.52061206333</v>
      </c>
      <c r="G314" s="353" t="s">
        <v>219</v>
      </c>
      <c r="H314" s="73" t="s">
        <v>93</v>
      </c>
      <c r="I314" s="352" t="s">
        <v>497</v>
      </c>
    </row>
    <row r="315" spans="1:9">
      <c r="A315" s="73">
        <v>2021</v>
      </c>
      <c r="B315" s="73" t="s">
        <v>234</v>
      </c>
      <c r="C315" s="352" t="s">
        <v>219</v>
      </c>
      <c r="D315" s="73" t="s">
        <v>500</v>
      </c>
      <c r="E315" s="352" t="s">
        <v>219</v>
      </c>
      <c r="F315" s="73">
        <v>470.10802984255054</v>
      </c>
      <c r="G315" s="353" t="s">
        <v>219</v>
      </c>
      <c r="H315" s="73" t="s">
        <v>93</v>
      </c>
      <c r="I315" s="352" t="s">
        <v>497</v>
      </c>
    </row>
    <row r="316" spans="1:9">
      <c r="A316" s="73">
        <v>2021</v>
      </c>
      <c r="B316" s="73" t="s">
        <v>234</v>
      </c>
      <c r="C316" s="352" t="s">
        <v>219</v>
      </c>
      <c r="D316" s="73" t="s">
        <v>96</v>
      </c>
      <c r="E316" s="352" t="s">
        <v>219</v>
      </c>
      <c r="F316" s="73">
        <v>16486.512766696698</v>
      </c>
      <c r="G316" s="353" t="s">
        <v>219</v>
      </c>
      <c r="H316" s="73" t="s">
        <v>93</v>
      </c>
      <c r="I316" s="352" t="s">
        <v>497</v>
      </c>
    </row>
    <row r="317" spans="1:9">
      <c r="A317" s="73">
        <v>2021</v>
      </c>
      <c r="B317" s="73" t="s">
        <v>234</v>
      </c>
      <c r="C317" s="352" t="s">
        <v>219</v>
      </c>
      <c r="D317" s="73" t="s">
        <v>18</v>
      </c>
      <c r="E317" s="352" t="s">
        <v>219</v>
      </c>
      <c r="F317" s="73">
        <v>532.25623990106442</v>
      </c>
      <c r="G317" s="353" t="s">
        <v>219</v>
      </c>
      <c r="H317" s="73" t="s">
        <v>94</v>
      </c>
      <c r="I317" s="352" t="s">
        <v>497</v>
      </c>
    </row>
    <row r="318" spans="1:9">
      <c r="A318" s="73">
        <v>2021</v>
      </c>
      <c r="B318" s="73" t="s">
        <v>234</v>
      </c>
      <c r="C318" s="352" t="s">
        <v>219</v>
      </c>
      <c r="D318" s="73" t="s">
        <v>19</v>
      </c>
      <c r="E318" s="352" t="s">
        <v>219</v>
      </c>
      <c r="F318" s="73">
        <v>687.47944972290213</v>
      </c>
      <c r="G318" s="353" t="s">
        <v>219</v>
      </c>
      <c r="H318" s="73" t="s">
        <v>94</v>
      </c>
      <c r="I318" s="352" t="s">
        <v>497</v>
      </c>
    </row>
    <row r="319" spans="1:9">
      <c r="A319" s="73">
        <v>2021</v>
      </c>
      <c r="B319" s="73" t="s">
        <v>234</v>
      </c>
      <c r="C319" s="352" t="s">
        <v>219</v>
      </c>
      <c r="D319" s="73" t="s">
        <v>13</v>
      </c>
      <c r="E319" s="352" t="s">
        <v>219</v>
      </c>
      <c r="F319" s="73">
        <v>826.08871423716755</v>
      </c>
      <c r="G319" s="353" t="s">
        <v>219</v>
      </c>
      <c r="H319" s="73" t="s">
        <v>94</v>
      </c>
      <c r="I319" s="352" t="s">
        <v>497</v>
      </c>
    </row>
    <row r="320" spans="1:9">
      <c r="A320" s="73">
        <v>2021</v>
      </c>
      <c r="B320" s="73" t="s">
        <v>234</v>
      </c>
      <c r="C320" s="352" t="s">
        <v>219</v>
      </c>
      <c r="D320" s="73" t="s">
        <v>81</v>
      </c>
      <c r="E320" s="352" t="s">
        <v>219</v>
      </c>
      <c r="F320" s="73">
        <v>433.66752591172792</v>
      </c>
      <c r="G320" s="353" t="s">
        <v>219</v>
      </c>
      <c r="H320" s="73" t="s">
        <v>94</v>
      </c>
      <c r="I320" s="352" t="s">
        <v>497</v>
      </c>
    </row>
    <row r="321" spans="1:9">
      <c r="A321" s="73">
        <v>2021</v>
      </c>
      <c r="B321" s="73" t="s">
        <v>234</v>
      </c>
      <c r="C321" s="352" t="s">
        <v>219</v>
      </c>
      <c r="D321" s="73" t="s">
        <v>2</v>
      </c>
      <c r="E321" s="352" t="s">
        <v>219</v>
      </c>
      <c r="F321" s="73">
        <v>2178.9668370566983</v>
      </c>
      <c r="G321" s="353" t="s">
        <v>219</v>
      </c>
      <c r="H321" s="73" t="s">
        <v>94</v>
      </c>
      <c r="I321" s="352" t="s">
        <v>497</v>
      </c>
    </row>
    <row r="322" spans="1:9">
      <c r="A322" s="73">
        <v>2021</v>
      </c>
      <c r="B322" s="73" t="s">
        <v>234</v>
      </c>
      <c r="C322" s="352" t="s">
        <v>219</v>
      </c>
      <c r="D322" s="73" t="s">
        <v>5</v>
      </c>
      <c r="E322" s="352" t="s">
        <v>219</v>
      </c>
      <c r="F322" s="73">
        <v>4027.9686421829542</v>
      </c>
      <c r="G322" s="353" t="s">
        <v>219</v>
      </c>
      <c r="H322" s="73" t="s">
        <v>94</v>
      </c>
      <c r="I322" s="352" t="s">
        <v>497</v>
      </c>
    </row>
    <row r="323" spans="1:9">
      <c r="A323" s="73">
        <v>2021</v>
      </c>
      <c r="B323" s="73" t="s">
        <v>234</v>
      </c>
      <c r="C323" s="352" t="s">
        <v>219</v>
      </c>
      <c r="D323" s="73" t="s">
        <v>8</v>
      </c>
      <c r="E323" s="352" t="s">
        <v>219</v>
      </c>
      <c r="F323" s="73">
        <v>2015.5378762757096</v>
      </c>
      <c r="G323" s="353" t="s">
        <v>219</v>
      </c>
      <c r="H323" s="73" t="s">
        <v>94</v>
      </c>
      <c r="I323" s="352" t="s">
        <v>497</v>
      </c>
    </row>
    <row r="324" spans="1:9">
      <c r="A324" s="73">
        <v>2021</v>
      </c>
      <c r="B324" s="73" t="s">
        <v>234</v>
      </c>
      <c r="C324" s="352" t="s">
        <v>219</v>
      </c>
      <c r="D324" s="73" t="s">
        <v>9</v>
      </c>
      <c r="E324" s="352" t="s">
        <v>219</v>
      </c>
      <c r="F324" s="73">
        <v>311.6688001453918</v>
      </c>
      <c r="G324" s="353" t="s">
        <v>219</v>
      </c>
      <c r="H324" s="73" t="s">
        <v>94</v>
      </c>
      <c r="I324" s="352" t="s">
        <v>497</v>
      </c>
    </row>
    <row r="325" spans="1:9">
      <c r="A325" s="73">
        <v>2021</v>
      </c>
      <c r="B325" s="73" t="s">
        <v>234</v>
      </c>
      <c r="C325" s="352" t="s">
        <v>219</v>
      </c>
      <c r="D325" s="73" t="s">
        <v>12</v>
      </c>
      <c r="E325" s="352" t="s">
        <v>219</v>
      </c>
      <c r="F325" s="73">
        <v>474.84482996429972</v>
      </c>
      <c r="G325" s="353" t="s">
        <v>219</v>
      </c>
      <c r="H325" s="73" t="s">
        <v>94</v>
      </c>
      <c r="I325" s="352" t="s">
        <v>497</v>
      </c>
    </row>
    <row r="326" spans="1:9">
      <c r="A326" s="73">
        <v>2021</v>
      </c>
      <c r="B326" s="73" t="s">
        <v>234</v>
      </c>
      <c r="C326" s="352" t="s">
        <v>219</v>
      </c>
      <c r="D326" s="73" t="s">
        <v>6</v>
      </c>
      <c r="E326" s="352" t="s">
        <v>219</v>
      </c>
      <c r="F326" s="73">
        <v>1166.8855277671371</v>
      </c>
      <c r="G326" s="353" t="s">
        <v>219</v>
      </c>
      <c r="H326" s="73" t="s">
        <v>94</v>
      </c>
      <c r="I326" s="352" t="s">
        <v>497</v>
      </c>
    </row>
    <row r="327" spans="1:9">
      <c r="A327" s="73">
        <v>2021</v>
      </c>
      <c r="B327" s="73" t="s">
        <v>234</v>
      </c>
      <c r="C327" s="352" t="s">
        <v>219</v>
      </c>
      <c r="D327" s="73" t="s">
        <v>83</v>
      </c>
      <c r="E327" s="352" t="s">
        <v>219</v>
      </c>
      <c r="F327" s="73">
        <v>1401.6983222275953</v>
      </c>
      <c r="G327" s="353" t="s">
        <v>219</v>
      </c>
      <c r="H327" s="73" t="s">
        <v>94</v>
      </c>
      <c r="I327" s="352" t="s">
        <v>497</v>
      </c>
    </row>
    <row r="328" spans="1:9">
      <c r="A328" s="73">
        <v>2021</v>
      </c>
      <c r="B328" s="73" t="s">
        <v>234</v>
      </c>
      <c r="C328" s="352" t="s">
        <v>219</v>
      </c>
      <c r="D328" s="73" t="s">
        <v>16</v>
      </c>
      <c r="E328" s="352" t="s">
        <v>219</v>
      </c>
      <c r="F328" s="73">
        <v>174.05127766744883</v>
      </c>
      <c r="G328" s="353" t="s">
        <v>219</v>
      </c>
      <c r="H328" s="73" t="s">
        <v>94</v>
      </c>
      <c r="I328" s="352" t="s">
        <v>497</v>
      </c>
    </row>
    <row r="329" spans="1:9">
      <c r="A329" s="73">
        <v>2021</v>
      </c>
      <c r="B329" s="73" t="s">
        <v>234</v>
      </c>
      <c r="C329" s="352" t="s">
        <v>219</v>
      </c>
      <c r="D329" s="73" t="s">
        <v>47</v>
      </c>
      <c r="E329" s="352" t="s">
        <v>219</v>
      </c>
      <c r="F329" s="73">
        <v>168.31418748712596</v>
      </c>
      <c r="G329" s="353" t="s">
        <v>219</v>
      </c>
      <c r="H329" s="73" t="s">
        <v>94</v>
      </c>
      <c r="I329" s="352" t="s">
        <v>497</v>
      </c>
    </row>
    <row r="330" spans="1:9">
      <c r="A330" s="73">
        <v>2021</v>
      </c>
      <c r="B330" s="73" t="s">
        <v>234</v>
      </c>
      <c r="C330" s="352" t="s">
        <v>219</v>
      </c>
      <c r="D330" s="73" t="s">
        <v>84</v>
      </c>
      <c r="E330" s="352" t="s">
        <v>219</v>
      </c>
      <c r="F330" s="73">
        <v>196.85470308151062</v>
      </c>
      <c r="G330" s="353" t="s">
        <v>219</v>
      </c>
      <c r="H330" s="73" t="s">
        <v>94</v>
      </c>
      <c r="I330" s="352" t="s">
        <v>497</v>
      </c>
    </row>
    <row r="331" spans="1:9">
      <c r="A331" s="73">
        <v>2021</v>
      </c>
      <c r="B331" s="73" t="s">
        <v>236</v>
      </c>
      <c r="C331" s="352" t="s">
        <v>219</v>
      </c>
      <c r="D331" s="73" t="s">
        <v>108</v>
      </c>
      <c r="E331" s="352" t="s">
        <v>219</v>
      </c>
      <c r="F331" s="73">
        <v>123.57227157439104</v>
      </c>
      <c r="G331" s="353" t="s">
        <v>219</v>
      </c>
      <c r="H331" s="73" t="s">
        <v>94</v>
      </c>
      <c r="I331" s="352" t="s">
        <v>497</v>
      </c>
    </row>
    <row r="332" spans="1:9">
      <c r="A332" s="73">
        <v>2021</v>
      </c>
      <c r="B332" s="73" t="s">
        <v>236</v>
      </c>
      <c r="C332" s="352" t="s">
        <v>219</v>
      </c>
      <c r="D332" s="73" t="s">
        <v>498</v>
      </c>
      <c r="E332" s="352" t="s">
        <v>219</v>
      </c>
      <c r="F332" s="73">
        <v>1299.3204707782243</v>
      </c>
      <c r="G332" s="353" t="s">
        <v>219</v>
      </c>
      <c r="H332" s="73" t="s">
        <v>94</v>
      </c>
      <c r="I332" s="352" t="s">
        <v>497</v>
      </c>
    </row>
    <row r="333" spans="1:9">
      <c r="A333" s="73">
        <v>2021</v>
      </c>
      <c r="B333" s="73" t="s">
        <v>236</v>
      </c>
      <c r="C333" s="352" t="s">
        <v>219</v>
      </c>
      <c r="D333" s="73" t="s">
        <v>54</v>
      </c>
      <c r="E333" s="352" t="s">
        <v>219</v>
      </c>
      <c r="F333" s="73">
        <v>66.224040532936101</v>
      </c>
      <c r="G333" s="353" t="s">
        <v>219</v>
      </c>
      <c r="H333" s="73" t="s">
        <v>94</v>
      </c>
      <c r="I333" s="352" t="s">
        <v>497</v>
      </c>
    </row>
    <row r="334" spans="1:9">
      <c r="A334" s="73">
        <v>2021</v>
      </c>
      <c r="B334" s="73" t="s">
        <v>237</v>
      </c>
      <c r="C334" s="352" t="s">
        <v>219</v>
      </c>
      <c r="D334" s="73" t="s">
        <v>15</v>
      </c>
      <c r="E334" s="352" t="s">
        <v>219</v>
      </c>
      <c r="F334" s="73">
        <v>2213.2888978880628</v>
      </c>
      <c r="G334" s="353" t="s">
        <v>219</v>
      </c>
      <c r="H334" s="73" t="s">
        <v>94</v>
      </c>
      <c r="I334" s="352" t="s">
        <v>497</v>
      </c>
    </row>
    <row r="335" spans="1:9">
      <c r="A335" s="73">
        <v>2021</v>
      </c>
      <c r="B335" s="73" t="s">
        <v>234</v>
      </c>
      <c r="C335" s="352" t="s">
        <v>219</v>
      </c>
      <c r="D335" s="73" t="s">
        <v>499</v>
      </c>
      <c r="E335" s="352" t="s">
        <v>219</v>
      </c>
      <c r="F335" s="73">
        <v>18259.801563946974</v>
      </c>
      <c r="G335" s="353" t="s">
        <v>219</v>
      </c>
      <c r="H335" s="73" t="s">
        <v>94</v>
      </c>
      <c r="I335" s="352" t="s">
        <v>497</v>
      </c>
    </row>
    <row r="336" spans="1:9">
      <c r="A336" s="73">
        <v>2021</v>
      </c>
      <c r="B336" s="73" t="s">
        <v>234</v>
      </c>
      <c r="C336" s="352" t="s">
        <v>219</v>
      </c>
      <c r="D336" s="73" t="s">
        <v>500</v>
      </c>
      <c r="E336" s="352" t="s">
        <v>219</v>
      </c>
      <c r="F336" s="73">
        <v>488.87266651733961</v>
      </c>
      <c r="G336" s="353" t="s">
        <v>219</v>
      </c>
      <c r="H336" s="73" t="s">
        <v>94</v>
      </c>
      <c r="I336" s="352" t="s">
        <v>497</v>
      </c>
    </row>
    <row r="337" spans="1:9">
      <c r="A337" s="73">
        <v>2021</v>
      </c>
      <c r="B337" s="73" t="s">
        <v>234</v>
      </c>
      <c r="C337" s="352" t="s">
        <v>219</v>
      </c>
      <c r="D337" s="73" t="s">
        <v>96</v>
      </c>
      <c r="E337" s="352" t="s">
        <v>219</v>
      </c>
      <c r="F337" s="73">
        <v>18754.234129517423</v>
      </c>
      <c r="G337" s="353" t="s">
        <v>219</v>
      </c>
      <c r="H337" s="73" t="s">
        <v>94</v>
      </c>
      <c r="I337" s="352" t="s">
        <v>497</v>
      </c>
    </row>
    <row r="338" spans="1:9">
      <c r="A338" s="73">
        <v>2022</v>
      </c>
      <c r="B338" s="73" t="s">
        <v>234</v>
      </c>
      <c r="C338" s="352" t="s">
        <v>219</v>
      </c>
      <c r="D338" s="73" t="s">
        <v>18</v>
      </c>
      <c r="E338" s="352" t="s">
        <v>219</v>
      </c>
      <c r="F338" s="73">
        <v>423.07878530838212</v>
      </c>
      <c r="G338" s="353" t="s">
        <v>219</v>
      </c>
      <c r="H338" s="73" t="s">
        <v>9</v>
      </c>
      <c r="I338" s="352" t="s">
        <v>497</v>
      </c>
    </row>
    <row r="339" spans="1:9">
      <c r="A339" s="73">
        <v>2022</v>
      </c>
      <c r="B339" s="73" t="s">
        <v>234</v>
      </c>
      <c r="C339" s="352" t="s">
        <v>219</v>
      </c>
      <c r="D339" s="73" t="s">
        <v>19</v>
      </c>
      <c r="E339" s="352" t="s">
        <v>219</v>
      </c>
      <c r="F339" s="73">
        <v>801.28034511138389</v>
      </c>
      <c r="G339" s="353" t="s">
        <v>219</v>
      </c>
      <c r="H339" s="73" t="s">
        <v>9</v>
      </c>
      <c r="I339" s="352" t="s">
        <v>497</v>
      </c>
    </row>
    <row r="340" spans="1:9">
      <c r="A340" s="73">
        <v>2022</v>
      </c>
      <c r="B340" s="73" t="s">
        <v>234</v>
      </c>
      <c r="C340" s="352" t="s">
        <v>219</v>
      </c>
      <c r="D340" s="73" t="s">
        <v>13</v>
      </c>
      <c r="E340" s="352" t="s">
        <v>219</v>
      </c>
      <c r="F340" s="73">
        <v>941.13861951141098</v>
      </c>
      <c r="G340" s="353" t="s">
        <v>219</v>
      </c>
      <c r="H340" s="73" t="s">
        <v>9</v>
      </c>
      <c r="I340" s="352" t="s">
        <v>497</v>
      </c>
    </row>
    <row r="341" spans="1:9">
      <c r="A341" s="73">
        <v>2022</v>
      </c>
      <c r="B341" s="73" t="s">
        <v>234</v>
      </c>
      <c r="C341" s="352" t="s">
        <v>219</v>
      </c>
      <c r="D341" s="73" t="s">
        <v>81</v>
      </c>
      <c r="E341" s="352" t="s">
        <v>219</v>
      </c>
      <c r="F341" s="73">
        <v>394.32791754323227</v>
      </c>
      <c r="G341" s="353" t="s">
        <v>219</v>
      </c>
      <c r="H341" s="73" t="s">
        <v>9</v>
      </c>
      <c r="I341" s="352" t="s">
        <v>497</v>
      </c>
    </row>
    <row r="342" spans="1:9">
      <c r="A342" s="73">
        <v>2022</v>
      </c>
      <c r="B342" s="73" t="s">
        <v>234</v>
      </c>
      <c r="C342" s="352" t="s">
        <v>219</v>
      </c>
      <c r="D342" s="73" t="s">
        <v>2</v>
      </c>
      <c r="E342" s="352" t="s">
        <v>219</v>
      </c>
      <c r="F342" s="73">
        <v>2943.1009315677834</v>
      </c>
      <c r="G342" s="353" t="s">
        <v>219</v>
      </c>
      <c r="H342" s="73" t="s">
        <v>9</v>
      </c>
      <c r="I342" s="352" t="s">
        <v>497</v>
      </c>
    </row>
    <row r="343" spans="1:9">
      <c r="A343" s="73">
        <v>2022</v>
      </c>
      <c r="B343" s="73" t="s">
        <v>234</v>
      </c>
      <c r="C343" s="352" t="s">
        <v>219</v>
      </c>
      <c r="D343" s="73" t="s">
        <v>5</v>
      </c>
      <c r="E343" s="352" t="s">
        <v>219</v>
      </c>
      <c r="F343" s="73">
        <v>3370.6574166088271</v>
      </c>
      <c r="G343" s="353" t="s">
        <v>219</v>
      </c>
      <c r="H343" s="73" t="s">
        <v>9</v>
      </c>
      <c r="I343" s="352" t="s">
        <v>497</v>
      </c>
    </row>
    <row r="344" spans="1:9">
      <c r="A344" s="73">
        <v>2022</v>
      </c>
      <c r="B344" s="73" t="s">
        <v>234</v>
      </c>
      <c r="C344" s="352" t="s">
        <v>219</v>
      </c>
      <c r="D344" s="73" t="s">
        <v>8</v>
      </c>
      <c r="E344" s="352" t="s">
        <v>219</v>
      </c>
      <c r="F344" s="73">
        <v>2012.1530795769513</v>
      </c>
      <c r="G344" s="353" t="s">
        <v>219</v>
      </c>
      <c r="H344" s="73" t="s">
        <v>9</v>
      </c>
      <c r="I344" s="352" t="s">
        <v>497</v>
      </c>
    </row>
    <row r="345" spans="1:9">
      <c r="A345" s="73">
        <v>2022</v>
      </c>
      <c r="B345" s="73" t="s">
        <v>234</v>
      </c>
      <c r="C345" s="352" t="s">
        <v>219</v>
      </c>
      <c r="D345" s="73" t="s">
        <v>9</v>
      </c>
      <c r="E345" s="352" t="s">
        <v>219</v>
      </c>
      <c r="F345" s="73">
        <v>269.81204335728421</v>
      </c>
      <c r="G345" s="353" t="s">
        <v>219</v>
      </c>
      <c r="H345" s="73" t="s">
        <v>9</v>
      </c>
      <c r="I345" s="352" t="s">
        <v>497</v>
      </c>
    </row>
    <row r="346" spans="1:9">
      <c r="A346" s="73">
        <v>2022</v>
      </c>
      <c r="B346" s="73" t="s">
        <v>234</v>
      </c>
      <c r="C346" s="352" t="s">
        <v>219</v>
      </c>
      <c r="D346" s="73" t="s">
        <v>12</v>
      </c>
      <c r="E346" s="352" t="s">
        <v>219</v>
      </c>
      <c r="F346" s="73">
        <v>402.95557020590235</v>
      </c>
      <c r="G346" s="353" t="s">
        <v>219</v>
      </c>
      <c r="H346" s="73" t="s">
        <v>9</v>
      </c>
      <c r="I346" s="352" t="s">
        <v>497</v>
      </c>
    </row>
    <row r="347" spans="1:9">
      <c r="A347" s="73">
        <v>2022</v>
      </c>
      <c r="B347" s="73" t="s">
        <v>234</v>
      </c>
      <c r="C347" s="352" t="s">
        <v>219</v>
      </c>
      <c r="D347" s="73" t="s">
        <v>6</v>
      </c>
      <c r="E347" s="352" t="s">
        <v>219</v>
      </c>
      <c r="F347" s="73">
        <v>1109.8121592724756</v>
      </c>
      <c r="G347" s="353" t="s">
        <v>219</v>
      </c>
      <c r="H347" s="73" t="s">
        <v>9</v>
      </c>
      <c r="I347" s="352" t="s">
        <v>497</v>
      </c>
    </row>
    <row r="348" spans="1:9">
      <c r="A348" s="73">
        <v>2022</v>
      </c>
      <c r="B348" s="73" t="s">
        <v>234</v>
      </c>
      <c r="C348" s="352" t="s">
        <v>219</v>
      </c>
      <c r="D348" s="73" t="s">
        <v>83</v>
      </c>
      <c r="E348" s="352" t="s">
        <v>219</v>
      </c>
      <c r="F348" s="73">
        <v>1173.9329500066135</v>
      </c>
      <c r="G348" s="353" t="s">
        <v>219</v>
      </c>
      <c r="H348" s="73" t="s">
        <v>9</v>
      </c>
      <c r="I348" s="352" t="s">
        <v>497</v>
      </c>
    </row>
    <row r="349" spans="1:9">
      <c r="A349" s="73">
        <v>2022</v>
      </c>
      <c r="B349" s="73" t="s">
        <v>234</v>
      </c>
      <c r="C349" s="352" t="s">
        <v>219</v>
      </c>
      <c r="D349" s="73" t="s">
        <v>16</v>
      </c>
      <c r="E349" s="352" t="s">
        <v>219</v>
      </c>
      <c r="F349" s="73">
        <v>176.27011868499818</v>
      </c>
      <c r="G349" s="353" t="s">
        <v>219</v>
      </c>
      <c r="H349" s="73" t="s">
        <v>9</v>
      </c>
      <c r="I349" s="352" t="s">
        <v>497</v>
      </c>
    </row>
    <row r="350" spans="1:9">
      <c r="A350" s="73">
        <v>2022</v>
      </c>
      <c r="B350" s="73" t="s">
        <v>234</v>
      </c>
      <c r="C350" s="352" t="s">
        <v>219</v>
      </c>
      <c r="D350" s="73" t="s">
        <v>47</v>
      </c>
      <c r="E350" s="352" t="s">
        <v>219</v>
      </c>
      <c r="F350" s="73">
        <v>168.7000438952598</v>
      </c>
      <c r="G350" s="353" t="s">
        <v>219</v>
      </c>
      <c r="H350" s="73" t="s">
        <v>9</v>
      </c>
      <c r="I350" s="352" t="s">
        <v>497</v>
      </c>
    </row>
    <row r="351" spans="1:9">
      <c r="A351" s="73">
        <v>2022</v>
      </c>
      <c r="B351" s="73" t="s">
        <v>234</v>
      </c>
      <c r="C351" s="352" t="s">
        <v>219</v>
      </c>
      <c r="D351" s="73" t="s">
        <v>84</v>
      </c>
      <c r="E351" s="352" t="s">
        <v>219</v>
      </c>
      <c r="F351" s="73">
        <v>183.73185521956225</v>
      </c>
      <c r="G351" s="353" t="s">
        <v>219</v>
      </c>
      <c r="H351" s="73" t="s">
        <v>9</v>
      </c>
      <c r="I351" s="352" t="s">
        <v>497</v>
      </c>
    </row>
    <row r="352" spans="1:9">
      <c r="A352" s="73">
        <v>2022</v>
      </c>
      <c r="B352" s="73" t="s">
        <v>236</v>
      </c>
      <c r="C352" s="352" t="s">
        <v>219</v>
      </c>
      <c r="D352" s="73" t="s">
        <v>108</v>
      </c>
      <c r="E352" s="352" t="s">
        <v>219</v>
      </c>
      <c r="F352" s="73">
        <v>247.82743743377679</v>
      </c>
      <c r="G352" s="353" t="s">
        <v>219</v>
      </c>
      <c r="H352" s="73" t="s">
        <v>9</v>
      </c>
      <c r="I352" s="352" t="s">
        <v>497</v>
      </c>
    </row>
    <row r="353" spans="1:9">
      <c r="A353" s="73">
        <v>2022</v>
      </c>
      <c r="B353" s="73" t="s">
        <v>236</v>
      </c>
      <c r="C353" s="352" t="s">
        <v>219</v>
      </c>
      <c r="D353" s="73" t="s">
        <v>498</v>
      </c>
      <c r="E353" s="352" t="s">
        <v>219</v>
      </c>
      <c r="F353" s="73">
        <v>1306.7210101268527</v>
      </c>
      <c r="G353" s="353" t="s">
        <v>219</v>
      </c>
      <c r="H353" s="73" t="s">
        <v>9</v>
      </c>
      <c r="I353" s="352" t="s">
        <v>497</v>
      </c>
    </row>
    <row r="354" spans="1:9">
      <c r="A354" s="73">
        <v>2022</v>
      </c>
      <c r="B354" s="73" t="s">
        <v>236</v>
      </c>
      <c r="C354" s="352" t="s">
        <v>219</v>
      </c>
      <c r="D354" s="73" t="s">
        <v>54</v>
      </c>
      <c r="E354" s="352" t="s">
        <v>219</v>
      </c>
      <c r="F354" s="73">
        <v>72.539030046981168</v>
      </c>
      <c r="G354" s="353" t="s">
        <v>219</v>
      </c>
      <c r="H354" s="73" t="s">
        <v>9</v>
      </c>
      <c r="I354" s="352" t="s">
        <v>497</v>
      </c>
    </row>
    <row r="355" spans="1:9">
      <c r="A355" s="73">
        <v>2022</v>
      </c>
      <c r="B355" s="73" t="s">
        <v>237</v>
      </c>
      <c r="C355" s="352" t="s">
        <v>219</v>
      </c>
      <c r="D355" s="73" t="s">
        <v>15</v>
      </c>
      <c r="E355" s="352" t="s">
        <v>219</v>
      </c>
      <c r="F355" s="73">
        <v>1613.0102222120368</v>
      </c>
      <c r="G355" s="353" t="s">
        <v>219</v>
      </c>
      <c r="H355" s="73" t="s">
        <v>9</v>
      </c>
      <c r="I355" s="352" t="s">
        <v>497</v>
      </c>
    </row>
    <row r="356" spans="1:9">
      <c r="A356" s="73">
        <v>2022</v>
      </c>
      <c r="B356" s="73" t="s">
        <v>234</v>
      </c>
      <c r="C356" s="352" t="s">
        <v>219</v>
      </c>
      <c r="D356" s="73" t="s">
        <v>499</v>
      </c>
      <c r="E356" s="352" t="s">
        <v>219</v>
      </c>
      <c r="F356" s="73">
        <v>17724.406422686916</v>
      </c>
      <c r="G356" s="353" t="s">
        <v>219</v>
      </c>
      <c r="H356" s="73" t="s">
        <v>9</v>
      </c>
      <c r="I356" s="352" t="s">
        <v>497</v>
      </c>
    </row>
    <row r="357" spans="1:9">
      <c r="A357" s="73">
        <v>2022</v>
      </c>
      <c r="B357" s="73" t="s">
        <v>234</v>
      </c>
      <c r="C357" s="352" t="s">
        <v>219</v>
      </c>
      <c r="D357" s="73" t="s">
        <v>500</v>
      </c>
      <c r="E357" s="352" t="s">
        <v>219</v>
      </c>
      <c r="F357" s="73">
        <v>566.5100686613124</v>
      </c>
      <c r="G357" s="353" t="s">
        <v>219</v>
      </c>
      <c r="H357" s="73" t="s">
        <v>9</v>
      </c>
      <c r="I357" s="352" t="s">
        <v>497</v>
      </c>
    </row>
    <row r="358" spans="1:9">
      <c r="A358" s="73">
        <v>2022</v>
      </c>
      <c r="B358" s="73" t="s">
        <v>234</v>
      </c>
      <c r="C358" s="352" t="s">
        <v>219</v>
      </c>
      <c r="D358" s="73" t="s">
        <v>96</v>
      </c>
      <c r="E358" s="352" t="s">
        <v>219</v>
      </c>
      <c r="F358" s="73">
        <v>18296.151972798736</v>
      </c>
      <c r="G358" s="353" t="s">
        <v>219</v>
      </c>
      <c r="H358" s="73" t="s">
        <v>9</v>
      </c>
      <c r="I358" s="352" t="s">
        <v>497</v>
      </c>
    </row>
    <row r="359" spans="1:9">
      <c r="A359" s="73">
        <v>2022</v>
      </c>
      <c r="B359" s="73" t="s">
        <v>234</v>
      </c>
      <c r="C359" s="352" t="s">
        <v>219</v>
      </c>
      <c r="D359" s="73" t="s">
        <v>18</v>
      </c>
      <c r="E359" s="352" t="s">
        <v>219</v>
      </c>
      <c r="F359" s="73">
        <v>470.96641660244399</v>
      </c>
      <c r="G359" s="353" t="s">
        <v>219</v>
      </c>
      <c r="H359" s="73" t="s">
        <v>92</v>
      </c>
      <c r="I359" s="352" t="s">
        <v>497</v>
      </c>
    </row>
    <row r="360" spans="1:9">
      <c r="A360" s="73">
        <v>2022</v>
      </c>
      <c r="B360" s="73" t="s">
        <v>234</v>
      </c>
      <c r="C360" s="352" t="s">
        <v>219</v>
      </c>
      <c r="D360" s="73" t="s">
        <v>19</v>
      </c>
      <c r="E360" s="352" t="s">
        <v>219</v>
      </c>
      <c r="F360" s="73">
        <v>678.03603447358637</v>
      </c>
      <c r="G360" s="353" t="s">
        <v>219</v>
      </c>
      <c r="H360" s="73" t="s">
        <v>92</v>
      </c>
      <c r="I360" s="352" t="s">
        <v>497</v>
      </c>
    </row>
    <row r="361" spans="1:9">
      <c r="A361" s="73">
        <v>2022</v>
      </c>
      <c r="B361" s="73" t="s">
        <v>234</v>
      </c>
      <c r="C361" s="352" t="s">
        <v>219</v>
      </c>
      <c r="D361" s="73" t="s">
        <v>13</v>
      </c>
      <c r="E361" s="352" t="s">
        <v>219</v>
      </c>
      <c r="F361" s="73">
        <v>897.75720480593304</v>
      </c>
      <c r="G361" s="353" t="s">
        <v>219</v>
      </c>
      <c r="H361" s="73" t="s">
        <v>92</v>
      </c>
      <c r="I361" s="352" t="s">
        <v>497</v>
      </c>
    </row>
    <row r="362" spans="1:9">
      <c r="A362" s="73">
        <v>2022</v>
      </c>
      <c r="B362" s="73" t="s">
        <v>234</v>
      </c>
      <c r="C362" s="352" t="s">
        <v>219</v>
      </c>
      <c r="D362" s="73" t="s">
        <v>81</v>
      </c>
      <c r="E362" s="352" t="s">
        <v>219</v>
      </c>
      <c r="F362" s="73">
        <v>418.96761889902245</v>
      </c>
      <c r="G362" s="353" t="s">
        <v>219</v>
      </c>
      <c r="H362" s="73" t="s">
        <v>92</v>
      </c>
      <c r="I362" s="352" t="s">
        <v>497</v>
      </c>
    </row>
    <row r="363" spans="1:9">
      <c r="A363" s="73">
        <v>2022</v>
      </c>
      <c r="B363" s="73" t="s">
        <v>234</v>
      </c>
      <c r="C363" s="352" t="s">
        <v>219</v>
      </c>
      <c r="D363" s="73" t="s">
        <v>2</v>
      </c>
      <c r="E363" s="352" t="s">
        <v>219</v>
      </c>
      <c r="F363" s="73">
        <v>1858.3377194239752</v>
      </c>
      <c r="G363" s="353" t="s">
        <v>219</v>
      </c>
      <c r="H363" s="73" t="s">
        <v>92</v>
      </c>
      <c r="I363" s="352" t="s">
        <v>497</v>
      </c>
    </row>
    <row r="364" spans="1:9">
      <c r="A364" s="73">
        <v>2022</v>
      </c>
      <c r="B364" s="73" t="s">
        <v>234</v>
      </c>
      <c r="C364" s="352" t="s">
        <v>219</v>
      </c>
      <c r="D364" s="73" t="s">
        <v>5</v>
      </c>
      <c r="E364" s="352" t="s">
        <v>219</v>
      </c>
      <c r="F364" s="73">
        <v>2806.5710343079281</v>
      </c>
      <c r="G364" s="353" t="s">
        <v>219</v>
      </c>
      <c r="H364" s="73" t="s">
        <v>92</v>
      </c>
      <c r="I364" s="352" t="s">
        <v>497</v>
      </c>
    </row>
    <row r="365" spans="1:9">
      <c r="A365" s="73">
        <v>2022</v>
      </c>
      <c r="B365" s="73" t="s">
        <v>234</v>
      </c>
      <c r="C365" s="352" t="s">
        <v>219</v>
      </c>
      <c r="D365" s="73" t="s">
        <v>8</v>
      </c>
      <c r="E365" s="352" t="s">
        <v>219</v>
      </c>
      <c r="F365" s="73">
        <v>2129.3050488086774</v>
      </c>
      <c r="G365" s="353" t="s">
        <v>219</v>
      </c>
      <c r="H365" s="73" t="s">
        <v>92</v>
      </c>
      <c r="I365" s="352" t="s">
        <v>497</v>
      </c>
    </row>
    <row r="366" spans="1:9">
      <c r="A366" s="73">
        <v>2022</v>
      </c>
      <c r="B366" s="73" t="s">
        <v>234</v>
      </c>
      <c r="C366" s="352" t="s">
        <v>219</v>
      </c>
      <c r="D366" s="73" t="s">
        <v>9</v>
      </c>
      <c r="E366" s="352" t="s">
        <v>219</v>
      </c>
      <c r="F366" s="73">
        <v>305.37520795027825</v>
      </c>
      <c r="G366" s="353" t="s">
        <v>219</v>
      </c>
      <c r="H366" s="73" t="s">
        <v>92</v>
      </c>
      <c r="I366" s="352" t="s">
        <v>497</v>
      </c>
    </row>
    <row r="367" spans="1:9">
      <c r="A367" s="73">
        <v>2022</v>
      </c>
      <c r="B367" s="73" t="s">
        <v>234</v>
      </c>
      <c r="C367" s="352" t="s">
        <v>219</v>
      </c>
      <c r="D367" s="73" t="s">
        <v>12</v>
      </c>
      <c r="E367" s="352" t="s">
        <v>219</v>
      </c>
      <c r="F367" s="73">
        <v>423.47543309871907</v>
      </c>
      <c r="G367" s="353" t="s">
        <v>219</v>
      </c>
      <c r="H367" s="73" t="s">
        <v>92</v>
      </c>
      <c r="I367" s="352" t="s">
        <v>497</v>
      </c>
    </row>
    <row r="368" spans="1:9">
      <c r="A368" s="73">
        <v>2022</v>
      </c>
      <c r="B368" s="73" t="s">
        <v>234</v>
      </c>
      <c r="C368" s="352" t="s">
        <v>219</v>
      </c>
      <c r="D368" s="73" t="s">
        <v>6</v>
      </c>
      <c r="E368" s="352" t="s">
        <v>219</v>
      </c>
      <c r="F368" s="73">
        <v>1107.4561138955155</v>
      </c>
      <c r="G368" s="353" t="s">
        <v>219</v>
      </c>
      <c r="H368" s="73" t="s">
        <v>92</v>
      </c>
      <c r="I368" s="352" t="s">
        <v>497</v>
      </c>
    </row>
    <row r="369" spans="1:9">
      <c r="A369" s="73">
        <v>2022</v>
      </c>
      <c r="B369" s="73" t="s">
        <v>234</v>
      </c>
      <c r="C369" s="352" t="s">
        <v>219</v>
      </c>
      <c r="D369" s="73" t="s">
        <v>83</v>
      </c>
      <c r="E369" s="352" t="s">
        <v>219</v>
      </c>
      <c r="F369" s="73">
        <v>1337.8272582720683</v>
      </c>
      <c r="G369" s="353" t="s">
        <v>219</v>
      </c>
      <c r="H369" s="73" t="s">
        <v>92</v>
      </c>
      <c r="I369" s="352" t="s">
        <v>497</v>
      </c>
    </row>
    <row r="370" spans="1:9">
      <c r="A370" s="73">
        <v>2022</v>
      </c>
      <c r="B370" s="73" t="s">
        <v>234</v>
      </c>
      <c r="C370" s="352" t="s">
        <v>219</v>
      </c>
      <c r="D370" s="73" t="s">
        <v>16</v>
      </c>
      <c r="E370" s="352" t="s">
        <v>219</v>
      </c>
      <c r="F370" s="73">
        <v>150.92763952160803</v>
      </c>
      <c r="G370" s="353" t="s">
        <v>219</v>
      </c>
      <c r="H370" s="73" t="s">
        <v>92</v>
      </c>
      <c r="I370" s="352" t="s">
        <v>497</v>
      </c>
    </row>
    <row r="371" spans="1:9">
      <c r="A371" s="73">
        <v>2022</v>
      </c>
      <c r="B371" s="73" t="s">
        <v>234</v>
      </c>
      <c r="C371" s="352" t="s">
        <v>219</v>
      </c>
      <c r="D371" s="73" t="s">
        <v>47</v>
      </c>
      <c r="E371" s="352" t="s">
        <v>219</v>
      </c>
      <c r="F371" s="73">
        <v>182.2602877062034</v>
      </c>
      <c r="G371" s="353" t="s">
        <v>219</v>
      </c>
      <c r="H371" s="73" t="s">
        <v>92</v>
      </c>
      <c r="I371" s="352" t="s">
        <v>497</v>
      </c>
    </row>
    <row r="372" spans="1:9">
      <c r="A372" s="73">
        <v>2022</v>
      </c>
      <c r="B372" s="73" t="s">
        <v>234</v>
      </c>
      <c r="C372" s="352" t="s">
        <v>219</v>
      </c>
      <c r="D372" s="73" t="s">
        <v>84</v>
      </c>
      <c r="E372" s="352" t="s">
        <v>219</v>
      </c>
      <c r="F372" s="73">
        <v>187.11542715487531</v>
      </c>
      <c r="G372" s="353" t="s">
        <v>219</v>
      </c>
      <c r="H372" s="73" t="s">
        <v>92</v>
      </c>
      <c r="I372" s="352" t="s">
        <v>497</v>
      </c>
    </row>
    <row r="373" spans="1:9">
      <c r="A373" s="73">
        <v>2022</v>
      </c>
      <c r="B373" s="73" t="s">
        <v>236</v>
      </c>
      <c r="C373" s="352" t="s">
        <v>219</v>
      </c>
      <c r="D373" s="73" t="s">
        <v>108</v>
      </c>
      <c r="E373" s="352" t="s">
        <v>219</v>
      </c>
      <c r="F373" s="73">
        <v>172.29537168256991</v>
      </c>
      <c r="G373" s="353" t="s">
        <v>219</v>
      </c>
      <c r="H373" s="73" t="s">
        <v>92</v>
      </c>
      <c r="I373" s="352" t="s">
        <v>497</v>
      </c>
    </row>
    <row r="374" spans="1:9">
      <c r="A374" s="73">
        <v>2022</v>
      </c>
      <c r="B374" s="73" t="s">
        <v>236</v>
      </c>
      <c r="C374" s="352" t="s">
        <v>219</v>
      </c>
      <c r="D374" s="73" t="s">
        <v>498</v>
      </c>
      <c r="E374" s="352" t="s">
        <v>219</v>
      </c>
      <c r="F374" s="73">
        <v>1310.798823748848</v>
      </c>
      <c r="G374" s="353" t="s">
        <v>219</v>
      </c>
      <c r="H374" s="73" t="s">
        <v>92</v>
      </c>
      <c r="I374" s="352" t="s">
        <v>497</v>
      </c>
    </row>
    <row r="375" spans="1:9">
      <c r="A375" s="73">
        <v>2022</v>
      </c>
      <c r="B375" s="73" t="s">
        <v>236</v>
      </c>
      <c r="C375" s="352" t="s">
        <v>219</v>
      </c>
      <c r="D375" s="73" t="s">
        <v>54</v>
      </c>
      <c r="E375" s="352" t="s">
        <v>219</v>
      </c>
      <c r="F375" s="73">
        <v>75.414990269278931</v>
      </c>
      <c r="G375" s="353" t="s">
        <v>219</v>
      </c>
      <c r="H375" s="73" t="s">
        <v>92</v>
      </c>
      <c r="I375" s="352" t="s">
        <v>497</v>
      </c>
    </row>
    <row r="376" spans="1:9">
      <c r="A376" s="73">
        <v>2022</v>
      </c>
      <c r="B376" s="73" t="s">
        <v>237</v>
      </c>
      <c r="C376" s="352" t="s">
        <v>219</v>
      </c>
      <c r="D376" s="73" t="s">
        <v>15</v>
      </c>
      <c r="E376" s="352" t="s">
        <v>219</v>
      </c>
      <c r="F376" s="73">
        <v>1549.029039945631</v>
      </c>
      <c r="G376" s="353" t="s">
        <v>219</v>
      </c>
      <c r="H376" s="73" t="s">
        <v>92</v>
      </c>
      <c r="I376" s="352" t="s">
        <v>497</v>
      </c>
    </row>
    <row r="377" spans="1:9">
      <c r="A377" s="73">
        <v>2022</v>
      </c>
      <c r="B377" s="73" t="s">
        <v>234</v>
      </c>
      <c r="C377" s="352" t="s">
        <v>219</v>
      </c>
      <c r="D377" s="73" t="s">
        <v>499</v>
      </c>
      <c r="E377" s="352" t="s">
        <v>219</v>
      </c>
      <c r="F377" s="73">
        <v>16053.966992224632</v>
      </c>
      <c r="G377" s="353" t="s">
        <v>219</v>
      </c>
      <c r="H377" s="73" t="s">
        <v>92</v>
      </c>
      <c r="I377" s="352" t="s">
        <v>497</v>
      </c>
    </row>
    <row r="378" spans="1:9">
      <c r="A378" s="73">
        <v>2022</v>
      </c>
      <c r="B378" s="73" t="s">
        <v>234</v>
      </c>
      <c r="C378" s="352" t="s">
        <v>219</v>
      </c>
      <c r="D378" s="73" t="s">
        <v>500</v>
      </c>
      <c r="E378" s="352" t="s">
        <v>219</v>
      </c>
      <c r="F378" s="73">
        <v>438.67653471201658</v>
      </c>
      <c r="G378" s="353" t="s">
        <v>219</v>
      </c>
      <c r="H378" s="73" t="s">
        <v>92</v>
      </c>
      <c r="I378" s="352" t="s">
        <v>497</v>
      </c>
    </row>
    <row r="379" spans="1:9">
      <c r="A379" s="73">
        <v>2022</v>
      </c>
      <c r="B379" s="73" t="s">
        <v>234</v>
      </c>
      <c r="C379" s="352" t="s">
        <v>219</v>
      </c>
      <c r="D379" s="73" t="s">
        <v>96</v>
      </c>
      <c r="E379" s="352" t="s">
        <v>219</v>
      </c>
      <c r="F379" s="73">
        <v>16497.262052363258</v>
      </c>
      <c r="G379" s="353" t="s">
        <v>219</v>
      </c>
      <c r="H379" s="73" t="s">
        <v>92</v>
      </c>
      <c r="I379" s="352" t="s">
        <v>497</v>
      </c>
    </row>
    <row r="380" spans="1:9">
      <c r="A380" s="73">
        <v>2022</v>
      </c>
      <c r="B380" s="73" t="s">
        <v>234</v>
      </c>
      <c r="C380" s="352" t="s">
        <v>219</v>
      </c>
      <c r="D380" s="73" t="s">
        <v>18</v>
      </c>
      <c r="E380" s="352" t="s">
        <v>219</v>
      </c>
      <c r="F380" s="73">
        <v>468.99520031506995</v>
      </c>
      <c r="G380" s="353" t="s">
        <v>219</v>
      </c>
      <c r="H380" s="73" t="s">
        <v>93</v>
      </c>
      <c r="I380" s="352" t="s">
        <v>497</v>
      </c>
    </row>
    <row r="381" spans="1:9">
      <c r="A381" s="73">
        <v>2022</v>
      </c>
      <c r="B381" s="73" t="s">
        <v>234</v>
      </c>
      <c r="C381" s="352" t="s">
        <v>219</v>
      </c>
      <c r="D381" s="73" t="s">
        <v>19</v>
      </c>
      <c r="E381" s="352" t="s">
        <v>219</v>
      </c>
      <c r="F381" s="73">
        <v>726.4894043563603</v>
      </c>
      <c r="G381" s="353" t="s">
        <v>219</v>
      </c>
      <c r="H381" s="73" t="s">
        <v>93</v>
      </c>
      <c r="I381" s="352" t="s">
        <v>497</v>
      </c>
    </row>
    <row r="382" spans="1:9">
      <c r="A382" s="73">
        <v>2022</v>
      </c>
      <c r="B382" s="73" t="s">
        <v>234</v>
      </c>
      <c r="C382" s="352" t="s">
        <v>219</v>
      </c>
      <c r="D382" s="73" t="s">
        <v>13</v>
      </c>
      <c r="E382" s="352" t="s">
        <v>219</v>
      </c>
      <c r="F382" s="73">
        <v>910.60309662326495</v>
      </c>
      <c r="G382" s="353" t="s">
        <v>219</v>
      </c>
      <c r="H382" s="73" t="s">
        <v>93</v>
      </c>
      <c r="I382" s="352" t="s">
        <v>497</v>
      </c>
    </row>
    <row r="383" spans="1:9">
      <c r="A383" s="73">
        <v>2022</v>
      </c>
      <c r="B383" s="73" t="s">
        <v>234</v>
      </c>
      <c r="C383" s="352" t="s">
        <v>219</v>
      </c>
      <c r="D383" s="73" t="s">
        <v>81</v>
      </c>
      <c r="E383" s="352" t="s">
        <v>219</v>
      </c>
      <c r="F383" s="73">
        <v>444.12341974416967</v>
      </c>
      <c r="G383" s="353" t="s">
        <v>219</v>
      </c>
      <c r="H383" s="73" t="s">
        <v>93</v>
      </c>
      <c r="I383" s="352" t="s">
        <v>497</v>
      </c>
    </row>
    <row r="384" spans="1:9">
      <c r="A384" s="73">
        <v>2022</v>
      </c>
      <c r="B384" s="73" t="s">
        <v>234</v>
      </c>
      <c r="C384" s="352" t="s">
        <v>219</v>
      </c>
      <c r="D384" s="73" t="s">
        <v>2</v>
      </c>
      <c r="E384" s="352" t="s">
        <v>219</v>
      </c>
      <c r="F384" s="73">
        <v>2151.4373478426055</v>
      </c>
      <c r="G384" s="353" t="s">
        <v>219</v>
      </c>
      <c r="H384" s="73" t="s">
        <v>93</v>
      </c>
      <c r="I384" s="352" t="s">
        <v>497</v>
      </c>
    </row>
    <row r="385" spans="1:9">
      <c r="A385" s="73">
        <v>2022</v>
      </c>
      <c r="B385" s="73" t="s">
        <v>234</v>
      </c>
      <c r="C385" s="352" t="s">
        <v>219</v>
      </c>
      <c r="D385" s="73" t="s">
        <v>5</v>
      </c>
      <c r="E385" s="352" t="s">
        <v>219</v>
      </c>
      <c r="F385" s="73">
        <v>3667.4835325538993</v>
      </c>
      <c r="G385" s="353" t="s">
        <v>219</v>
      </c>
      <c r="H385" s="73" t="s">
        <v>93</v>
      </c>
      <c r="I385" s="352" t="s">
        <v>497</v>
      </c>
    </row>
    <row r="386" spans="1:9">
      <c r="A386" s="73">
        <v>2022</v>
      </c>
      <c r="B386" s="73" t="s">
        <v>234</v>
      </c>
      <c r="C386" s="352" t="s">
        <v>219</v>
      </c>
      <c r="D386" s="73" t="s">
        <v>8</v>
      </c>
      <c r="E386" s="352" t="s">
        <v>219</v>
      </c>
      <c r="F386" s="73">
        <v>2143.9624419534371</v>
      </c>
      <c r="G386" s="353" t="s">
        <v>219</v>
      </c>
      <c r="H386" s="73" t="s">
        <v>93</v>
      </c>
      <c r="I386" s="352" t="s">
        <v>497</v>
      </c>
    </row>
    <row r="387" spans="1:9">
      <c r="A387" s="73">
        <v>2022</v>
      </c>
      <c r="B387" s="73" t="s">
        <v>234</v>
      </c>
      <c r="C387" s="352" t="s">
        <v>219</v>
      </c>
      <c r="D387" s="73" t="s">
        <v>9</v>
      </c>
      <c r="E387" s="352" t="s">
        <v>219</v>
      </c>
      <c r="F387" s="73">
        <v>305.07504794157637</v>
      </c>
      <c r="G387" s="353" t="s">
        <v>219</v>
      </c>
      <c r="H387" s="73" t="s">
        <v>93</v>
      </c>
      <c r="I387" s="352" t="s">
        <v>497</v>
      </c>
    </row>
    <row r="388" spans="1:9">
      <c r="A388" s="73">
        <v>2022</v>
      </c>
      <c r="B388" s="73" t="s">
        <v>234</v>
      </c>
      <c r="C388" s="352" t="s">
        <v>219</v>
      </c>
      <c r="D388" s="73" t="s">
        <v>12</v>
      </c>
      <c r="E388" s="352" t="s">
        <v>219</v>
      </c>
      <c r="F388" s="73">
        <v>425.73045748552602</v>
      </c>
      <c r="G388" s="353" t="s">
        <v>219</v>
      </c>
      <c r="H388" s="73" t="s">
        <v>93</v>
      </c>
      <c r="I388" s="352" t="s">
        <v>497</v>
      </c>
    </row>
    <row r="389" spans="1:9">
      <c r="A389" s="73">
        <v>2022</v>
      </c>
      <c r="B389" s="73" t="s">
        <v>234</v>
      </c>
      <c r="C389" s="352" t="s">
        <v>219</v>
      </c>
      <c r="D389" s="73" t="s">
        <v>6</v>
      </c>
      <c r="E389" s="352" t="s">
        <v>219</v>
      </c>
      <c r="F389" s="73">
        <v>1161.3551561027646</v>
      </c>
      <c r="G389" s="353" t="s">
        <v>219</v>
      </c>
      <c r="H389" s="73" t="s">
        <v>93</v>
      </c>
      <c r="I389" s="352" t="s">
        <v>497</v>
      </c>
    </row>
    <row r="390" spans="1:9">
      <c r="A390" s="73">
        <v>2022</v>
      </c>
      <c r="B390" s="73" t="s">
        <v>234</v>
      </c>
      <c r="C390" s="352" t="s">
        <v>219</v>
      </c>
      <c r="D390" s="73" t="s">
        <v>83</v>
      </c>
      <c r="E390" s="352" t="s">
        <v>219</v>
      </c>
      <c r="F390" s="73">
        <v>1393.7590118945243</v>
      </c>
      <c r="G390" s="353" t="s">
        <v>219</v>
      </c>
      <c r="H390" s="73" t="s">
        <v>93</v>
      </c>
      <c r="I390" s="352" t="s">
        <v>497</v>
      </c>
    </row>
    <row r="391" spans="1:9">
      <c r="A391" s="73">
        <v>2022</v>
      </c>
      <c r="B391" s="73" t="s">
        <v>234</v>
      </c>
      <c r="C391" s="352" t="s">
        <v>219</v>
      </c>
      <c r="D391" s="73" t="s">
        <v>16</v>
      </c>
      <c r="E391" s="352" t="s">
        <v>219</v>
      </c>
      <c r="F391" s="73">
        <v>175.34378617623076</v>
      </c>
      <c r="G391" s="353" t="s">
        <v>219</v>
      </c>
      <c r="H391" s="73" t="s">
        <v>93</v>
      </c>
      <c r="I391" s="352" t="s">
        <v>497</v>
      </c>
    </row>
    <row r="392" spans="1:9">
      <c r="A392" s="73">
        <v>2022</v>
      </c>
      <c r="B392" s="73" t="s">
        <v>234</v>
      </c>
      <c r="C392" s="352" t="s">
        <v>219</v>
      </c>
      <c r="D392" s="73" t="s">
        <v>47</v>
      </c>
      <c r="E392" s="352" t="s">
        <v>219</v>
      </c>
      <c r="F392" s="73">
        <v>211.34382767276639</v>
      </c>
      <c r="G392" s="353" t="s">
        <v>219</v>
      </c>
      <c r="H392" s="73" t="s">
        <v>93</v>
      </c>
      <c r="I392" s="352" t="s">
        <v>497</v>
      </c>
    </row>
    <row r="393" spans="1:9">
      <c r="A393" s="73">
        <v>2022</v>
      </c>
      <c r="B393" s="73" t="s">
        <v>234</v>
      </c>
      <c r="C393" s="352" t="s">
        <v>219</v>
      </c>
      <c r="D393" s="73" t="s">
        <v>84</v>
      </c>
      <c r="E393" s="352" t="s">
        <v>219</v>
      </c>
      <c r="F393" s="73">
        <v>207.68795076687726</v>
      </c>
      <c r="G393" s="353" t="s">
        <v>219</v>
      </c>
      <c r="H393" s="73" t="s">
        <v>93</v>
      </c>
      <c r="I393" s="352" t="s">
        <v>497</v>
      </c>
    </row>
    <row r="394" spans="1:9">
      <c r="A394" s="73">
        <v>2022</v>
      </c>
      <c r="B394" s="73" t="s">
        <v>236</v>
      </c>
      <c r="C394" s="352" t="s">
        <v>219</v>
      </c>
      <c r="D394" s="73" t="s">
        <v>108</v>
      </c>
      <c r="E394" s="352" t="s">
        <v>219</v>
      </c>
      <c r="F394" s="73">
        <v>144.61057647709646</v>
      </c>
      <c r="G394" s="353" t="s">
        <v>219</v>
      </c>
      <c r="H394" s="73" t="s">
        <v>93</v>
      </c>
      <c r="I394" s="352" t="s">
        <v>497</v>
      </c>
    </row>
    <row r="395" spans="1:9">
      <c r="A395" s="73">
        <v>2022</v>
      </c>
      <c r="B395" s="73" t="s">
        <v>236</v>
      </c>
      <c r="C395" s="352" t="s">
        <v>219</v>
      </c>
      <c r="D395" s="73" t="s">
        <v>498</v>
      </c>
      <c r="E395" s="352" t="s">
        <v>219</v>
      </c>
      <c r="F395" s="73">
        <v>1318.3503301903991</v>
      </c>
      <c r="G395" s="353" t="s">
        <v>219</v>
      </c>
      <c r="H395" s="73" t="s">
        <v>93</v>
      </c>
      <c r="I395" s="352" t="s">
        <v>497</v>
      </c>
    </row>
    <row r="396" spans="1:9">
      <c r="A396" s="73">
        <v>2022</v>
      </c>
      <c r="B396" s="73" t="s">
        <v>236</v>
      </c>
      <c r="C396" s="352" t="s">
        <v>219</v>
      </c>
      <c r="D396" s="73" t="s">
        <v>54</v>
      </c>
      <c r="E396" s="352" t="s">
        <v>219</v>
      </c>
      <c r="F396" s="73">
        <v>78.237499160795451</v>
      </c>
      <c r="G396" s="353" t="s">
        <v>219</v>
      </c>
      <c r="H396" s="73" t="s">
        <v>93</v>
      </c>
      <c r="I396" s="352" t="s">
        <v>497</v>
      </c>
    </row>
    <row r="397" spans="1:9">
      <c r="A397" s="73">
        <v>2022</v>
      </c>
      <c r="B397" s="73" t="s">
        <v>237</v>
      </c>
      <c r="C397" s="352" t="s">
        <v>219</v>
      </c>
      <c r="D397" s="73" t="s">
        <v>15</v>
      </c>
      <c r="E397" s="352" t="s">
        <v>219</v>
      </c>
      <c r="F397" s="73">
        <v>1741.7988186552775</v>
      </c>
      <c r="G397" s="353" t="s">
        <v>219</v>
      </c>
      <c r="H397" s="73" t="s">
        <v>93</v>
      </c>
      <c r="I397" s="352" t="s">
        <v>497</v>
      </c>
    </row>
    <row r="398" spans="1:9">
      <c r="A398" s="73">
        <v>2022</v>
      </c>
      <c r="B398" s="73" t="s">
        <v>234</v>
      </c>
      <c r="C398" s="352" t="s">
        <v>219</v>
      </c>
      <c r="D398" s="73" t="s">
        <v>499</v>
      </c>
      <c r="E398" s="352" t="s">
        <v>219</v>
      </c>
      <c r="F398" s="73">
        <v>17658.996250830656</v>
      </c>
      <c r="G398" s="353" t="s">
        <v>219</v>
      </c>
      <c r="H398" s="73" t="s">
        <v>93</v>
      </c>
      <c r="I398" s="352" t="s">
        <v>497</v>
      </c>
    </row>
    <row r="399" spans="1:9">
      <c r="A399" s="73">
        <v>2022</v>
      </c>
      <c r="B399" s="73" t="s">
        <v>234</v>
      </c>
      <c r="C399" s="352" t="s">
        <v>219</v>
      </c>
      <c r="D399" s="73" t="s">
        <v>500</v>
      </c>
      <c r="E399" s="352" t="s">
        <v>219</v>
      </c>
      <c r="F399" s="73">
        <v>532.07620616055988</v>
      </c>
      <c r="G399" s="353" t="s">
        <v>219</v>
      </c>
      <c r="H399" s="73" t="s">
        <v>93</v>
      </c>
      <c r="I399" s="352" t="s">
        <v>497</v>
      </c>
    </row>
    <row r="400" spans="1:9">
      <c r="A400" s="73">
        <v>2022</v>
      </c>
      <c r="B400" s="73" t="s">
        <v>234</v>
      </c>
      <c r="C400" s="352" t="s">
        <v>219</v>
      </c>
      <c r="D400" s="73" t="s">
        <v>96</v>
      </c>
      <c r="E400" s="352" t="s">
        <v>219</v>
      </c>
      <c r="F400" s="73">
        <v>18196.235939009264</v>
      </c>
      <c r="G400" s="353" t="s">
        <v>219</v>
      </c>
      <c r="H400" s="73" t="s">
        <v>93</v>
      </c>
      <c r="I400" s="352" t="s">
        <v>497</v>
      </c>
    </row>
    <row r="401" spans="1:9">
      <c r="A401" s="73">
        <v>2022</v>
      </c>
      <c r="B401" s="73" t="s">
        <v>234</v>
      </c>
      <c r="C401" s="352" t="s">
        <v>219</v>
      </c>
      <c r="D401" s="73" t="s">
        <v>18</v>
      </c>
      <c r="E401" s="352" t="s">
        <v>219</v>
      </c>
      <c r="F401" s="73">
        <v>557.44207919452833</v>
      </c>
      <c r="G401" s="353" t="s">
        <v>219</v>
      </c>
      <c r="H401" s="73" t="s">
        <v>94</v>
      </c>
      <c r="I401" s="352" t="s">
        <v>497</v>
      </c>
    </row>
    <row r="402" spans="1:9">
      <c r="A402" s="73">
        <v>2022</v>
      </c>
      <c r="B402" s="73" t="s">
        <v>234</v>
      </c>
      <c r="C402" s="352" t="s">
        <v>219</v>
      </c>
      <c r="D402" s="73" t="s">
        <v>19</v>
      </c>
      <c r="E402" s="352" t="s">
        <v>219</v>
      </c>
      <c r="F402" s="73">
        <v>722.00420118355487</v>
      </c>
      <c r="G402" s="353" t="s">
        <v>219</v>
      </c>
      <c r="H402" s="73" t="s">
        <v>94</v>
      </c>
      <c r="I402" s="352" t="s">
        <v>497</v>
      </c>
    </row>
    <row r="403" spans="1:9">
      <c r="A403" s="73">
        <v>2022</v>
      </c>
      <c r="B403" s="73" t="s">
        <v>234</v>
      </c>
      <c r="C403" s="352" t="s">
        <v>219</v>
      </c>
      <c r="D403" s="73" t="s">
        <v>13</v>
      </c>
      <c r="E403" s="352" t="s">
        <v>219</v>
      </c>
      <c r="F403" s="73">
        <v>883.43056802117417</v>
      </c>
      <c r="G403" s="353" t="s">
        <v>219</v>
      </c>
      <c r="H403" s="73" t="s">
        <v>94</v>
      </c>
      <c r="I403" s="352" t="s">
        <v>497</v>
      </c>
    </row>
    <row r="404" spans="1:9">
      <c r="A404" s="73">
        <v>2022</v>
      </c>
      <c r="B404" s="73" t="s">
        <v>234</v>
      </c>
      <c r="C404" s="352" t="s">
        <v>219</v>
      </c>
      <c r="D404" s="73" t="s">
        <v>81</v>
      </c>
      <c r="E404" s="352" t="s">
        <v>219</v>
      </c>
      <c r="F404" s="73">
        <v>424.90899298443884</v>
      </c>
      <c r="G404" s="353" t="s">
        <v>219</v>
      </c>
      <c r="H404" s="73" t="s">
        <v>94</v>
      </c>
      <c r="I404" s="352" t="s">
        <v>497</v>
      </c>
    </row>
    <row r="405" spans="1:9">
      <c r="A405" s="73">
        <v>2022</v>
      </c>
      <c r="B405" s="73" t="s">
        <v>234</v>
      </c>
      <c r="C405" s="352" t="s">
        <v>219</v>
      </c>
      <c r="D405" s="73" t="s">
        <v>2</v>
      </c>
      <c r="E405" s="352" t="s">
        <v>219</v>
      </c>
      <c r="F405" s="73">
        <v>2664.805113874088</v>
      </c>
      <c r="G405" s="353" t="s">
        <v>219</v>
      </c>
      <c r="H405" s="73" t="s">
        <v>94</v>
      </c>
      <c r="I405" s="352" t="s">
        <v>497</v>
      </c>
    </row>
    <row r="406" spans="1:9">
      <c r="A406" s="73">
        <v>2022</v>
      </c>
      <c r="B406" s="73" t="s">
        <v>234</v>
      </c>
      <c r="C406" s="352" t="s">
        <v>219</v>
      </c>
      <c r="D406" s="73" t="s">
        <v>5</v>
      </c>
      <c r="E406" s="352" t="s">
        <v>219</v>
      </c>
      <c r="F406" s="73">
        <v>4722.6171600736816</v>
      </c>
      <c r="G406" s="353" t="s">
        <v>219</v>
      </c>
      <c r="H406" s="73" t="s">
        <v>94</v>
      </c>
      <c r="I406" s="352" t="s">
        <v>497</v>
      </c>
    </row>
    <row r="407" spans="1:9">
      <c r="A407" s="73">
        <v>2022</v>
      </c>
      <c r="B407" s="73" t="s">
        <v>234</v>
      </c>
      <c r="C407" s="352" t="s">
        <v>219</v>
      </c>
      <c r="D407" s="73" t="s">
        <v>8</v>
      </c>
      <c r="E407" s="352" t="s">
        <v>219</v>
      </c>
      <c r="F407" s="73">
        <v>2354.9327160638927</v>
      </c>
      <c r="G407" s="353" t="s">
        <v>219</v>
      </c>
      <c r="H407" s="73" t="s">
        <v>94</v>
      </c>
      <c r="I407" s="352" t="s">
        <v>497</v>
      </c>
    </row>
    <row r="408" spans="1:9">
      <c r="A408" s="73">
        <v>2022</v>
      </c>
      <c r="B408" s="73" t="s">
        <v>234</v>
      </c>
      <c r="C408" s="352" t="s">
        <v>219</v>
      </c>
      <c r="D408" s="73" t="s">
        <v>9</v>
      </c>
      <c r="E408" s="352" t="s">
        <v>219</v>
      </c>
      <c r="F408" s="73">
        <v>370.11597220705158</v>
      </c>
      <c r="G408" s="353" t="s">
        <v>219</v>
      </c>
      <c r="H408" s="73" t="s">
        <v>94</v>
      </c>
      <c r="I408" s="352" t="s">
        <v>497</v>
      </c>
    </row>
    <row r="409" spans="1:9">
      <c r="A409" s="73">
        <v>2022</v>
      </c>
      <c r="B409" s="73" t="s">
        <v>234</v>
      </c>
      <c r="C409" s="352" t="s">
        <v>219</v>
      </c>
      <c r="D409" s="73" t="s">
        <v>12</v>
      </c>
      <c r="E409" s="352" t="s">
        <v>219</v>
      </c>
      <c r="F409" s="73">
        <v>446.96420430244166</v>
      </c>
      <c r="G409" s="353" t="s">
        <v>219</v>
      </c>
      <c r="H409" s="73" t="s">
        <v>94</v>
      </c>
      <c r="I409" s="352" t="s">
        <v>497</v>
      </c>
    </row>
    <row r="410" spans="1:9">
      <c r="A410" s="73">
        <v>2022</v>
      </c>
      <c r="B410" s="73" t="s">
        <v>234</v>
      </c>
      <c r="C410" s="352" t="s">
        <v>219</v>
      </c>
      <c r="D410" s="73" t="s">
        <v>6</v>
      </c>
      <c r="E410" s="352" t="s">
        <v>219</v>
      </c>
      <c r="F410" s="73">
        <v>1172.2723519281792</v>
      </c>
      <c r="G410" s="353" t="s">
        <v>219</v>
      </c>
      <c r="H410" s="73" t="s">
        <v>94</v>
      </c>
      <c r="I410" s="352" t="s">
        <v>497</v>
      </c>
    </row>
    <row r="411" spans="1:9">
      <c r="A411" s="73">
        <v>2022</v>
      </c>
      <c r="B411" s="73" t="s">
        <v>234</v>
      </c>
      <c r="C411" s="352" t="s">
        <v>219</v>
      </c>
      <c r="D411" s="73" t="s">
        <v>83</v>
      </c>
      <c r="E411" s="352" t="s">
        <v>219</v>
      </c>
      <c r="F411" s="73">
        <v>1481.4307160730259</v>
      </c>
      <c r="G411" s="353" t="s">
        <v>219</v>
      </c>
      <c r="H411" s="73" t="s">
        <v>94</v>
      </c>
      <c r="I411" s="352" t="s">
        <v>497</v>
      </c>
    </row>
    <row r="412" spans="1:9">
      <c r="A412" s="73">
        <v>2022</v>
      </c>
      <c r="B412" s="73" t="s">
        <v>234</v>
      </c>
      <c r="C412" s="352" t="s">
        <v>219</v>
      </c>
      <c r="D412" s="73" t="s">
        <v>16</v>
      </c>
      <c r="E412" s="352" t="s">
        <v>219</v>
      </c>
      <c r="F412" s="73">
        <v>206.30202596316897</v>
      </c>
      <c r="G412" s="353" t="s">
        <v>219</v>
      </c>
      <c r="H412" s="73" t="s">
        <v>94</v>
      </c>
      <c r="I412" s="352" t="s">
        <v>497</v>
      </c>
    </row>
    <row r="413" spans="1:9">
      <c r="A413" s="73">
        <v>2022</v>
      </c>
      <c r="B413" s="73" t="s">
        <v>234</v>
      </c>
      <c r="C413" s="352" t="s">
        <v>219</v>
      </c>
      <c r="D413" s="73" t="s">
        <v>47</v>
      </c>
      <c r="E413" s="352" t="s">
        <v>219</v>
      </c>
      <c r="F413" s="73">
        <v>175.6994288408612</v>
      </c>
      <c r="G413" s="353" t="s">
        <v>219</v>
      </c>
      <c r="H413" s="73" t="s">
        <v>94</v>
      </c>
      <c r="I413" s="352" t="s">
        <v>497</v>
      </c>
    </row>
    <row r="414" spans="1:9">
      <c r="A414" s="73">
        <v>2022</v>
      </c>
      <c r="B414" s="73" t="s">
        <v>234</v>
      </c>
      <c r="C414" s="352" t="s">
        <v>219</v>
      </c>
      <c r="D414" s="73" t="s">
        <v>84</v>
      </c>
      <c r="E414" s="352" t="s">
        <v>219</v>
      </c>
      <c r="F414" s="73">
        <v>231.21977497196502</v>
      </c>
      <c r="G414" s="353" t="s">
        <v>219</v>
      </c>
      <c r="H414" s="73" t="s">
        <v>94</v>
      </c>
      <c r="I414" s="352" t="s">
        <v>497</v>
      </c>
    </row>
    <row r="415" spans="1:9">
      <c r="A415" s="73">
        <v>2022</v>
      </c>
      <c r="B415" s="73" t="s">
        <v>236</v>
      </c>
      <c r="C415" s="352" t="s">
        <v>219</v>
      </c>
      <c r="D415" s="73" t="s">
        <v>108</v>
      </c>
      <c r="E415" s="352" t="s">
        <v>219</v>
      </c>
      <c r="F415" s="73">
        <v>147.02288504795263</v>
      </c>
      <c r="G415" s="353" t="s">
        <v>219</v>
      </c>
      <c r="H415" s="73" t="s">
        <v>94</v>
      </c>
      <c r="I415" s="352" t="s">
        <v>497</v>
      </c>
    </row>
    <row r="416" spans="1:9">
      <c r="A416" s="73">
        <v>2022</v>
      </c>
      <c r="B416" s="73" t="s">
        <v>236</v>
      </c>
      <c r="C416" s="352" t="s">
        <v>219</v>
      </c>
      <c r="D416" s="73" t="s">
        <v>498</v>
      </c>
      <c r="E416" s="352" t="s">
        <v>219</v>
      </c>
      <c r="F416" s="73">
        <v>1341.7808723079024</v>
      </c>
      <c r="G416" s="353" t="s">
        <v>219</v>
      </c>
      <c r="H416" s="73" t="s">
        <v>94</v>
      </c>
      <c r="I416" s="352" t="s">
        <v>497</v>
      </c>
    </row>
    <row r="417" spans="1:9">
      <c r="A417" s="73">
        <v>2022</v>
      </c>
      <c r="B417" s="73" t="s">
        <v>236</v>
      </c>
      <c r="C417" s="352" t="s">
        <v>219</v>
      </c>
      <c r="D417" s="73" t="s">
        <v>54</v>
      </c>
      <c r="E417" s="352" t="s">
        <v>219</v>
      </c>
      <c r="F417" s="73">
        <v>74.493481796989158</v>
      </c>
      <c r="G417" s="353" t="s">
        <v>219</v>
      </c>
      <c r="H417" s="73" t="s">
        <v>94</v>
      </c>
      <c r="I417" s="352" t="s">
        <v>497</v>
      </c>
    </row>
    <row r="418" spans="1:9">
      <c r="A418" s="73">
        <v>2022</v>
      </c>
      <c r="B418" s="73" t="s">
        <v>237</v>
      </c>
      <c r="C418" s="352" t="s">
        <v>219</v>
      </c>
      <c r="D418" s="73" t="s">
        <v>15</v>
      </c>
      <c r="E418" s="352" t="s">
        <v>219</v>
      </c>
      <c r="F418" s="73">
        <v>2252.0547300717681</v>
      </c>
      <c r="G418" s="353" t="s">
        <v>219</v>
      </c>
      <c r="H418" s="73" t="s">
        <v>94</v>
      </c>
      <c r="I418" s="352" t="s">
        <v>497</v>
      </c>
    </row>
    <row r="419" spans="1:9">
      <c r="A419" s="73">
        <v>2022</v>
      </c>
      <c r="B419" s="73" t="s">
        <v>234</v>
      </c>
      <c r="C419" s="352" t="s">
        <v>219</v>
      </c>
      <c r="D419" s="73" t="s">
        <v>499</v>
      </c>
      <c r="E419" s="352" t="s">
        <v>219</v>
      </c>
      <c r="F419" s="73">
        <v>20232.508809214527</v>
      </c>
      <c r="G419" s="353" t="s">
        <v>219</v>
      </c>
      <c r="H419" s="73" t="s">
        <v>94</v>
      </c>
      <c r="I419" s="352" t="s">
        <v>497</v>
      </c>
    </row>
    <row r="420" spans="1:9">
      <c r="A420" s="73">
        <v>2022</v>
      </c>
      <c r="B420" s="73" t="s">
        <v>234</v>
      </c>
      <c r="C420" s="352" t="s">
        <v>219</v>
      </c>
      <c r="D420" s="73" t="s">
        <v>500</v>
      </c>
      <c r="E420" s="352" t="s">
        <v>219</v>
      </c>
      <c r="F420" s="73">
        <v>533.54477324804759</v>
      </c>
      <c r="G420" s="353" t="s">
        <v>219</v>
      </c>
      <c r="H420" s="73" t="s">
        <v>94</v>
      </c>
      <c r="I420" s="352" t="s">
        <v>497</v>
      </c>
    </row>
    <row r="421" spans="1:9">
      <c r="A421" s="73">
        <v>2022</v>
      </c>
      <c r="B421" s="73" t="s">
        <v>234</v>
      </c>
      <c r="C421" s="352" t="s">
        <v>219</v>
      </c>
      <c r="D421" s="73" t="s">
        <v>96</v>
      </c>
      <c r="E421" s="352" t="s">
        <v>219</v>
      </c>
      <c r="F421" s="73">
        <v>20771.842189876184</v>
      </c>
      <c r="G421" s="353" t="s">
        <v>219</v>
      </c>
      <c r="H421" s="73" t="s">
        <v>94</v>
      </c>
      <c r="I421" s="352" t="s">
        <v>497</v>
      </c>
    </row>
    <row r="422" spans="1:9">
      <c r="A422" s="73" t="s">
        <v>136</v>
      </c>
      <c r="B422" s="73" t="s">
        <v>234</v>
      </c>
      <c r="C422" s="352" t="s">
        <v>219</v>
      </c>
      <c r="D422" s="73" t="s">
        <v>18</v>
      </c>
      <c r="E422" s="352" t="s">
        <v>219</v>
      </c>
      <c r="F422" s="73">
        <v>429.97993611514721</v>
      </c>
      <c r="G422" s="353" t="s">
        <v>219</v>
      </c>
      <c r="H422" s="73" t="s">
        <v>9</v>
      </c>
      <c r="I422" s="352" t="s">
        <v>497</v>
      </c>
    </row>
    <row r="423" spans="1:9">
      <c r="A423" s="73" t="s">
        <v>136</v>
      </c>
      <c r="B423" s="73" t="s">
        <v>234</v>
      </c>
      <c r="C423" s="352" t="s">
        <v>219</v>
      </c>
      <c r="D423" s="73" t="s">
        <v>19</v>
      </c>
      <c r="E423" s="352" t="s">
        <v>219</v>
      </c>
      <c r="F423" s="73">
        <v>722.13540141855037</v>
      </c>
      <c r="G423" s="353" t="s">
        <v>219</v>
      </c>
      <c r="H423" s="73" t="s">
        <v>9</v>
      </c>
      <c r="I423" s="352" t="s">
        <v>497</v>
      </c>
    </row>
    <row r="424" spans="1:9">
      <c r="A424" s="73" t="s">
        <v>136</v>
      </c>
      <c r="B424" s="73" t="s">
        <v>234</v>
      </c>
      <c r="C424" s="352" t="s">
        <v>219</v>
      </c>
      <c r="D424" s="73" t="s">
        <v>13</v>
      </c>
      <c r="E424" s="352" t="s">
        <v>219</v>
      </c>
      <c r="F424" s="73">
        <v>985.62515465749311</v>
      </c>
      <c r="G424" s="353" t="s">
        <v>219</v>
      </c>
      <c r="H424" s="73" t="s">
        <v>9</v>
      </c>
      <c r="I424" s="352" t="s">
        <v>497</v>
      </c>
    </row>
    <row r="425" spans="1:9">
      <c r="A425" s="73" t="s">
        <v>136</v>
      </c>
      <c r="B425" s="73" t="s">
        <v>234</v>
      </c>
      <c r="C425" s="352" t="s">
        <v>219</v>
      </c>
      <c r="D425" s="73" t="s">
        <v>81</v>
      </c>
      <c r="E425" s="352" t="s">
        <v>219</v>
      </c>
      <c r="F425" s="73">
        <v>410.47444286439531</v>
      </c>
      <c r="G425" s="353" t="s">
        <v>219</v>
      </c>
      <c r="H425" s="73" t="s">
        <v>9</v>
      </c>
      <c r="I425" s="352" t="s">
        <v>497</v>
      </c>
    </row>
    <row r="426" spans="1:9">
      <c r="A426" s="73" t="s">
        <v>136</v>
      </c>
      <c r="B426" s="73" t="s">
        <v>234</v>
      </c>
      <c r="C426" s="352" t="s">
        <v>219</v>
      </c>
      <c r="D426" s="73" t="s">
        <v>2</v>
      </c>
      <c r="E426" s="352" t="s">
        <v>219</v>
      </c>
      <c r="F426" s="73">
        <v>3850.9294734096438</v>
      </c>
      <c r="G426" s="353" t="s">
        <v>219</v>
      </c>
      <c r="H426" s="73" t="s">
        <v>9</v>
      </c>
      <c r="I426" s="352" t="s">
        <v>497</v>
      </c>
    </row>
    <row r="427" spans="1:9">
      <c r="A427" s="73" t="s">
        <v>136</v>
      </c>
      <c r="B427" s="73" t="s">
        <v>234</v>
      </c>
      <c r="C427" s="352" t="s">
        <v>219</v>
      </c>
      <c r="D427" s="73" t="s">
        <v>5</v>
      </c>
      <c r="E427" s="352" t="s">
        <v>219</v>
      </c>
      <c r="F427" s="73">
        <v>3768.6164256833499</v>
      </c>
      <c r="G427" s="353" t="s">
        <v>219</v>
      </c>
      <c r="H427" s="73" t="s">
        <v>9</v>
      </c>
      <c r="I427" s="352" t="s">
        <v>497</v>
      </c>
    </row>
    <row r="428" spans="1:9">
      <c r="A428" s="73" t="s">
        <v>136</v>
      </c>
      <c r="B428" s="73" t="s">
        <v>234</v>
      </c>
      <c r="C428" s="352" t="s">
        <v>219</v>
      </c>
      <c r="D428" s="73" t="s">
        <v>8</v>
      </c>
      <c r="E428" s="352" t="s">
        <v>219</v>
      </c>
      <c r="F428" s="73">
        <v>2292.2686623150521</v>
      </c>
      <c r="G428" s="353" t="s">
        <v>219</v>
      </c>
      <c r="H428" s="73" t="s">
        <v>9</v>
      </c>
      <c r="I428" s="352" t="s">
        <v>497</v>
      </c>
    </row>
    <row r="429" spans="1:9">
      <c r="A429" s="73" t="s">
        <v>136</v>
      </c>
      <c r="B429" s="73" t="s">
        <v>234</v>
      </c>
      <c r="C429" s="352" t="s">
        <v>219</v>
      </c>
      <c r="D429" s="73" t="s">
        <v>9</v>
      </c>
      <c r="E429" s="352" t="s">
        <v>219</v>
      </c>
      <c r="F429" s="73">
        <v>310.05214017704185</v>
      </c>
      <c r="G429" s="353" t="s">
        <v>219</v>
      </c>
      <c r="H429" s="73" t="s">
        <v>9</v>
      </c>
      <c r="I429" s="352" t="s">
        <v>497</v>
      </c>
    </row>
    <row r="430" spans="1:9">
      <c r="A430" s="73" t="s">
        <v>136</v>
      </c>
      <c r="B430" s="73" t="s">
        <v>234</v>
      </c>
      <c r="C430" s="352" t="s">
        <v>219</v>
      </c>
      <c r="D430" s="73" t="s">
        <v>12</v>
      </c>
      <c r="E430" s="352" t="s">
        <v>219</v>
      </c>
      <c r="F430" s="73">
        <v>419.9180697509226</v>
      </c>
      <c r="G430" s="353" t="s">
        <v>219</v>
      </c>
      <c r="H430" s="73" t="s">
        <v>9</v>
      </c>
      <c r="I430" s="352" t="s">
        <v>497</v>
      </c>
    </row>
    <row r="431" spans="1:9">
      <c r="A431" s="73" t="s">
        <v>136</v>
      </c>
      <c r="B431" s="73" t="s">
        <v>234</v>
      </c>
      <c r="C431" s="352" t="s">
        <v>219</v>
      </c>
      <c r="D431" s="73" t="s">
        <v>6</v>
      </c>
      <c r="E431" s="352" t="s">
        <v>219</v>
      </c>
      <c r="F431" s="73">
        <v>1076.1971121133643</v>
      </c>
      <c r="G431" s="353" t="s">
        <v>219</v>
      </c>
      <c r="H431" s="73" t="s">
        <v>9</v>
      </c>
      <c r="I431" s="352" t="s">
        <v>497</v>
      </c>
    </row>
    <row r="432" spans="1:9">
      <c r="A432" s="73" t="s">
        <v>136</v>
      </c>
      <c r="B432" s="73" t="s">
        <v>234</v>
      </c>
      <c r="C432" s="352" t="s">
        <v>219</v>
      </c>
      <c r="D432" s="73" t="s">
        <v>83</v>
      </c>
      <c r="E432" s="352" t="s">
        <v>219</v>
      </c>
      <c r="F432" s="73">
        <v>1224.3596925509435</v>
      </c>
      <c r="G432" s="353" t="s">
        <v>219</v>
      </c>
      <c r="H432" s="73" t="s">
        <v>9</v>
      </c>
      <c r="I432" s="352" t="s">
        <v>497</v>
      </c>
    </row>
    <row r="433" spans="1:9">
      <c r="A433" s="73" t="s">
        <v>136</v>
      </c>
      <c r="B433" s="73" t="s">
        <v>234</v>
      </c>
      <c r="C433" s="352" t="s">
        <v>219</v>
      </c>
      <c r="D433" s="73" t="s">
        <v>16</v>
      </c>
      <c r="E433" s="352" t="s">
        <v>219</v>
      </c>
      <c r="F433" s="73">
        <v>197.85039637251839</v>
      </c>
      <c r="G433" s="353" t="s">
        <v>219</v>
      </c>
      <c r="H433" s="73" t="s">
        <v>9</v>
      </c>
      <c r="I433" s="352" t="s">
        <v>497</v>
      </c>
    </row>
    <row r="434" spans="1:9">
      <c r="A434" s="73" t="s">
        <v>136</v>
      </c>
      <c r="B434" s="73" t="s">
        <v>234</v>
      </c>
      <c r="C434" s="352" t="s">
        <v>219</v>
      </c>
      <c r="D434" s="73" t="s">
        <v>47</v>
      </c>
      <c r="E434" s="352" t="s">
        <v>219</v>
      </c>
      <c r="F434" s="73">
        <v>167.35513902815836</v>
      </c>
      <c r="G434" s="353" t="s">
        <v>219</v>
      </c>
      <c r="H434" s="73" t="s">
        <v>9</v>
      </c>
      <c r="I434" s="352" t="s">
        <v>497</v>
      </c>
    </row>
    <row r="435" spans="1:9">
      <c r="A435" s="73" t="s">
        <v>136</v>
      </c>
      <c r="B435" s="73" t="s">
        <v>234</v>
      </c>
      <c r="C435" s="352" t="s">
        <v>219</v>
      </c>
      <c r="D435" s="73" t="s">
        <v>84</v>
      </c>
      <c r="E435" s="352" t="s">
        <v>219</v>
      </c>
      <c r="F435" s="73">
        <v>201.90387340772946</v>
      </c>
      <c r="G435" s="353" t="s">
        <v>219</v>
      </c>
      <c r="H435" s="73" t="s">
        <v>9</v>
      </c>
      <c r="I435" s="352" t="s">
        <v>497</v>
      </c>
    </row>
    <row r="436" spans="1:9">
      <c r="A436" s="73" t="s">
        <v>136</v>
      </c>
      <c r="B436" s="73" t="s">
        <v>236</v>
      </c>
      <c r="C436" s="352" t="s">
        <v>219</v>
      </c>
      <c r="D436" s="73" t="s">
        <v>108</v>
      </c>
      <c r="E436" s="352" t="s">
        <v>219</v>
      </c>
      <c r="F436" s="73">
        <v>289.31843931951886</v>
      </c>
      <c r="G436" s="353" t="s">
        <v>219</v>
      </c>
      <c r="H436" s="73" t="s">
        <v>9</v>
      </c>
      <c r="I436" s="352" t="s">
        <v>497</v>
      </c>
    </row>
    <row r="437" spans="1:9">
      <c r="A437" s="73" t="s">
        <v>136</v>
      </c>
      <c r="B437" s="73" t="s">
        <v>236</v>
      </c>
      <c r="C437" s="352" t="s">
        <v>219</v>
      </c>
      <c r="D437" s="73" t="s">
        <v>498</v>
      </c>
      <c r="E437" s="352" t="s">
        <v>219</v>
      </c>
      <c r="F437" s="73">
        <v>1341.7969380280952</v>
      </c>
      <c r="G437" s="353" t="s">
        <v>219</v>
      </c>
      <c r="H437" s="73" t="s">
        <v>9</v>
      </c>
      <c r="I437" s="352" t="s">
        <v>497</v>
      </c>
    </row>
    <row r="438" spans="1:9">
      <c r="A438" s="73" t="s">
        <v>136</v>
      </c>
      <c r="B438" s="73" t="s">
        <v>236</v>
      </c>
      <c r="C438" s="352" t="s">
        <v>219</v>
      </c>
      <c r="D438" s="73" t="s">
        <v>54</v>
      </c>
      <c r="E438" s="352" t="s">
        <v>219</v>
      </c>
      <c r="F438" s="73">
        <v>76.474572324544695</v>
      </c>
      <c r="G438" s="353" t="s">
        <v>219</v>
      </c>
      <c r="H438" s="73" t="s">
        <v>9</v>
      </c>
      <c r="I438" s="352" t="s">
        <v>497</v>
      </c>
    </row>
    <row r="439" spans="1:9">
      <c r="A439" s="73" t="s">
        <v>136</v>
      </c>
      <c r="B439" s="73" t="s">
        <v>237</v>
      </c>
      <c r="C439" s="352" t="s">
        <v>219</v>
      </c>
      <c r="D439" s="73" t="s">
        <v>15</v>
      </c>
      <c r="E439" s="352" t="s">
        <v>219</v>
      </c>
      <c r="F439" s="73">
        <v>1661.2310114766537</v>
      </c>
      <c r="G439" s="353" t="s">
        <v>219</v>
      </c>
      <c r="H439" s="73" t="s">
        <v>9</v>
      </c>
      <c r="I439" s="352" t="s">
        <v>497</v>
      </c>
    </row>
    <row r="440" spans="1:9">
      <c r="A440" s="73" t="s">
        <v>136</v>
      </c>
      <c r="B440" s="73" t="s">
        <v>234</v>
      </c>
      <c r="C440" s="352" t="s">
        <v>219</v>
      </c>
      <c r="D440" s="73" t="s">
        <v>499</v>
      </c>
      <c r="E440" s="352" t="s">
        <v>219</v>
      </c>
      <c r="F440" s="73">
        <v>19626.458880358674</v>
      </c>
      <c r="G440" s="353" t="s">
        <v>219</v>
      </c>
      <c r="H440" s="73" t="s">
        <v>9</v>
      </c>
      <c r="I440" s="352" t="s">
        <v>497</v>
      </c>
    </row>
    <row r="441" spans="1:9">
      <c r="A441" s="73" t="s">
        <v>136</v>
      </c>
      <c r="B441" s="73" t="s">
        <v>234</v>
      </c>
      <c r="C441" s="352" t="s">
        <v>219</v>
      </c>
      <c r="D441" s="73" t="s">
        <v>500</v>
      </c>
      <c r="E441" s="352" t="s">
        <v>219</v>
      </c>
      <c r="F441" s="73">
        <v>460.4272165069716</v>
      </c>
      <c r="G441" s="353" t="s">
        <v>219</v>
      </c>
      <c r="H441" s="73" t="s">
        <v>9</v>
      </c>
      <c r="I441" s="352" t="s">
        <v>497</v>
      </c>
    </row>
    <row r="442" spans="1:9">
      <c r="A442" s="73" t="s">
        <v>136</v>
      </c>
      <c r="B442" s="73" t="s">
        <v>234</v>
      </c>
      <c r="C442" s="352" t="s">
        <v>219</v>
      </c>
      <c r="D442" s="73" t="s">
        <v>96</v>
      </c>
      <c r="E442" s="352" t="s">
        <v>219</v>
      </c>
      <c r="F442" s="73">
        <v>20091.417180145967</v>
      </c>
      <c r="G442" s="353" t="s">
        <v>219</v>
      </c>
      <c r="H442" s="73" t="s">
        <v>9</v>
      </c>
      <c r="I442" s="352" t="s">
        <v>497</v>
      </c>
    </row>
    <row r="443" spans="1:9">
      <c r="A443" s="73" t="s">
        <v>136</v>
      </c>
      <c r="B443" s="73" t="s">
        <v>234</v>
      </c>
      <c r="C443" s="352" t="s">
        <v>219</v>
      </c>
      <c r="D443" s="73" t="s">
        <v>18</v>
      </c>
      <c r="E443" s="352" t="s">
        <v>219</v>
      </c>
      <c r="F443" s="73">
        <v>494.05198222944489</v>
      </c>
      <c r="G443" s="353" t="s">
        <v>219</v>
      </c>
      <c r="H443" s="73" t="s">
        <v>92</v>
      </c>
      <c r="I443" s="352" t="s">
        <v>497</v>
      </c>
    </row>
    <row r="444" spans="1:9">
      <c r="A444" s="73" t="s">
        <v>136</v>
      </c>
      <c r="B444" s="73" t="s">
        <v>234</v>
      </c>
      <c r="C444" s="352" t="s">
        <v>219</v>
      </c>
      <c r="D444" s="73" t="s">
        <v>19</v>
      </c>
      <c r="E444" s="352" t="s">
        <v>219</v>
      </c>
      <c r="F444" s="73">
        <v>656.85923752868428</v>
      </c>
      <c r="G444" s="353" t="s">
        <v>219</v>
      </c>
      <c r="H444" s="73" t="s">
        <v>92</v>
      </c>
      <c r="I444" s="352" t="s">
        <v>497</v>
      </c>
    </row>
    <row r="445" spans="1:9">
      <c r="A445" s="73" t="s">
        <v>136</v>
      </c>
      <c r="B445" s="73" t="s">
        <v>234</v>
      </c>
      <c r="C445" s="352" t="s">
        <v>219</v>
      </c>
      <c r="D445" s="73" t="s">
        <v>13</v>
      </c>
      <c r="E445" s="352" t="s">
        <v>219</v>
      </c>
      <c r="F445" s="73">
        <v>933.02353546146537</v>
      </c>
      <c r="G445" s="353" t="s">
        <v>219</v>
      </c>
      <c r="H445" s="73" t="s">
        <v>92</v>
      </c>
      <c r="I445" s="352" t="s">
        <v>497</v>
      </c>
    </row>
    <row r="446" spans="1:9">
      <c r="A446" s="73" t="s">
        <v>136</v>
      </c>
      <c r="B446" s="73" t="s">
        <v>234</v>
      </c>
      <c r="C446" s="352" t="s">
        <v>219</v>
      </c>
      <c r="D446" s="73" t="s">
        <v>81</v>
      </c>
      <c r="E446" s="352" t="s">
        <v>219</v>
      </c>
      <c r="F446" s="73">
        <v>467.99939789696577</v>
      </c>
      <c r="G446" s="353" t="s">
        <v>219</v>
      </c>
      <c r="H446" s="73" t="s">
        <v>92</v>
      </c>
      <c r="I446" s="352" t="s">
        <v>497</v>
      </c>
    </row>
    <row r="447" spans="1:9">
      <c r="A447" s="73" t="s">
        <v>136</v>
      </c>
      <c r="B447" s="73" t="s">
        <v>234</v>
      </c>
      <c r="C447" s="352" t="s">
        <v>219</v>
      </c>
      <c r="D447" s="73" t="s">
        <v>2</v>
      </c>
      <c r="E447" s="352" t="s">
        <v>219</v>
      </c>
      <c r="F447" s="73">
        <v>2223.7143977387141</v>
      </c>
      <c r="G447" s="353" t="s">
        <v>219</v>
      </c>
      <c r="H447" s="73" t="s">
        <v>92</v>
      </c>
      <c r="I447" s="352" t="s">
        <v>497</v>
      </c>
    </row>
    <row r="448" spans="1:9">
      <c r="A448" s="73" t="s">
        <v>136</v>
      </c>
      <c r="B448" s="73" t="s">
        <v>234</v>
      </c>
      <c r="C448" s="352" t="s">
        <v>219</v>
      </c>
      <c r="D448" s="73" t="s">
        <v>5</v>
      </c>
      <c r="E448" s="352" t="s">
        <v>219</v>
      </c>
      <c r="F448" s="73">
        <v>3108.1287703761609</v>
      </c>
      <c r="G448" s="353" t="s">
        <v>219</v>
      </c>
      <c r="H448" s="73" t="s">
        <v>92</v>
      </c>
      <c r="I448" s="352" t="s">
        <v>497</v>
      </c>
    </row>
    <row r="449" spans="1:9">
      <c r="A449" s="73" t="s">
        <v>136</v>
      </c>
      <c r="B449" s="73" t="s">
        <v>234</v>
      </c>
      <c r="C449" s="352" t="s">
        <v>219</v>
      </c>
      <c r="D449" s="73" t="s">
        <v>8</v>
      </c>
      <c r="E449" s="352" t="s">
        <v>219</v>
      </c>
      <c r="F449" s="73">
        <v>2365.0073486873521</v>
      </c>
      <c r="G449" s="353" t="s">
        <v>219</v>
      </c>
      <c r="H449" s="73" t="s">
        <v>92</v>
      </c>
      <c r="I449" s="352" t="s">
        <v>497</v>
      </c>
    </row>
    <row r="450" spans="1:9">
      <c r="A450" s="73" t="s">
        <v>136</v>
      </c>
      <c r="B450" s="73" t="s">
        <v>234</v>
      </c>
      <c r="C450" s="352" t="s">
        <v>219</v>
      </c>
      <c r="D450" s="73" t="s">
        <v>9</v>
      </c>
      <c r="E450" s="352" t="s">
        <v>219</v>
      </c>
      <c r="F450" s="73">
        <v>336.41433399245932</v>
      </c>
      <c r="G450" s="353" t="s">
        <v>219</v>
      </c>
      <c r="H450" s="73" t="s">
        <v>92</v>
      </c>
      <c r="I450" s="352" t="s">
        <v>497</v>
      </c>
    </row>
    <row r="451" spans="1:9">
      <c r="A451" s="73" t="s">
        <v>136</v>
      </c>
      <c r="B451" s="73" t="s">
        <v>234</v>
      </c>
      <c r="C451" s="352" t="s">
        <v>219</v>
      </c>
      <c r="D451" s="73" t="s">
        <v>12</v>
      </c>
      <c r="E451" s="352" t="s">
        <v>219</v>
      </c>
      <c r="F451" s="73">
        <v>456.95394127510212</v>
      </c>
      <c r="G451" s="353" t="s">
        <v>219</v>
      </c>
      <c r="H451" s="73" t="s">
        <v>92</v>
      </c>
      <c r="I451" s="352" t="s">
        <v>497</v>
      </c>
    </row>
    <row r="452" spans="1:9">
      <c r="A452" s="73" t="s">
        <v>136</v>
      </c>
      <c r="B452" s="73" t="s">
        <v>234</v>
      </c>
      <c r="C452" s="352" t="s">
        <v>219</v>
      </c>
      <c r="D452" s="73" t="s">
        <v>6</v>
      </c>
      <c r="E452" s="352" t="s">
        <v>219</v>
      </c>
      <c r="F452" s="73">
        <v>1128.295543529541</v>
      </c>
      <c r="G452" s="353" t="s">
        <v>219</v>
      </c>
      <c r="H452" s="73" t="s">
        <v>92</v>
      </c>
      <c r="I452" s="352" t="s">
        <v>497</v>
      </c>
    </row>
    <row r="453" spans="1:9">
      <c r="A453" s="73" t="s">
        <v>136</v>
      </c>
      <c r="B453" s="73" t="s">
        <v>234</v>
      </c>
      <c r="C453" s="352" t="s">
        <v>219</v>
      </c>
      <c r="D453" s="73" t="s">
        <v>83</v>
      </c>
      <c r="E453" s="352" t="s">
        <v>219</v>
      </c>
      <c r="F453" s="73">
        <v>1423.9504505783998</v>
      </c>
      <c r="G453" s="353" t="s">
        <v>219</v>
      </c>
      <c r="H453" s="73" t="s">
        <v>92</v>
      </c>
      <c r="I453" s="352" t="s">
        <v>497</v>
      </c>
    </row>
    <row r="454" spans="1:9">
      <c r="A454" s="73" t="s">
        <v>136</v>
      </c>
      <c r="B454" s="73" t="s">
        <v>234</v>
      </c>
      <c r="C454" s="352" t="s">
        <v>219</v>
      </c>
      <c r="D454" s="73" t="s">
        <v>16</v>
      </c>
      <c r="E454" s="352" t="s">
        <v>219</v>
      </c>
      <c r="F454" s="73">
        <v>162.73429775353856</v>
      </c>
      <c r="G454" s="353" t="s">
        <v>219</v>
      </c>
      <c r="H454" s="73" t="s">
        <v>92</v>
      </c>
      <c r="I454" s="352" t="s">
        <v>497</v>
      </c>
    </row>
    <row r="455" spans="1:9">
      <c r="A455" s="73" t="s">
        <v>136</v>
      </c>
      <c r="B455" s="73" t="s">
        <v>234</v>
      </c>
      <c r="C455" s="352" t="s">
        <v>219</v>
      </c>
      <c r="D455" s="73" t="s">
        <v>47</v>
      </c>
      <c r="E455" s="352" t="s">
        <v>219</v>
      </c>
      <c r="F455" s="73">
        <v>180.75516224991694</v>
      </c>
      <c r="G455" s="353" t="s">
        <v>219</v>
      </c>
      <c r="H455" s="73" t="s">
        <v>92</v>
      </c>
      <c r="I455" s="352" t="s">
        <v>497</v>
      </c>
    </row>
    <row r="456" spans="1:9">
      <c r="A456" s="73" t="s">
        <v>136</v>
      </c>
      <c r="B456" s="73" t="s">
        <v>234</v>
      </c>
      <c r="C456" s="352" t="s">
        <v>219</v>
      </c>
      <c r="D456" s="73" t="s">
        <v>84</v>
      </c>
      <c r="E456" s="352" t="s">
        <v>219</v>
      </c>
      <c r="F456" s="73">
        <v>210.30873511254563</v>
      </c>
      <c r="G456" s="353" t="s">
        <v>219</v>
      </c>
      <c r="H456" s="73" t="s">
        <v>92</v>
      </c>
      <c r="I456" s="352" t="s">
        <v>497</v>
      </c>
    </row>
    <row r="457" spans="1:9">
      <c r="A457" s="73" t="s">
        <v>136</v>
      </c>
      <c r="B457" s="73" t="s">
        <v>236</v>
      </c>
      <c r="C457" s="352" t="s">
        <v>219</v>
      </c>
      <c r="D457" s="73" t="s">
        <v>108</v>
      </c>
      <c r="E457" s="352" t="s">
        <v>219</v>
      </c>
      <c r="F457" s="73">
        <v>193.85547840121217</v>
      </c>
      <c r="G457" s="353" t="s">
        <v>219</v>
      </c>
      <c r="H457" s="73" t="s">
        <v>92</v>
      </c>
      <c r="I457" s="352" t="s">
        <v>497</v>
      </c>
    </row>
    <row r="458" spans="1:9">
      <c r="A458" s="73" t="s">
        <v>136</v>
      </c>
      <c r="B458" s="73" t="s">
        <v>236</v>
      </c>
      <c r="C458" s="352" t="s">
        <v>219</v>
      </c>
      <c r="D458" s="73" t="s">
        <v>498</v>
      </c>
      <c r="E458" s="352" t="s">
        <v>219</v>
      </c>
      <c r="F458" s="73">
        <v>1346.8959421011282</v>
      </c>
      <c r="G458" s="353" t="s">
        <v>219</v>
      </c>
      <c r="H458" s="73" t="s">
        <v>92</v>
      </c>
      <c r="I458" s="352" t="s">
        <v>497</v>
      </c>
    </row>
    <row r="459" spans="1:9">
      <c r="A459" s="73" t="s">
        <v>136</v>
      </c>
      <c r="B459" s="73" t="s">
        <v>236</v>
      </c>
      <c r="C459" s="352" t="s">
        <v>219</v>
      </c>
      <c r="D459" s="73" t="s">
        <v>54</v>
      </c>
      <c r="E459" s="352" t="s">
        <v>219</v>
      </c>
      <c r="F459" s="73">
        <v>79.320643701233848</v>
      </c>
      <c r="G459" s="353" t="s">
        <v>219</v>
      </c>
      <c r="H459" s="73" t="s">
        <v>92</v>
      </c>
      <c r="I459" s="352" t="s">
        <v>497</v>
      </c>
    </row>
    <row r="460" spans="1:9">
      <c r="A460" s="73" t="s">
        <v>136</v>
      </c>
      <c r="B460" s="73" t="s">
        <v>237</v>
      </c>
      <c r="C460" s="352" t="s">
        <v>219</v>
      </c>
      <c r="D460" s="73" t="s">
        <v>15</v>
      </c>
      <c r="E460" s="352" t="s">
        <v>219</v>
      </c>
      <c r="F460" s="73">
        <v>1614.1360820061273</v>
      </c>
      <c r="G460" s="353" t="s">
        <v>219</v>
      </c>
      <c r="H460" s="73" t="s">
        <v>92</v>
      </c>
      <c r="I460" s="352" t="s">
        <v>497</v>
      </c>
    </row>
    <row r="461" spans="1:9">
      <c r="A461" s="73" t="s">
        <v>136</v>
      </c>
      <c r="B461" s="73" t="s">
        <v>234</v>
      </c>
      <c r="C461" s="352" t="s">
        <v>219</v>
      </c>
      <c r="D461" s="73" t="s">
        <v>499</v>
      </c>
      <c r="E461" s="352" t="s">
        <v>219</v>
      </c>
      <c r="F461" s="73">
        <v>17384.894214295615</v>
      </c>
      <c r="G461" s="353" t="s">
        <v>219</v>
      </c>
      <c r="H461" s="73" t="s">
        <v>92</v>
      </c>
      <c r="I461" s="352" t="s">
        <v>497</v>
      </c>
    </row>
    <row r="462" spans="1:9">
      <c r="A462" s="73" t="s">
        <v>136</v>
      </c>
      <c r="B462" s="73" t="s">
        <v>234</v>
      </c>
      <c r="C462" s="352" t="s">
        <v>219</v>
      </c>
      <c r="D462" s="73" t="s">
        <v>500</v>
      </c>
      <c r="E462" s="352" t="s">
        <v>219</v>
      </c>
      <c r="F462" s="73">
        <v>453.86206415839075</v>
      </c>
      <c r="G462" s="353" t="s">
        <v>219</v>
      </c>
      <c r="H462" s="73" t="s">
        <v>92</v>
      </c>
      <c r="I462" s="352" t="s">
        <v>497</v>
      </c>
    </row>
    <row r="463" spans="1:9">
      <c r="A463" s="73" t="s">
        <v>136</v>
      </c>
      <c r="B463" s="73" t="s">
        <v>234</v>
      </c>
      <c r="C463" s="352" t="s">
        <v>219</v>
      </c>
      <c r="D463" s="73" t="s">
        <v>96</v>
      </c>
      <c r="E463" s="352" t="s">
        <v>219</v>
      </c>
      <c r="F463" s="73">
        <v>17843.273220852701</v>
      </c>
      <c r="G463" s="353" t="s">
        <v>219</v>
      </c>
      <c r="H463" s="73" t="s">
        <v>92</v>
      </c>
      <c r="I463" s="352" t="s">
        <v>497</v>
      </c>
    </row>
    <row r="464" spans="1:9">
      <c r="A464" s="73" t="s">
        <v>136</v>
      </c>
      <c r="B464" s="73" t="s">
        <v>234</v>
      </c>
      <c r="C464" s="352" t="s">
        <v>219</v>
      </c>
      <c r="D464" s="73" t="s">
        <v>18</v>
      </c>
      <c r="E464" s="352" t="s">
        <v>219</v>
      </c>
      <c r="F464" s="73">
        <v>509.93514653873143</v>
      </c>
      <c r="G464" s="353" t="s">
        <v>219</v>
      </c>
      <c r="H464" s="73" t="s">
        <v>93</v>
      </c>
      <c r="I464" s="352" t="s">
        <v>497</v>
      </c>
    </row>
    <row r="465" spans="1:9">
      <c r="A465" s="73" t="s">
        <v>136</v>
      </c>
      <c r="B465" s="73" t="s">
        <v>234</v>
      </c>
      <c r="C465" s="352" t="s">
        <v>219</v>
      </c>
      <c r="D465" s="73" t="s">
        <v>19</v>
      </c>
      <c r="E465" s="352" t="s">
        <v>219</v>
      </c>
      <c r="F465" s="73">
        <v>670.81073170003367</v>
      </c>
      <c r="G465" s="353" t="s">
        <v>219</v>
      </c>
      <c r="H465" s="73" t="s">
        <v>93</v>
      </c>
      <c r="I465" s="352" t="s">
        <v>497</v>
      </c>
    </row>
    <row r="466" spans="1:9">
      <c r="A466" s="73" t="s">
        <v>136</v>
      </c>
      <c r="B466" s="73" t="s">
        <v>234</v>
      </c>
      <c r="C466" s="352" t="s">
        <v>219</v>
      </c>
      <c r="D466" s="73" t="s">
        <v>13</v>
      </c>
      <c r="E466" s="352" t="s">
        <v>219</v>
      </c>
      <c r="F466" s="73">
        <v>951.84149652436156</v>
      </c>
      <c r="G466" s="353" t="s">
        <v>219</v>
      </c>
      <c r="H466" s="73" t="s">
        <v>93</v>
      </c>
      <c r="I466" s="352" t="s">
        <v>497</v>
      </c>
    </row>
    <row r="467" spans="1:9">
      <c r="A467" s="73" t="s">
        <v>136</v>
      </c>
      <c r="B467" s="73" t="s">
        <v>234</v>
      </c>
      <c r="C467" s="352" t="s">
        <v>219</v>
      </c>
      <c r="D467" s="73" t="s">
        <v>81</v>
      </c>
      <c r="E467" s="352" t="s">
        <v>219</v>
      </c>
      <c r="F467" s="73">
        <v>474.88174881595506</v>
      </c>
      <c r="G467" s="353" t="s">
        <v>219</v>
      </c>
      <c r="H467" s="73" t="s">
        <v>93</v>
      </c>
      <c r="I467" s="352" t="s">
        <v>497</v>
      </c>
    </row>
    <row r="468" spans="1:9">
      <c r="A468" s="73" t="s">
        <v>136</v>
      </c>
      <c r="B468" s="73" t="s">
        <v>234</v>
      </c>
      <c r="C468" s="352" t="s">
        <v>219</v>
      </c>
      <c r="D468" s="73" t="s">
        <v>2</v>
      </c>
      <c r="E468" s="352" t="s">
        <v>219</v>
      </c>
      <c r="F468" s="73">
        <v>2593.2922182430734</v>
      </c>
      <c r="G468" s="353" t="s">
        <v>219</v>
      </c>
      <c r="H468" s="73" t="s">
        <v>93</v>
      </c>
      <c r="I468" s="352" t="s">
        <v>497</v>
      </c>
    </row>
    <row r="469" spans="1:9">
      <c r="A469" s="73" t="s">
        <v>136</v>
      </c>
      <c r="B469" s="73" t="s">
        <v>234</v>
      </c>
      <c r="C469" s="352" t="s">
        <v>219</v>
      </c>
      <c r="D469" s="73" t="s">
        <v>5</v>
      </c>
      <c r="E469" s="352" t="s">
        <v>219</v>
      </c>
      <c r="F469" s="73">
        <v>3940.8744266927229</v>
      </c>
      <c r="G469" s="353" t="s">
        <v>219</v>
      </c>
      <c r="H469" s="73" t="s">
        <v>93</v>
      </c>
      <c r="I469" s="352" t="s">
        <v>497</v>
      </c>
    </row>
    <row r="470" spans="1:9">
      <c r="A470" s="73" t="s">
        <v>136</v>
      </c>
      <c r="B470" s="73" t="s">
        <v>234</v>
      </c>
      <c r="C470" s="352" t="s">
        <v>219</v>
      </c>
      <c r="D470" s="73" t="s">
        <v>8</v>
      </c>
      <c r="E470" s="352" t="s">
        <v>219</v>
      </c>
      <c r="F470" s="73">
        <v>2362.9459608609882</v>
      </c>
      <c r="G470" s="353" t="s">
        <v>219</v>
      </c>
      <c r="H470" s="73" t="s">
        <v>93</v>
      </c>
      <c r="I470" s="352" t="s">
        <v>497</v>
      </c>
    </row>
    <row r="471" spans="1:9">
      <c r="A471" s="73" t="s">
        <v>136</v>
      </c>
      <c r="B471" s="73" t="s">
        <v>234</v>
      </c>
      <c r="C471" s="352" t="s">
        <v>219</v>
      </c>
      <c r="D471" s="73" t="s">
        <v>9</v>
      </c>
      <c r="E471" s="352" t="s">
        <v>219</v>
      </c>
      <c r="F471" s="73">
        <v>341.54836834940244</v>
      </c>
      <c r="G471" s="353" t="s">
        <v>219</v>
      </c>
      <c r="H471" s="73" t="s">
        <v>93</v>
      </c>
      <c r="I471" s="352" t="s">
        <v>497</v>
      </c>
    </row>
    <row r="472" spans="1:9">
      <c r="A472" s="73" t="s">
        <v>136</v>
      </c>
      <c r="B472" s="73" t="s">
        <v>234</v>
      </c>
      <c r="C472" s="352" t="s">
        <v>219</v>
      </c>
      <c r="D472" s="73" t="s">
        <v>12</v>
      </c>
      <c r="E472" s="352" t="s">
        <v>219</v>
      </c>
      <c r="F472" s="73">
        <v>466.60277758357512</v>
      </c>
      <c r="G472" s="353" t="s">
        <v>219</v>
      </c>
      <c r="H472" s="73" t="s">
        <v>93</v>
      </c>
      <c r="I472" s="352" t="s">
        <v>497</v>
      </c>
    </row>
    <row r="473" spans="1:9">
      <c r="A473" s="73" t="s">
        <v>136</v>
      </c>
      <c r="B473" s="73" t="s">
        <v>234</v>
      </c>
      <c r="C473" s="352" t="s">
        <v>219</v>
      </c>
      <c r="D473" s="73" t="s">
        <v>6</v>
      </c>
      <c r="E473" s="352" t="s">
        <v>219</v>
      </c>
      <c r="F473" s="73">
        <v>1164.1956536117264</v>
      </c>
      <c r="G473" s="353" t="s">
        <v>219</v>
      </c>
      <c r="H473" s="73" t="s">
        <v>93</v>
      </c>
      <c r="I473" s="352" t="s">
        <v>497</v>
      </c>
    </row>
    <row r="474" spans="1:9">
      <c r="A474" s="73" t="s">
        <v>136</v>
      </c>
      <c r="B474" s="73" t="s">
        <v>234</v>
      </c>
      <c r="C474" s="352" t="s">
        <v>219</v>
      </c>
      <c r="D474" s="73" t="s">
        <v>83</v>
      </c>
      <c r="E474" s="352" t="s">
        <v>219</v>
      </c>
      <c r="F474" s="73">
        <v>1426.876688600159</v>
      </c>
      <c r="G474" s="353" t="s">
        <v>219</v>
      </c>
      <c r="H474" s="73" t="s">
        <v>93</v>
      </c>
      <c r="I474" s="352" t="s">
        <v>497</v>
      </c>
    </row>
    <row r="475" spans="1:9">
      <c r="A475" s="73" t="s">
        <v>136</v>
      </c>
      <c r="B475" s="73" t="s">
        <v>234</v>
      </c>
      <c r="C475" s="352" t="s">
        <v>219</v>
      </c>
      <c r="D475" s="73" t="s">
        <v>16</v>
      </c>
      <c r="E475" s="352" t="s">
        <v>219</v>
      </c>
      <c r="F475" s="73">
        <v>197.09152778418496</v>
      </c>
      <c r="G475" s="353" t="s">
        <v>219</v>
      </c>
      <c r="H475" s="73" t="s">
        <v>93</v>
      </c>
      <c r="I475" s="352" t="s">
        <v>497</v>
      </c>
    </row>
    <row r="476" spans="1:9">
      <c r="A476" s="73" t="s">
        <v>136</v>
      </c>
      <c r="B476" s="73" t="s">
        <v>234</v>
      </c>
      <c r="C476" s="352" t="s">
        <v>219</v>
      </c>
      <c r="D476" s="73" t="s">
        <v>47</v>
      </c>
      <c r="E476" s="352" t="s">
        <v>219</v>
      </c>
      <c r="F476" s="73">
        <v>210.03266609085514</v>
      </c>
      <c r="G476" s="353" t="s">
        <v>219</v>
      </c>
      <c r="H476" s="73" t="s">
        <v>93</v>
      </c>
      <c r="I476" s="352" t="s">
        <v>497</v>
      </c>
    </row>
    <row r="477" spans="1:9">
      <c r="A477" s="73" t="s">
        <v>136</v>
      </c>
      <c r="B477" s="73" t="s">
        <v>234</v>
      </c>
      <c r="C477" s="352" t="s">
        <v>219</v>
      </c>
      <c r="D477" s="73" t="s">
        <v>84</v>
      </c>
      <c r="E477" s="352" t="s">
        <v>219</v>
      </c>
      <c r="F477" s="73">
        <v>229.5808709261089</v>
      </c>
      <c r="G477" s="353" t="s">
        <v>219</v>
      </c>
      <c r="H477" s="73" t="s">
        <v>93</v>
      </c>
      <c r="I477" s="352" t="s">
        <v>497</v>
      </c>
    </row>
    <row r="478" spans="1:9">
      <c r="A478" s="73" t="s">
        <v>136</v>
      </c>
      <c r="B478" s="73" t="s">
        <v>236</v>
      </c>
      <c r="C478" s="352" t="s">
        <v>219</v>
      </c>
      <c r="D478" s="73" t="s">
        <v>108</v>
      </c>
      <c r="E478" s="352" t="s">
        <v>219</v>
      </c>
      <c r="F478" s="73">
        <v>161.0654756665318</v>
      </c>
      <c r="G478" s="353" t="s">
        <v>219</v>
      </c>
      <c r="H478" s="73" t="s">
        <v>93</v>
      </c>
      <c r="I478" s="352" t="s">
        <v>497</v>
      </c>
    </row>
    <row r="479" spans="1:9">
      <c r="A479" s="73" t="s">
        <v>136</v>
      </c>
      <c r="B479" s="73" t="s">
        <v>236</v>
      </c>
      <c r="C479" s="352" t="s">
        <v>219</v>
      </c>
      <c r="D479" s="73" t="s">
        <v>498</v>
      </c>
      <c r="E479" s="352" t="s">
        <v>219</v>
      </c>
      <c r="F479" s="73">
        <v>1354.4750636761651</v>
      </c>
      <c r="G479" s="353" t="s">
        <v>219</v>
      </c>
      <c r="H479" s="73" t="s">
        <v>93</v>
      </c>
      <c r="I479" s="352" t="s">
        <v>497</v>
      </c>
    </row>
    <row r="480" spans="1:9">
      <c r="A480" s="73" t="s">
        <v>136</v>
      </c>
      <c r="B480" s="73" t="s">
        <v>236</v>
      </c>
      <c r="C480" s="352" t="s">
        <v>219</v>
      </c>
      <c r="D480" s="73" t="s">
        <v>54</v>
      </c>
      <c r="E480" s="352" t="s">
        <v>219</v>
      </c>
      <c r="F480" s="73">
        <v>80.884770074967932</v>
      </c>
      <c r="G480" s="353" t="s">
        <v>219</v>
      </c>
      <c r="H480" s="73" t="s">
        <v>93</v>
      </c>
      <c r="I480" s="352" t="s">
        <v>497</v>
      </c>
    </row>
    <row r="481" spans="1:9">
      <c r="A481" s="73" t="s">
        <v>136</v>
      </c>
      <c r="B481" s="73" t="s">
        <v>237</v>
      </c>
      <c r="C481" s="352" t="s">
        <v>219</v>
      </c>
      <c r="D481" s="73" t="s">
        <v>15</v>
      </c>
      <c r="E481" s="352" t="s">
        <v>219</v>
      </c>
      <c r="F481" s="73">
        <v>1779.3445748145145</v>
      </c>
      <c r="G481" s="353" t="s">
        <v>219</v>
      </c>
      <c r="H481" s="73" t="s">
        <v>93</v>
      </c>
      <c r="I481" s="352" t="s">
        <v>497</v>
      </c>
    </row>
    <row r="482" spans="1:9">
      <c r="A482" s="73" t="s">
        <v>136</v>
      </c>
      <c r="B482" s="73" t="s">
        <v>234</v>
      </c>
      <c r="C482" s="352" t="s">
        <v>219</v>
      </c>
      <c r="D482" s="73" t="s">
        <v>499</v>
      </c>
      <c r="E482" s="352" t="s">
        <v>219</v>
      </c>
      <c r="F482" s="73">
        <v>18954.048584875323</v>
      </c>
      <c r="G482" s="353" t="s">
        <v>219</v>
      </c>
      <c r="H482" s="73" t="s">
        <v>93</v>
      </c>
      <c r="I482" s="352" t="s">
        <v>497</v>
      </c>
    </row>
    <row r="483" spans="1:9">
      <c r="A483" s="73" t="s">
        <v>136</v>
      </c>
      <c r="B483" s="73" t="s">
        <v>234</v>
      </c>
      <c r="C483" s="352" t="s">
        <v>219</v>
      </c>
      <c r="D483" s="73" t="s">
        <v>500</v>
      </c>
      <c r="E483" s="352" t="s">
        <v>219</v>
      </c>
      <c r="F483" s="73">
        <v>679.35832389074119</v>
      </c>
      <c r="G483" s="353" t="s">
        <v>219</v>
      </c>
      <c r="H483" s="73" t="s">
        <v>93</v>
      </c>
      <c r="I483" s="352" t="s">
        <v>497</v>
      </c>
    </row>
    <row r="484" spans="1:9">
      <c r="A484" s="73" t="s">
        <v>136</v>
      </c>
      <c r="B484" s="73" t="s">
        <v>234</v>
      </c>
      <c r="C484" s="352" t="s">
        <v>219</v>
      </c>
      <c r="D484" s="73" t="s">
        <v>96</v>
      </c>
      <c r="E484" s="352" t="s">
        <v>219</v>
      </c>
      <c r="F484" s="73">
        <v>19640.349974533259</v>
      </c>
      <c r="G484" s="353" t="s">
        <v>219</v>
      </c>
      <c r="H484" s="73" t="s">
        <v>93</v>
      </c>
      <c r="I484" s="352" t="s">
        <v>497</v>
      </c>
    </row>
    <row r="485" spans="1:9">
      <c r="A485" s="73" t="s">
        <v>136</v>
      </c>
      <c r="B485" s="73" t="s">
        <v>234</v>
      </c>
      <c r="C485" s="352" t="s">
        <v>219</v>
      </c>
      <c r="D485" s="73" t="s">
        <v>18</v>
      </c>
      <c r="E485" s="352" t="s">
        <v>219</v>
      </c>
      <c r="F485" s="73">
        <v>545.07677103746278</v>
      </c>
      <c r="G485" s="353" t="s">
        <v>219</v>
      </c>
      <c r="H485" s="73" t="s">
        <v>94</v>
      </c>
      <c r="I485" s="352" t="s">
        <v>497</v>
      </c>
    </row>
    <row r="486" spans="1:9">
      <c r="A486" s="73" t="s">
        <v>136</v>
      </c>
      <c r="B486" s="73" t="s">
        <v>234</v>
      </c>
      <c r="C486" s="352" t="s">
        <v>219</v>
      </c>
      <c r="D486" s="73" t="s">
        <v>19</v>
      </c>
      <c r="E486" s="352" t="s">
        <v>219</v>
      </c>
      <c r="F486" s="73">
        <v>533.32225722671478</v>
      </c>
      <c r="G486" s="353" t="s">
        <v>219</v>
      </c>
      <c r="H486" s="73" t="s">
        <v>94</v>
      </c>
      <c r="I486" s="352" t="s">
        <v>497</v>
      </c>
    </row>
    <row r="487" spans="1:9">
      <c r="A487" s="73" t="s">
        <v>136</v>
      </c>
      <c r="B487" s="73" t="s">
        <v>234</v>
      </c>
      <c r="C487" s="352" t="s">
        <v>219</v>
      </c>
      <c r="D487" s="73" t="s">
        <v>13</v>
      </c>
      <c r="E487" s="352" t="s">
        <v>219</v>
      </c>
      <c r="F487" s="73">
        <v>864.39430439957403</v>
      </c>
      <c r="G487" s="353" t="s">
        <v>219</v>
      </c>
      <c r="H487" s="73" t="s">
        <v>94</v>
      </c>
      <c r="I487" s="352" t="s">
        <v>497</v>
      </c>
    </row>
    <row r="488" spans="1:9">
      <c r="A488" s="73" t="s">
        <v>136</v>
      </c>
      <c r="B488" s="73" t="s">
        <v>234</v>
      </c>
      <c r="C488" s="352" t="s">
        <v>219</v>
      </c>
      <c r="D488" s="73" t="s">
        <v>81</v>
      </c>
      <c r="E488" s="352" t="s">
        <v>219</v>
      </c>
      <c r="F488" s="73">
        <v>444.68727101669674</v>
      </c>
      <c r="G488" s="353" t="s">
        <v>219</v>
      </c>
      <c r="H488" s="73" t="s">
        <v>94</v>
      </c>
      <c r="I488" s="352" t="s">
        <v>497</v>
      </c>
    </row>
    <row r="489" spans="1:9">
      <c r="A489" s="73" t="s">
        <v>136</v>
      </c>
      <c r="B489" s="73" t="s">
        <v>234</v>
      </c>
      <c r="C489" s="352" t="s">
        <v>219</v>
      </c>
      <c r="D489" s="73" t="s">
        <v>2</v>
      </c>
      <c r="E489" s="352" t="s">
        <v>219</v>
      </c>
      <c r="F489" s="73">
        <v>2858.6333009155719</v>
      </c>
      <c r="G489" s="353" t="s">
        <v>219</v>
      </c>
      <c r="H489" s="73" t="s">
        <v>94</v>
      </c>
      <c r="I489" s="352" t="s">
        <v>497</v>
      </c>
    </row>
    <row r="490" spans="1:9">
      <c r="A490" s="73" t="s">
        <v>136</v>
      </c>
      <c r="B490" s="73" t="s">
        <v>234</v>
      </c>
      <c r="C490" s="352" t="s">
        <v>219</v>
      </c>
      <c r="D490" s="73" t="s">
        <v>5</v>
      </c>
      <c r="E490" s="352" t="s">
        <v>219</v>
      </c>
      <c r="F490" s="73">
        <v>4961.4873976772487</v>
      </c>
      <c r="G490" s="353" t="s">
        <v>219</v>
      </c>
      <c r="H490" s="73" t="s">
        <v>94</v>
      </c>
      <c r="I490" s="352" t="s">
        <v>497</v>
      </c>
    </row>
    <row r="491" spans="1:9">
      <c r="A491" s="73" t="s">
        <v>136</v>
      </c>
      <c r="B491" s="73" t="s">
        <v>234</v>
      </c>
      <c r="C491" s="352" t="s">
        <v>219</v>
      </c>
      <c r="D491" s="73" t="s">
        <v>8</v>
      </c>
      <c r="E491" s="352" t="s">
        <v>219</v>
      </c>
      <c r="F491" s="73">
        <v>2327.0377867005618</v>
      </c>
      <c r="G491" s="353" t="s">
        <v>219</v>
      </c>
      <c r="H491" s="73" t="s">
        <v>94</v>
      </c>
      <c r="I491" s="352" t="s">
        <v>497</v>
      </c>
    </row>
    <row r="492" spans="1:9">
      <c r="A492" s="73" t="s">
        <v>136</v>
      </c>
      <c r="B492" s="73" t="s">
        <v>234</v>
      </c>
      <c r="C492" s="352" t="s">
        <v>219</v>
      </c>
      <c r="D492" s="73" t="s">
        <v>9</v>
      </c>
      <c r="E492" s="352" t="s">
        <v>219</v>
      </c>
      <c r="F492" s="73">
        <v>372.72673242949992</v>
      </c>
      <c r="G492" s="353" t="s">
        <v>219</v>
      </c>
      <c r="H492" s="73" t="s">
        <v>94</v>
      </c>
      <c r="I492" s="352" t="s">
        <v>497</v>
      </c>
    </row>
    <row r="493" spans="1:9">
      <c r="A493" s="73" t="s">
        <v>136</v>
      </c>
      <c r="B493" s="73" t="s">
        <v>234</v>
      </c>
      <c r="C493" s="352" t="s">
        <v>219</v>
      </c>
      <c r="D493" s="73" t="s">
        <v>12</v>
      </c>
      <c r="E493" s="352" t="s">
        <v>219</v>
      </c>
      <c r="F493" s="73">
        <v>481.45125031785591</v>
      </c>
      <c r="G493" s="353" t="s">
        <v>219</v>
      </c>
      <c r="H493" s="73" t="s">
        <v>94</v>
      </c>
      <c r="I493" s="352" t="s">
        <v>497</v>
      </c>
    </row>
    <row r="494" spans="1:9">
      <c r="A494" s="73" t="s">
        <v>136</v>
      </c>
      <c r="B494" s="73" t="s">
        <v>234</v>
      </c>
      <c r="C494" s="352" t="s">
        <v>219</v>
      </c>
      <c r="D494" s="73" t="s">
        <v>6</v>
      </c>
      <c r="E494" s="352" t="s">
        <v>219</v>
      </c>
      <c r="F494" s="73">
        <v>1239.8116756605816</v>
      </c>
      <c r="G494" s="353" t="s">
        <v>219</v>
      </c>
      <c r="H494" s="73" t="s">
        <v>94</v>
      </c>
      <c r="I494" s="352" t="s">
        <v>497</v>
      </c>
    </row>
    <row r="495" spans="1:9">
      <c r="A495" s="73" t="s">
        <v>136</v>
      </c>
      <c r="B495" s="73" t="s">
        <v>234</v>
      </c>
      <c r="C495" s="352" t="s">
        <v>219</v>
      </c>
      <c r="D495" s="73" t="s">
        <v>83</v>
      </c>
      <c r="E495" s="352" t="s">
        <v>219</v>
      </c>
      <c r="F495" s="73">
        <v>1619.9962400148779</v>
      </c>
      <c r="G495" s="353" t="s">
        <v>219</v>
      </c>
      <c r="H495" s="73" t="s">
        <v>94</v>
      </c>
      <c r="I495" s="352" t="s">
        <v>497</v>
      </c>
    </row>
    <row r="496" spans="1:9">
      <c r="A496" s="73" t="s">
        <v>136</v>
      </c>
      <c r="B496" s="73" t="s">
        <v>234</v>
      </c>
      <c r="C496" s="352" t="s">
        <v>219</v>
      </c>
      <c r="D496" s="73" t="s">
        <v>16</v>
      </c>
      <c r="E496" s="352" t="s">
        <v>219</v>
      </c>
      <c r="F496" s="73">
        <v>221.52472065581674</v>
      </c>
      <c r="G496" s="353" t="s">
        <v>219</v>
      </c>
      <c r="H496" s="73" t="s">
        <v>94</v>
      </c>
      <c r="I496" s="352" t="s">
        <v>497</v>
      </c>
    </row>
    <row r="497" spans="1:9">
      <c r="A497" s="73" t="s">
        <v>136</v>
      </c>
      <c r="B497" s="73" t="s">
        <v>234</v>
      </c>
      <c r="C497" s="352" t="s">
        <v>219</v>
      </c>
      <c r="D497" s="73" t="s">
        <v>47</v>
      </c>
      <c r="E497" s="352" t="s">
        <v>219</v>
      </c>
      <c r="F497" s="73">
        <v>177.69795115050917</v>
      </c>
      <c r="G497" s="353" t="s">
        <v>219</v>
      </c>
      <c r="H497" s="73" t="s">
        <v>94</v>
      </c>
      <c r="I497" s="352" t="s">
        <v>497</v>
      </c>
    </row>
    <row r="498" spans="1:9">
      <c r="A498" s="73" t="s">
        <v>136</v>
      </c>
      <c r="B498" s="73" t="s">
        <v>234</v>
      </c>
      <c r="C498" s="352" t="s">
        <v>219</v>
      </c>
      <c r="D498" s="73" t="s">
        <v>84</v>
      </c>
      <c r="E498" s="352" t="s">
        <v>219</v>
      </c>
      <c r="F498" s="73">
        <v>246.45443461534762</v>
      </c>
      <c r="G498" s="353" t="s">
        <v>219</v>
      </c>
      <c r="H498" s="73" t="s">
        <v>94</v>
      </c>
      <c r="I498" s="352" t="s">
        <v>497</v>
      </c>
    </row>
    <row r="499" spans="1:9">
      <c r="A499" s="73" t="s">
        <v>136</v>
      </c>
      <c r="B499" s="73" t="s">
        <v>236</v>
      </c>
      <c r="C499" s="352" t="s">
        <v>219</v>
      </c>
      <c r="D499" s="73" t="s">
        <v>108</v>
      </c>
      <c r="E499" s="352" t="s">
        <v>219</v>
      </c>
      <c r="F499" s="73">
        <v>148.2974164162284</v>
      </c>
      <c r="G499" s="353" t="s">
        <v>219</v>
      </c>
      <c r="H499" s="73" t="s">
        <v>94</v>
      </c>
      <c r="I499" s="352" t="s">
        <v>497</v>
      </c>
    </row>
    <row r="500" spans="1:9">
      <c r="A500" s="73" t="s">
        <v>136</v>
      </c>
      <c r="B500" s="73" t="s">
        <v>236</v>
      </c>
      <c r="C500" s="352" t="s">
        <v>219</v>
      </c>
      <c r="D500" s="73" t="s">
        <v>498</v>
      </c>
      <c r="E500" s="352" t="s">
        <v>219</v>
      </c>
      <c r="F500" s="73">
        <v>1378.0377480636423</v>
      </c>
      <c r="G500" s="353" t="s">
        <v>219</v>
      </c>
      <c r="H500" s="73" t="s">
        <v>94</v>
      </c>
      <c r="I500" s="352" t="s">
        <v>497</v>
      </c>
    </row>
    <row r="501" spans="1:9">
      <c r="A501" s="73" t="s">
        <v>136</v>
      </c>
      <c r="B501" s="73" t="s">
        <v>236</v>
      </c>
      <c r="C501" s="352" t="s">
        <v>219</v>
      </c>
      <c r="D501" s="73" t="s">
        <v>54</v>
      </c>
      <c r="E501" s="352" t="s">
        <v>219</v>
      </c>
      <c r="F501" s="73">
        <v>77.97250520481434</v>
      </c>
      <c r="G501" s="353" t="s">
        <v>219</v>
      </c>
      <c r="H501" s="73" t="s">
        <v>94</v>
      </c>
      <c r="I501" s="352" t="s">
        <v>497</v>
      </c>
    </row>
    <row r="502" spans="1:9">
      <c r="A502" s="73" t="s">
        <v>136</v>
      </c>
      <c r="B502" s="73" t="s">
        <v>237</v>
      </c>
      <c r="C502" s="352" t="s">
        <v>219</v>
      </c>
      <c r="D502" s="73" t="s">
        <v>15</v>
      </c>
      <c r="E502" s="352" t="s">
        <v>219</v>
      </c>
      <c r="F502" s="73">
        <v>2312.5519613333913</v>
      </c>
      <c r="G502" s="353" t="s">
        <v>219</v>
      </c>
      <c r="H502" s="73" t="s">
        <v>94</v>
      </c>
      <c r="I502" s="352" t="s">
        <v>497</v>
      </c>
    </row>
    <row r="503" spans="1:9">
      <c r="A503" s="73" t="s">
        <v>136</v>
      </c>
      <c r="B503" s="73" t="s">
        <v>234</v>
      </c>
      <c r="C503" s="352" t="s">
        <v>219</v>
      </c>
      <c r="D503" s="73" t="s">
        <v>499</v>
      </c>
      <c r="E503" s="352" t="s">
        <v>219</v>
      </c>
      <c r="F503" s="73">
        <v>20880.017232451508</v>
      </c>
      <c r="G503" s="353" t="s">
        <v>219</v>
      </c>
      <c r="H503" s="73" t="s">
        <v>94</v>
      </c>
      <c r="I503" s="352" t="s">
        <v>497</v>
      </c>
    </row>
    <row r="504" spans="1:9">
      <c r="A504" s="73" t="s">
        <v>136</v>
      </c>
      <c r="B504" s="73" t="s">
        <v>234</v>
      </c>
      <c r="C504" s="352" t="s">
        <v>219</v>
      </c>
      <c r="D504" s="73" t="s">
        <v>500</v>
      </c>
      <c r="E504" s="352" t="s">
        <v>219</v>
      </c>
      <c r="F504" s="73">
        <v>586.54779689999282</v>
      </c>
      <c r="G504" s="353" t="s">
        <v>219</v>
      </c>
      <c r="H504" s="73" t="s">
        <v>94</v>
      </c>
      <c r="I504" s="352" t="s">
        <v>497</v>
      </c>
    </row>
    <row r="505" spans="1:9">
      <c r="A505" s="73" t="s">
        <v>136</v>
      </c>
      <c r="B505" s="73" t="s">
        <v>234</v>
      </c>
      <c r="C505" s="352" t="s">
        <v>219</v>
      </c>
      <c r="D505" s="73" t="s">
        <v>96</v>
      </c>
      <c r="E505" s="352" t="s">
        <v>219</v>
      </c>
      <c r="F505" s="73">
        <v>21472.443321623752</v>
      </c>
      <c r="G505" s="353" t="s">
        <v>219</v>
      </c>
      <c r="H505" s="73" t="s">
        <v>94</v>
      </c>
      <c r="I505" s="352" t="s">
        <v>497</v>
      </c>
    </row>
    <row r="506" spans="1:9">
      <c r="A506" s="73" t="s">
        <v>88</v>
      </c>
      <c r="B506" s="73" t="s">
        <v>234</v>
      </c>
      <c r="C506" s="352" t="s">
        <v>219</v>
      </c>
      <c r="D506" s="73" t="s">
        <v>18</v>
      </c>
      <c r="E506" s="352" t="s">
        <v>219</v>
      </c>
      <c r="F506" s="73">
        <v>450.78955144173256</v>
      </c>
      <c r="G506" s="353" t="s">
        <v>219</v>
      </c>
      <c r="H506" s="73" t="s">
        <v>9</v>
      </c>
      <c r="I506" s="352" t="s">
        <v>497</v>
      </c>
    </row>
    <row r="507" spans="1:9">
      <c r="A507" s="73" t="s">
        <v>88</v>
      </c>
      <c r="B507" s="73" t="s">
        <v>234</v>
      </c>
      <c r="C507" s="352" t="s">
        <v>219</v>
      </c>
      <c r="D507" s="73" t="s">
        <v>19</v>
      </c>
      <c r="E507" s="352" t="s">
        <v>219</v>
      </c>
      <c r="F507" s="73">
        <v>276.10513148253602</v>
      </c>
      <c r="G507" s="353" t="s">
        <v>219</v>
      </c>
      <c r="H507" s="73" t="s">
        <v>9</v>
      </c>
      <c r="I507" s="352" t="s">
        <v>497</v>
      </c>
    </row>
    <row r="508" spans="1:9">
      <c r="A508" s="73" t="s">
        <v>88</v>
      </c>
      <c r="B508" s="73" t="s">
        <v>234</v>
      </c>
      <c r="C508" s="352" t="s">
        <v>219</v>
      </c>
      <c r="D508" s="73" t="s">
        <v>13</v>
      </c>
      <c r="E508" s="352" t="s">
        <v>219</v>
      </c>
      <c r="F508" s="73">
        <v>999.70201927008623</v>
      </c>
      <c r="G508" s="353" t="s">
        <v>219</v>
      </c>
      <c r="H508" s="73" t="s">
        <v>9</v>
      </c>
      <c r="I508" s="352" t="s">
        <v>497</v>
      </c>
    </row>
    <row r="509" spans="1:9">
      <c r="A509" s="73" t="s">
        <v>88</v>
      </c>
      <c r="B509" s="73" t="s">
        <v>234</v>
      </c>
      <c r="C509" s="352" t="s">
        <v>219</v>
      </c>
      <c r="D509" s="73" t="s">
        <v>81</v>
      </c>
      <c r="E509" s="352" t="s">
        <v>219</v>
      </c>
      <c r="F509" s="73">
        <v>429.06217288829555</v>
      </c>
      <c r="G509" s="353" t="s">
        <v>219</v>
      </c>
      <c r="H509" s="73" t="s">
        <v>9</v>
      </c>
      <c r="I509" s="352" t="s">
        <v>497</v>
      </c>
    </row>
    <row r="510" spans="1:9">
      <c r="A510" s="73" t="s">
        <v>88</v>
      </c>
      <c r="B510" s="73" t="s">
        <v>234</v>
      </c>
      <c r="C510" s="352" t="s">
        <v>219</v>
      </c>
      <c r="D510" s="73" t="s">
        <v>2</v>
      </c>
      <c r="E510" s="352" t="s">
        <v>219</v>
      </c>
      <c r="F510" s="73">
        <v>4095.6036588075272</v>
      </c>
      <c r="G510" s="353" t="s">
        <v>219</v>
      </c>
      <c r="H510" s="73" t="s">
        <v>9</v>
      </c>
      <c r="I510" s="352" t="s">
        <v>497</v>
      </c>
    </row>
    <row r="511" spans="1:9">
      <c r="A511" s="73" t="s">
        <v>88</v>
      </c>
      <c r="B511" s="73" t="s">
        <v>234</v>
      </c>
      <c r="C511" s="352" t="s">
        <v>219</v>
      </c>
      <c r="D511" s="73" t="s">
        <v>5</v>
      </c>
      <c r="E511" s="352" t="s">
        <v>219</v>
      </c>
      <c r="F511" s="73">
        <v>3855.3721490368544</v>
      </c>
      <c r="G511" s="353" t="s">
        <v>219</v>
      </c>
      <c r="H511" s="73" t="s">
        <v>9</v>
      </c>
      <c r="I511" s="352" t="s">
        <v>497</v>
      </c>
    </row>
    <row r="512" spans="1:9">
      <c r="A512" s="73" t="s">
        <v>88</v>
      </c>
      <c r="B512" s="73" t="s">
        <v>234</v>
      </c>
      <c r="C512" s="352" t="s">
        <v>219</v>
      </c>
      <c r="D512" s="73" t="s">
        <v>8</v>
      </c>
      <c r="E512" s="352" t="s">
        <v>219</v>
      </c>
      <c r="F512" s="73">
        <v>2304.2450254228538</v>
      </c>
      <c r="G512" s="353" t="s">
        <v>219</v>
      </c>
      <c r="H512" s="73" t="s">
        <v>9</v>
      </c>
      <c r="I512" s="352" t="s">
        <v>497</v>
      </c>
    </row>
    <row r="513" spans="1:9">
      <c r="A513" s="73" t="s">
        <v>88</v>
      </c>
      <c r="B513" s="73" t="s">
        <v>234</v>
      </c>
      <c r="C513" s="352" t="s">
        <v>219</v>
      </c>
      <c r="D513" s="73" t="s">
        <v>9</v>
      </c>
      <c r="E513" s="352" t="s">
        <v>219</v>
      </c>
      <c r="F513" s="73">
        <v>351.92906329161866</v>
      </c>
      <c r="G513" s="353" t="s">
        <v>219</v>
      </c>
      <c r="H513" s="73" t="s">
        <v>9</v>
      </c>
      <c r="I513" s="352" t="s">
        <v>497</v>
      </c>
    </row>
    <row r="514" spans="1:9">
      <c r="A514" s="73" t="s">
        <v>88</v>
      </c>
      <c r="B514" s="73" t="s">
        <v>234</v>
      </c>
      <c r="C514" s="352" t="s">
        <v>219</v>
      </c>
      <c r="D514" s="73" t="s">
        <v>12</v>
      </c>
      <c r="E514" s="352" t="s">
        <v>219</v>
      </c>
      <c r="F514" s="73">
        <v>445.41436515296141</v>
      </c>
      <c r="G514" s="353" t="s">
        <v>219</v>
      </c>
      <c r="H514" s="73" t="s">
        <v>9</v>
      </c>
      <c r="I514" s="352" t="s">
        <v>497</v>
      </c>
    </row>
    <row r="515" spans="1:9">
      <c r="A515" s="73" t="s">
        <v>88</v>
      </c>
      <c r="B515" s="73" t="s">
        <v>234</v>
      </c>
      <c r="C515" s="352" t="s">
        <v>219</v>
      </c>
      <c r="D515" s="73" t="s">
        <v>6</v>
      </c>
      <c r="E515" s="352" t="s">
        <v>219</v>
      </c>
      <c r="F515" s="73">
        <v>1138.0997361885616</v>
      </c>
      <c r="G515" s="353" t="s">
        <v>219</v>
      </c>
      <c r="H515" s="73" t="s">
        <v>9</v>
      </c>
      <c r="I515" s="352" t="s">
        <v>497</v>
      </c>
    </row>
    <row r="516" spans="1:9">
      <c r="A516" s="73" t="s">
        <v>88</v>
      </c>
      <c r="B516" s="73" t="s">
        <v>234</v>
      </c>
      <c r="C516" s="352" t="s">
        <v>219</v>
      </c>
      <c r="D516" s="73" t="s">
        <v>83</v>
      </c>
      <c r="E516" s="352" t="s">
        <v>219</v>
      </c>
      <c r="F516" s="73">
        <v>1310.475930465426</v>
      </c>
      <c r="G516" s="353" t="s">
        <v>219</v>
      </c>
      <c r="H516" s="73" t="s">
        <v>9</v>
      </c>
      <c r="I516" s="352" t="s">
        <v>497</v>
      </c>
    </row>
    <row r="517" spans="1:9">
      <c r="A517" s="73" t="s">
        <v>88</v>
      </c>
      <c r="B517" s="73" t="s">
        <v>234</v>
      </c>
      <c r="C517" s="352" t="s">
        <v>219</v>
      </c>
      <c r="D517" s="73" t="s">
        <v>16</v>
      </c>
      <c r="E517" s="352" t="s">
        <v>219</v>
      </c>
      <c r="F517" s="73">
        <v>208.09511921188005</v>
      </c>
      <c r="G517" s="353" t="s">
        <v>219</v>
      </c>
      <c r="H517" s="73" t="s">
        <v>9</v>
      </c>
      <c r="I517" s="352" t="s">
        <v>497</v>
      </c>
    </row>
    <row r="518" spans="1:9">
      <c r="A518" s="73" t="s">
        <v>88</v>
      </c>
      <c r="B518" s="73" t="s">
        <v>234</v>
      </c>
      <c r="C518" s="352" t="s">
        <v>219</v>
      </c>
      <c r="D518" s="73" t="s">
        <v>47</v>
      </c>
      <c r="E518" s="352" t="s">
        <v>219</v>
      </c>
      <c r="F518" s="73">
        <v>163.73646180470971</v>
      </c>
      <c r="G518" s="353" t="s">
        <v>219</v>
      </c>
      <c r="H518" s="73" t="s">
        <v>9</v>
      </c>
      <c r="I518" s="352" t="s">
        <v>497</v>
      </c>
    </row>
    <row r="519" spans="1:9">
      <c r="A519" s="73" t="s">
        <v>88</v>
      </c>
      <c r="B519" s="73" t="s">
        <v>234</v>
      </c>
      <c r="C519" s="352" t="s">
        <v>219</v>
      </c>
      <c r="D519" s="73" t="s">
        <v>84</v>
      </c>
      <c r="E519" s="352" t="s">
        <v>219</v>
      </c>
      <c r="F519" s="73">
        <v>217.53709212896518</v>
      </c>
      <c r="G519" s="353" t="s">
        <v>219</v>
      </c>
      <c r="H519" s="73" t="s">
        <v>9</v>
      </c>
      <c r="I519" s="352" t="s">
        <v>497</v>
      </c>
    </row>
    <row r="520" spans="1:9">
      <c r="A520" s="73" t="s">
        <v>88</v>
      </c>
      <c r="B520" s="73" t="s">
        <v>236</v>
      </c>
      <c r="C520" s="352" t="s">
        <v>219</v>
      </c>
      <c r="D520" s="73" t="s">
        <v>108</v>
      </c>
      <c r="E520" s="352" t="s">
        <v>219</v>
      </c>
      <c r="F520" s="73">
        <v>303.37319368971441</v>
      </c>
      <c r="G520" s="353" t="s">
        <v>219</v>
      </c>
      <c r="H520" s="73" t="s">
        <v>9</v>
      </c>
      <c r="I520" s="352" t="s">
        <v>497</v>
      </c>
    </row>
    <row r="521" spans="1:9">
      <c r="A521" s="73" t="s">
        <v>88</v>
      </c>
      <c r="B521" s="73" t="s">
        <v>236</v>
      </c>
      <c r="C521" s="352" t="s">
        <v>219</v>
      </c>
      <c r="D521" s="73" t="s">
        <v>498</v>
      </c>
      <c r="E521" s="352" t="s">
        <v>219</v>
      </c>
      <c r="F521" s="73">
        <v>1381.6782844326181</v>
      </c>
      <c r="G521" s="353" t="s">
        <v>219</v>
      </c>
      <c r="H521" s="73" t="s">
        <v>9</v>
      </c>
      <c r="I521" s="352" t="s">
        <v>497</v>
      </c>
    </row>
    <row r="522" spans="1:9">
      <c r="A522" s="73" t="s">
        <v>88</v>
      </c>
      <c r="B522" s="73" t="s">
        <v>236</v>
      </c>
      <c r="C522" s="352" t="s">
        <v>219</v>
      </c>
      <c r="D522" s="73" t="s">
        <v>54</v>
      </c>
      <c r="E522" s="352" t="s">
        <v>219</v>
      </c>
      <c r="F522" s="73">
        <v>80.714273952473235</v>
      </c>
      <c r="G522" s="353" t="s">
        <v>219</v>
      </c>
      <c r="H522" s="73" t="s">
        <v>9</v>
      </c>
      <c r="I522" s="352" t="s">
        <v>497</v>
      </c>
    </row>
    <row r="523" spans="1:9">
      <c r="A523" s="73" t="s">
        <v>88</v>
      </c>
      <c r="B523" s="73" t="s">
        <v>237</v>
      </c>
      <c r="C523" s="352" t="s">
        <v>219</v>
      </c>
      <c r="D523" s="73" t="s">
        <v>15</v>
      </c>
      <c r="E523" s="352" t="s">
        <v>219</v>
      </c>
      <c r="F523" s="73">
        <v>1700.8944688333315</v>
      </c>
      <c r="G523" s="353" t="s">
        <v>219</v>
      </c>
      <c r="H523" s="73" t="s">
        <v>9</v>
      </c>
      <c r="I523" s="352" t="s">
        <v>497</v>
      </c>
    </row>
    <row r="524" spans="1:9">
      <c r="A524" s="73" t="s">
        <v>88</v>
      </c>
      <c r="B524" s="73" t="s">
        <v>234</v>
      </c>
      <c r="C524" s="352" t="s">
        <v>219</v>
      </c>
      <c r="D524" s="73" t="s">
        <v>499</v>
      </c>
      <c r="E524" s="352" t="s">
        <v>219</v>
      </c>
      <c r="F524" s="73">
        <v>19940.527557652666</v>
      </c>
      <c r="G524" s="353" t="s">
        <v>219</v>
      </c>
      <c r="H524" s="73" t="s">
        <v>9</v>
      </c>
      <c r="I524" s="352" t="s">
        <v>497</v>
      </c>
    </row>
    <row r="525" spans="1:9">
      <c r="A525" s="73" t="s">
        <v>88</v>
      </c>
      <c r="B525" s="73" t="s">
        <v>234</v>
      </c>
      <c r="C525" s="352" t="s">
        <v>219</v>
      </c>
      <c r="D525" s="73" t="s">
        <v>500</v>
      </c>
      <c r="E525" s="352" t="s">
        <v>219</v>
      </c>
      <c r="F525" s="73">
        <v>504.63477410806587</v>
      </c>
      <c r="G525" s="353" t="s">
        <v>219</v>
      </c>
      <c r="H525" s="73" t="s">
        <v>9</v>
      </c>
      <c r="I525" s="352" t="s">
        <v>497</v>
      </c>
    </row>
    <row r="526" spans="1:9">
      <c r="A526" s="73" t="s">
        <v>88</v>
      </c>
      <c r="B526" s="73" t="s">
        <v>234</v>
      </c>
      <c r="C526" s="352" t="s">
        <v>219</v>
      </c>
      <c r="D526" s="73" t="s">
        <v>96</v>
      </c>
      <c r="E526" s="352" t="s">
        <v>219</v>
      </c>
      <c r="F526" s="73">
        <v>20454.648323214114</v>
      </c>
      <c r="G526" s="353" t="s">
        <v>219</v>
      </c>
      <c r="H526" s="73" t="s">
        <v>9</v>
      </c>
      <c r="I526" s="352" t="s">
        <v>497</v>
      </c>
    </row>
    <row r="527" spans="1:9">
      <c r="A527" s="73" t="s">
        <v>88</v>
      </c>
      <c r="B527" s="73" t="s">
        <v>234</v>
      </c>
      <c r="C527" s="352" t="s">
        <v>219</v>
      </c>
      <c r="D527" s="73" t="s">
        <v>18</v>
      </c>
      <c r="E527" s="352" t="s">
        <v>219</v>
      </c>
      <c r="F527" s="73">
        <v>522.58733291606939</v>
      </c>
      <c r="G527" s="353" t="s">
        <v>219</v>
      </c>
      <c r="H527" s="73" t="s">
        <v>92</v>
      </c>
      <c r="I527" s="352" t="s">
        <v>497</v>
      </c>
    </row>
    <row r="528" spans="1:9">
      <c r="A528" s="73" t="s">
        <v>88</v>
      </c>
      <c r="B528" s="73" t="s">
        <v>234</v>
      </c>
      <c r="C528" s="352" t="s">
        <v>219</v>
      </c>
      <c r="D528" s="73" t="s">
        <v>19</v>
      </c>
      <c r="E528" s="352" t="s">
        <v>219</v>
      </c>
      <c r="F528" s="73">
        <v>185.98436191271321</v>
      </c>
      <c r="G528" s="353" t="s">
        <v>219</v>
      </c>
      <c r="H528" s="73" t="s">
        <v>92</v>
      </c>
      <c r="I528" s="352" t="s">
        <v>497</v>
      </c>
    </row>
    <row r="529" spans="1:9">
      <c r="A529" s="73" t="s">
        <v>88</v>
      </c>
      <c r="B529" s="73" t="s">
        <v>234</v>
      </c>
      <c r="C529" s="352" t="s">
        <v>219</v>
      </c>
      <c r="D529" s="73" t="s">
        <v>13</v>
      </c>
      <c r="E529" s="352" t="s">
        <v>219</v>
      </c>
      <c r="F529" s="73">
        <v>947.92935221641869</v>
      </c>
      <c r="G529" s="353" t="s">
        <v>219</v>
      </c>
      <c r="H529" s="73" t="s">
        <v>92</v>
      </c>
      <c r="I529" s="352" t="s">
        <v>497</v>
      </c>
    </row>
    <row r="530" spans="1:9">
      <c r="A530" s="73" t="s">
        <v>88</v>
      </c>
      <c r="B530" s="73" t="s">
        <v>234</v>
      </c>
      <c r="C530" s="352" t="s">
        <v>219</v>
      </c>
      <c r="D530" s="73" t="s">
        <v>81</v>
      </c>
      <c r="E530" s="352" t="s">
        <v>219</v>
      </c>
      <c r="F530" s="73">
        <v>471.29812341404465</v>
      </c>
      <c r="G530" s="353" t="s">
        <v>219</v>
      </c>
      <c r="H530" s="73" t="s">
        <v>92</v>
      </c>
      <c r="I530" s="352" t="s">
        <v>497</v>
      </c>
    </row>
    <row r="531" spans="1:9">
      <c r="A531" s="73" t="s">
        <v>88</v>
      </c>
      <c r="B531" s="73" t="s">
        <v>234</v>
      </c>
      <c r="C531" s="352" t="s">
        <v>219</v>
      </c>
      <c r="D531" s="73" t="s">
        <v>2</v>
      </c>
      <c r="E531" s="352" t="s">
        <v>219</v>
      </c>
      <c r="F531" s="73">
        <v>2367.7717863171811</v>
      </c>
      <c r="G531" s="353" t="s">
        <v>219</v>
      </c>
      <c r="H531" s="73" t="s">
        <v>92</v>
      </c>
      <c r="I531" s="352" t="s">
        <v>497</v>
      </c>
    </row>
    <row r="532" spans="1:9">
      <c r="A532" s="73" t="s">
        <v>88</v>
      </c>
      <c r="B532" s="73" t="s">
        <v>234</v>
      </c>
      <c r="C532" s="352" t="s">
        <v>219</v>
      </c>
      <c r="D532" s="73" t="s">
        <v>5</v>
      </c>
      <c r="E532" s="352" t="s">
        <v>219</v>
      </c>
      <c r="F532" s="73">
        <v>3239.8038146565709</v>
      </c>
      <c r="G532" s="353" t="s">
        <v>219</v>
      </c>
      <c r="H532" s="73" t="s">
        <v>92</v>
      </c>
      <c r="I532" s="352" t="s">
        <v>497</v>
      </c>
    </row>
    <row r="533" spans="1:9">
      <c r="A533" s="73" t="s">
        <v>88</v>
      </c>
      <c r="B533" s="73" t="s">
        <v>234</v>
      </c>
      <c r="C533" s="352" t="s">
        <v>219</v>
      </c>
      <c r="D533" s="73" t="s">
        <v>8</v>
      </c>
      <c r="E533" s="352" t="s">
        <v>219</v>
      </c>
      <c r="F533" s="73">
        <v>2430.1860468848258</v>
      </c>
      <c r="G533" s="353" t="s">
        <v>219</v>
      </c>
      <c r="H533" s="73" t="s">
        <v>92</v>
      </c>
      <c r="I533" s="352" t="s">
        <v>497</v>
      </c>
    </row>
    <row r="534" spans="1:9">
      <c r="A534" s="73" t="s">
        <v>88</v>
      </c>
      <c r="B534" s="73" t="s">
        <v>234</v>
      </c>
      <c r="C534" s="352" t="s">
        <v>219</v>
      </c>
      <c r="D534" s="73" t="s">
        <v>9</v>
      </c>
      <c r="E534" s="352" t="s">
        <v>219</v>
      </c>
      <c r="F534" s="73">
        <v>363.32497110712546</v>
      </c>
      <c r="G534" s="353" t="s">
        <v>219</v>
      </c>
      <c r="H534" s="73" t="s">
        <v>92</v>
      </c>
      <c r="I534" s="352" t="s">
        <v>497</v>
      </c>
    </row>
    <row r="535" spans="1:9">
      <c r="A535" s="73" t="s">
        <v>88</v>
      </c>
      <c r="B535" s="73" t="s">
        <v>234</v>
      </c>
      <c r="C535" s="352" t="s">
        <v>219</v>
      </c>
      <c r="D535" s="73" t="s">
        <v>12</v>
      </c>
      <c r="E535" s="352" t="s">
        <v>219</v>
      </c>
      <c r="F535" s="73">
        <v>473.16911619249009</v>
      </c>
      <c r="G535" s="353" t="s">
        <v>219</v>
      </c>
      <c r="H535" s="73" t="s">
        <v>92</v>
      </c>
      <c r="I535" s="352" t="s">
        <v>497</v>
      </c>
    </row>
    <row r="536" spans="1:9">
      <c r="A536" s="73" t="s">
        <v>88</v>
      </c>
      <c r="B536" s="73" t="s">
        <v>234</v>
      </c>
      <c r="C536" s="352" t="s">
        <v>219</v>
      </c>
      <c r="D536" s="73" t="s">
        <v>6</v>
      </c>
      <c r="E536" s="352" t="s">
        <v>219</v>
      </c>
      <c r="F536" s="73">
        <v>1218.1556343961249</v>
      </c>
      <c r="G536" s="353" t="s">
        <v>219</v>
      </c>
      <c r="H536" s="73" t="s">
        <v>92</v>
      </c>
      <c r="I536" s="352" t="s">
        <v>497</v>
      </c>
    </row>
    <row r="537" spans="1:9">
      <c r="A537" s="73" t="s">
        <v>88</v>
      </c>
      <c r="B537" s="73" t="s">
        <v>234</v>
      </c>
      <c r="C537" s="352" t="s">
        <v>219</v>
      </c>
      <c r="D537" s="73" t="s">
        <v>83</v>
      </c>
      <c r="E537" s="352" t="s">
        <v>219</v>
      </c>
      <c r="F537" s="73">
        <v>1527.4208336356492</v>
      </c>
      <c r="G537" s="353" t="s">
        <v>219</v>
      </c>
      <c r="H537" s="73" t="s">
        <v>92</v>
      </c>
      <c r="I537" s="352" t="s">
        <v>497</v>
      </c>
    </row>
    <row r="538" spans="1:9">
      <c r="A538" s="73" t="s">
        <v>88</v>
      </c>
      <c r="B538" s="73" t="s">
        <v>234</v>
      </c>
      <c r="C538" s="352" t="s">
        <v>219</v>
      </c>
      <c r="D538" s="73" t="s">
        <v>16</v>
      </c>
      <c r="E538" s="352" t="s">
        <v>219</v>
      </c>
      <c r="F538" s="73">
        <v>170.3995332548526</v>
      </c>
      <c r="G538" s="353" t="s">
        <v>219</v>
      </c>
      <c r="H538" s="73" t="s">
        <v>92</v>
      </c>
      <c r="I538" s="352" t="s">
        <v>497</v>
      </c>
    </row>
    <row r="539" spans="1:9">
      <c r="A539" s="73" t="s">
        <v>88</v>
      </c>
      <c r="B539" s="73" t="s">
        <v>234</v>
      </c>
      <c r="C539" s="352" t="s">
        <v>219</v>
      </c>
      <c r="D539" s="73" t="s">
        <v>47</v>
      </c>
      <c r="E539" s="352" t="s">
        <v>219</v>
      </c>
      <c r="F539" s="73">
        <v>190.50372103710913</v>
      </c>
      <c r="G539" s="353" t="s">
        <v>219</v>
      </c>
      <c r="H539" s="73" t="s">
        <v>92</v>
      </c>
      <c r="I539" s="352" t="s">
        <v>497</v>
      </c>
    </row>
    <row r="540" spans="1:9">
      <c r="A540" s="73" t="s">
        <v>88</v>
      </c>
      <c r="B540" s="73" t="s">
        <v>234</v>
      </c>
      <c r="C540" s="352" t="s">
        <v>219</v>
      </c>
      <c r="D540" s="73" t="s">
        <v>84</v>
      </c>
      <c r="E540" s="352" t="s">
        <v>219</v>
      </c>
      <c r="F540" s="73">
        <v>230.67062443439502</v>
      </c>
      <c r="G540" s="353" t="s">
        <v>219</v>
      </c>
      <c r="H540" s="73" t="s">
        <v>92</v>
      </c>
      <c r="I540" s="352" t="s">
        <v>497</v>
      </c>
    </row>
    <row r="541" spans="1:9">
      <c r="A541" s="73" t="s">
        <v>88</v>
      </c>
      <c r="B541" s="73" t="s">
        <v>236</v>
      </c>
      <c r="C541" s="352" t="s">
        <v>219</v>
      </c>
      <c r="D541" s="73" t="s">
        <v>108</v>
      </c>
      <c r="E541" s="352" t="s">
        <v>219</v>
      </c>
      <c r="F541" s="73">
        <v>202.42597205298122</v>
      </c>
      <c r="G541" s="353" t="s">
        <v>219</v>
      </c>
      <c r="H541" s="73" t="s">
        <v>92</v>
      </c>
      <c r="I541" s="352" t="s">
        <v>497</v>
      </c>
    </row>
    <row r="542" spans="1:9">
      <c r="A542" s="73" t="s">
        <v>88</v>
      </c>
      <c r="B542" s="73" t="s">
        <v>236</v>
      </c>
      <c r="C542" s="352" t="s">
        <v>219</v>
      </c>
      <c r="D542" s="73" t="s">
        <v>498</v>
      </c>
      <c r="E542" s="352" t="s">
        <v>219</v>
      </c>
      <c r="F542" s="73">
        <v>1388.9607259626464</v>
      </c>
      <c r="G542" s="353" t="s">
        <v>219</v>
      </c>
      <c r="H542" s="73" t="s">
        <v>92</v>
      </c>
      <c r="I542" s="352" t="s">
        <v>497</v>
      </c>
    </row>
    <row r="543" spans="1:9">
      <c r="A543" s="73" t="s">
        <v>88</v>
      </c>
      <c r="B543" s="73" t="s">
        <v>236</v>
      </c>
      <c r="C543" s="352" t="s">
        <v>219</v>
      </c>
      <c r="D543" s="73" t="s">
        <v>54</v>
      </c>
      <c r="E543" s="352" t="s">
        <v>219</v>
      </c>
      <c r="F543" s="73">
        <v>81.8475806081954</v>
      </c>
      <c r="G543" s="353" t="s">
        <v>219</v>
      </c>
      <c r="H543" s="73" t="s">
        <v>92</v>
      </c>
      <c r="I543" s="352" t="s">
        <v>497</v>
      </c>
    </row>
    <row r="544" spans="1:9">
      <c r="A544" s="73" t="s">
        <v>88</v>
      </c>
      <c r="B544" s="73" t="s">
        <v>237</v>
      </c>
      <c r="C544" s="352" t="s">
        <v>219</v>
      </c>
      <c r="D544" s="73" t="s">
        <v>15</v>
      </c>
      <c r="E544" s="352" t="s">
        <v>219</v>
      </c>
      <c r="F544" s="73">
        <v>1671.8430486158716</v>
      </c>
      <c r="G544" s="353" t="s">
        <v>219</v>
      </c>
      <c r="H544" s="73" t="s">
        <v>92</v>
      </c>
      <c r="I544" s="352" t="s">
        <v>497</v>
      </c>
    </row>
    <row r="545" spans="1:9">
      <c r="A545" s="73" t="s">
        <v>88</v>
      </c>
      <c r="B545" s="73" t="s">
        <v>234</v>
      </c>
      <c r="C545" s="352" t="s">
        <v>219</v>
      </c>
      <c r="D545" s="73" t="s">
        <v>499</v>
      </c>
      <c r="E545" s="352" t="s">
        <v>219</v>
      </c>
      <c r="F545" s="73">
        <v>17768.211790160982</v>
      </c>
      <c r="G545" s="353" t="s">
        <v>219</v>
      </c>
      <c r="H545" s="73" t="s">
        <v>92</v>
      </c>
      <c r="I545" s="352" t="s">
        <v>497</v>
      </c>
    </row>
    <row r="546" spans="1:9">
      <c r="A546" s="73" t="s">
        <v>88</v>
      </c>
      <c r="B546" s="73" t="s">
        <v>234</v>
      </c>
      <c r="C546" s="352" t="s">
        <v>219</v>
      </c>
      <c r="D546" s="73" t="s">
        <v>500</v>
      </c>
      <c r="E546" s="352" t="s">
        <v>219</v>
      </c>
      <c r="F546" s="73">
        <v>459.13455120820544</v>
      </c>
      <c r="G546" s="353" t="s">
        <v>219</v>
      </c>
      <c r="H546" s="73" t="s">
        <v>92</v>
      </c>
      <c r="I546" s="352" t="s">
        <v>497</v>
      </c>
    </row>
    <row r="547" spans="1:9">
      <c r="A547" s="73" t="s">
        <v>88</v>
      </c>
      <c r="B547" s="73" t="s">
        <v>234</v>
      </c>
      <c r="C547" s="352" t="s">
        <v>219</v>
      </c>
      <c r="D547" s="73" t="s">
        <v>96</v>
      </c>
      <c r="E547" s="352" t="s">
        <v>219</v>
      </c>
      <c r="F547" s="73">
        <v>18235.214644314841</v>
      </c>
      <c r="G547" s="353" t="s">
        <v>219</v>
      </c>
      <c r="H547" s="73" t="s">
        <v>92</v>
      </c>
      <c r="I547" s="352" t="s">
        <v>497</v>
      </c>
    </row>
    <row r="548" spans="1:9">
      <c r="A548" s="73" t="s">
        <v>88</v>
      </c>
      <c r="B548" s="73" t="s">
        <v>234</v>
      </c>
      <c r="C548" s="352" t="s">
        <v>219</v>
      </c>
      <c r="D548" s="73" t="s">
        <v>18</v>
      </c>
      <c r="E548" s="352" t="s">
        <v>219</v>
      </c>
      <c r="F548" s="73">
        <v>553.34999286590721</v>
      </c>
      <c r="G548" s="353" t="s">
        <v>219</v>
      </c>
      <c r="H548" s="73" t="s">
        <v>93</v>
      </c>
      <c r="I548" s="352" t="s">
        <v>497</v>
      </c>
    </row>
    <row r="549" spans="1:9">
      <c r="A549" s="73" t="s">
        <v>88</v>
      </c>
      <c r="B549" s="73" t="s">
        <v>234</v>
      </c>
      <c r="C549" s="352" t="s">
        <v>219</v>
      </c>
      <c r="D549" s="73" t="s">
        <v>19</v>
      </c>
      <c r="E549" s="352" t="s">
        <v>219</v>
      </c>
      <c r="F549" s="73">
        <v>106.02020980561105</v>
      </c>
      <c r="G549" s="353" t="s">
        <v>219</v>
      </c>
      <c r="H549" s="73" t="s">
        <v>93</v>
      </c>
      <c r="I549" s="352" t="s">
        <v>497</v>
      </c>
    </row>
    <row r="550" spans="1:9">
      <c r="A550" s="73" t="s">
        <v>88</v>
      </c>
      <c r="B550" s="73" t="s">
        <v>234</v>
      </c>
      <c r="C550" s="352" t="s">
        <v>219</v>
      </c>
      <c r="D550" s="73" t="s">
        <v>13</v>
      </c>
      <c r="E550" s="352" t="s">
        <v>219</v>
      </c>
      <c r="F550" s="73">
        <v>968.2746795117813</v>
      </c>
      <c r="G550" s="353" t="s">
        <v>219</v>
      </c>
      <c r="H550" s="73" t="s">
        <v>93</v>
      </c>
      <c r="I550" s="352" t="s">
        <v>497</v>
      </c>
    </row>
    <row r="551" spans="1:9">
      <c r="A551" s="73" t="s">
        <v>88</v>
      </c>
      <c r="B551" s="73" t="s">
        <v>234</v>
      </c>
      <c r="C551" s="352" t="s">
        <v>219</v>
      </c>
      <c r="D551" s="73" t="s">
        <v>81</v>
      </c>
      <c r="E551" s="352" t="s">
        <v>219</v>
      </c>
      <c r="F551" s="73">
        <v>515.20187312588985</v>
      </c>
      <c r="G551" s="353" t="s">
        <v>219</v>
      </c>
      <c r="H551" s="73" t="s">
        <v>93</v>
      </c>
      <c r="I551" s="352" t="s">
        <v>497</v>
      </c>
    </row>
    <row r="552" spans="1:9">
      <c r="A552" s="73" t="s">
        <v>88</v>
      </c>
      <c r="B552" s="73" t="s">
        <v>234</v>
      </c>
      <c r="C552" s="352" t="s">
        <v>219</v>
      </c>
      <c r="D552" s="73" t="s">
        <v>2</v>
      </c>
      <c r="E552" s="352" t="s">
        <v>219</v>
      </c>
      <c r="F552" s="73">
        <v>2669.3039926227284</v>
      </c>
      <c r="G552" s="353" t="s">
        <v>219</v>
      </c>
      <c r="H552" s="73" t="s">
        <v>93</v>
      </c>
      <c r="I552" s="352" t="s">
        <v>497</v>
      </c>
    </row>
    <row r="553" spans="1:9">
      <c r="A553" s="73" t="s">
        <v>88</v>
      </c>
      <c r="B553" s="73" t="s">
        <v>234</v>
      </c>
      <c r="C553" s="352" t="s">
        <v>219</v>
      </c>
      <c r="D553" s="73" t="s">
        <v>5</v>
      </c>
      <c r="E553" s="352" t="s">
        <v>219</v>
      </c>
      <c r="F553" s="73">
        <v>4211.1279080133863</v>
      </c>
      <c r="G553" s="353" t="s">
        <v>219</v>
      </c>
      <c r="H553" s="73" t="s">
        <v>93</v>
      </c>
      <c r="I553" s="352" t="s">
        <v>497</v>
      </c>
    </row>
    <row r="554" spans="1:9">
      <c r="A554" s="73" t="s">
        <v>88</v>
      </c>
      <c r="B554" s="73" t="s">
        <v>234</v>
      </c>
      <c r="C554" s="352" t="s">
        <v>219</v>
      </c>
      <c r="D554" s="73" t="s">
        <v>8</v>
      </c>
      <c r="E554" s="352" t="s">
        <v>219</v>
      </c>
      <c r="F554" s="73">
        <v>2522.2378861007569</v>
      </c>
      <c r="G554" s="353" t="s">
        <v>219</v>
      </c>
      <c r="H554" s="73" t="s">
        <v>93</v>
      </c>
      <c r="I554" s="352" t="s">
        <v>497</v>
      </c>
    </row>
    <row r="555" spans="1:9">
      <c r="A555" s="73" t="s">
        <v>88</v>
      </c>
      <c r="B555" s="73" t="s">
        <v>234</v>
      </c>
      <c r="C555" s="352" t="s">
        <v>219</v>
      </c>
      <c r="D555" s="73" t="s">
        <v>9</v>
      </c>
      <c r="E555" s="352" t="s">
        <v>219</v>
      </c>
      <c r="F555" s="73">
        <v>350.81760487164507</v>
      </c>
      <c r="G555" s="353" t="s">
        <v>219</v>
      </c>
      <c r="H555" s="73" t="s">
        <v>93</v>
      </c>
      <c r="I555" s="352" t="s">
        <v>497</v>
      </c>
    </row>
    <row r="556" spans="1:9">
      <c r="A556" s="73" t="s">
        <v>88</v>
      </c>
      <c r="B556" s="73" t="s">
        <v>234</v>
      </c>
      <c r="C556" s="352" t="s">
        <v>219</v>
      </c>
      <c r="D556" s="73" t="s">
        <v>12</v>
      </c>
      <c r="E556" s="352" t="s">
        <v>219</v>
      </c>
      <c r="F556" s="73">
        <v>489.92589986903107</v>
      </c>
      <c r="G556" s="353" t="s">
        <v>219</v>
      </c>
      <c r="H556" s="73" t="s">
        <v>93</v>
      </c>
      <c r="I556" s="352" t="s">
        <v>497</v>
      </c>
    </row>
    <row r="557" spans="1:9">
      <c r="A557" s="73" t="s">
        <v>88</v>
      </c>
      <c r="B557" s="73" t="s">
        <v>234</v>
      </c>
      <c r="C557" s="352" t="s">
        <v>219</v>
      </c>
      <c r="D557" s="73" t="s">
        <v>6</v>
      </c>
      <c r="E557" s="352" t="s">
        <v>219</v>
      </c>
      <c r="F557" s="73">
        <v>1206.2149150661221</v>
      </c>
      <c r="G557" s="353" t="s">
        <v>219</v>
      </c>
      <c r="H557" s="73" t="s">
        <v>93</v>
      </c>
      <c r="I557" s="352" t="s">
        <v>497</v>
      </c>
    </row>
    <row r="558" spans="1:9">
      <c r="A558" s="73" t="s">
        <v>88</v>
      </c>
      <c r="B558" s="73" t="s">
        <v>234</v>
      </c>
      <c r="C558" s="352" t="s">
        <v>219</v>
      </c>
      <c r="D558" s="73" t="s">
        <v>83</v>
      </c>
      <c r="E558" s="352" t="s">
        <v>219</v>
      </c>
      <c r="F558" s="73">
        <v>1500.6600212147557</v>
      </c>
      <c r="G558" s="353" t="s">
        <v>219</v>
      </c>
      <c r="H558" s="73" t="s">
        <v>93</v>
      </c>
      <c r="I558" s="352" t="s">
        <v>497</v>
      </c>
    </row>
    <row r="559" spans="1:9">
      <c r="A559" s="73" t="s">
        <v>88</v>
      </c>
      <c r="B559" s="73" t="s">
        <v>234</v>
      </c>
      <c r="C559" s="352" t="s">
        <v>219</v>
      </c>
      <c r="D559" s="73" t="s">
        <v>16</v>
      </c>
      <c r="E559" s="352" t="s">
        <v>219</v>
      </c>
      <c r="F559" s="73">
        <v>205.851644990962</v>
      </c>
      <c r="G559" s="353" t="s">
        <v>219</v>
      </c>
      <c r="H559" s="73" t="s">
        <v>93</v>
      </c>
      <c r="I559" s="352" t="s">
        <v>497</v>
      </c>
    </row>
    <row r="560" spans="1:9">
      <c r="A560" s="73" t="s">
        <v>88</v>
      </c>
      <c r="B560" s="73" t="s">
        <v>234</v>
      </c>
      <c r="C560" s="352" t="s">
        <v>219</v>
      </c>
      <c r="D560" s="73" t="s">
        <v>47</v>
      </c>
      <c r="E560" s="352" t="s">
        <v>219</v>
      </c>
      <c r="F560" s="73">
        <v>231.72413320319313</v>
      </c>
      <c r="G560" s="353" t="s">
        <v>219</v>
      </c>
      <c r="H560" s="73" t="s">
        <v>93</v>
      </c>
      <c r="I560" s="352" t="s">
        <v>497</v>
      </c>
    </row>
    <row r="561" spans="1:9">
      <c r="A561" s="73" t="s">
        <v>88</v>
      </c>
      <c r="B561" s="73" t="s">
        <v>234</v>
      </c>
      <c r="C561" s="352" t="s">
        <v>219</v>
      </c>
      <c r="D561" s="73" t="s">
        <v>84</v>
      </c>
      <c r="E561" s="352" t="s">
        <v>219</v>
      </c>
      <c r="F561" s="73">
        <v>253.12737954363402</v>
      </c>
      <c r="G561" s="353" t="s">
        <v>219</v>
      </c>
      <c r="H561" s="73" t="s">
        <v>93</v>
      </c>
      <c r="I561" s="352" t="s">
        <v>497</v>
      </c>
    </row>
    <row r="562" spans="1:9">
      <c r="A562" s="73" t="s">
        <v>88</v>
      </c>
      <c r="B562" s="73" t="s">
        <v>236</v>
      </c>
      <c r="C562" s="352" t="s">
        <v>219</v>
      </c>
      <c r="D562" s="73" t="s">
        <v>108</v>
      </c>
      <c r="E562" s="352" t="s">
        <v>219</v>
      </c>
      <c r="F562" s="73">
        <v>167.70425538295095</v>
      </c>
      <c r="G562" s="353" t="s">
        <v>219</v>
      </c>
      <c r="H562" s="73" t="s">
        <v>93</v>
      </c>
      <c r="I562" s="352" t="s">
        <v>497</v>
      </c>
    </row>
    <row r="563" spans="1:9">
      <c r="A563" s="73" t="s">
        <v>88</v>
      </c>
      <c r="B563" s="73" t="s">
        <v>236</v>
      </c>
      <c r="C563" s="352" t="s">
        <v>219</v>
      </c>
      <c r="D563" s="73" t="s">
        <v>498</v>
      </c>
      <c r="E563" s="352" t="s">
        <v>219</v>
      </c>
      <c r="F563" s="73">
        <v>1395.469672939257</v>
      </c>
      <c r="G563" s="353" t="s">
        <v>219</v>
      </c>
      <c r="H563" s="73" t="s">
        <v>93</v>
      </c>
      <c r="I563" s="352" t="s">
        <v>497</v>
      </c>
    </row>
    <row r="564" spans="1:9">
      <c r="A564" s="73" t="s">
        <v>88</v>
      </c>
      <c r="B564" s="73" t="s">
        <v>236</v>
      </c>
      <c r="C564" s="352" t="s">
        <v>219</v>
      </c>
      <c r="D564" s="73" t="s">
        <v>54</v>
      </c>
      <c r="E564" s="352" t="s">
        <v>219</v>
      </c>
      <c r="F564" s="73">
        <v>83.686639708850578</v>
      </c>
      <c r="G564" s="353" t="s">
        <v>219</v>
      </c>
      <c r="H564" s="73" t="s">
        <v>93</v>
      </c>
      <c r="I564" s="352" t="s">
        <v>497</v>
      </c>
    </row>
    <row r="565" spans="1:9">
      <c r="A565" s="73" t="s">
        <v>88</v>
      </c>
      <c r="B565" s="73" t="s">
        <v>237</v>
      </c>
      <c r="C565" s="352" t="s">
        <v>219</v>
      </c>
      <c r="D565" s="73" t="s">
        <v>15</v>
      </c>
      <c r="E565" s="352" t="s">
        <v>219</v>
      </c>
      <c r="F565" s="73">
        <v>1816.0598245337924</v>
      </c>
      <c r="G565" s="353" t="s">
        <v>219</v>
      </c>
      <c r="H565" s="73" t="s">
        <v>93</v>
      </c>
      <c r="I565" s="352" t="s">
        <v>497</v>
      </c>
    </row>
    <row r="566" spans="1:9">
      <c r="A566" s="73" t="s">
        <v>88</v>
      </c>
      <c r="B566" s="73" t="s">
        <v>234</v>
      </c>
      <c r="C566" s="352" t="s">
        <v>219</v>
      </c>
      <c r="D566" s="73" t="s">
        <v>499</v>
      </c>
      <c r="E566" s="352" t="s">
        <v>219</v>
      </c>
      <c r="F566" s="73">
        <v>19346.193032874344</v>
      </c>
      <c r="G566" s="353" t="s">
        <v>219</v>
      </c>
      <c r="H566" s="73" t="s">
        <v>93</v>
      </c>
      <c r="I566" s="352" t="s">
        <v>497</v>
      </c>
    </row>
    <row r="567" spans="1:9">
      <c r="A567" s="73" t="s">
        <v>88</v>
      </c>
      <c r="B567" s="73" t="s">
        <v>234</v>
      </c>
      <c r="C567" s="352" t="s">
        <v>219</v>
      </c>
      <c r="D567" s="73" t="s">
        <v>500</v>
      </c>
      <c r="E567" s="352" t="s">
        <v>219</v>
      </c>
      <c r="F567" s="73">
        <v>693.23920161538001</v>
      </c>
      <c r="G567" s="353" t="s">
        <v>219</v>
      </c>
      <c r="H567" s="73" t="s">
        <v>93</v>
      </c>
      <c r="I567" s="352" t="s">
        <v>497</v>
      </c>
    </row>
    <row r="568" spans="1:9">
      <c r="A568" s="73" t="s">
        <v>88</v>
      </c>
      <c r="B568" s="73" t="s">
        <v>234</v>
      </c>
      <c r="C568" s="352" t="s">
        <v>219</v>
      </c>
      <c r="D568" s="73" t="s">
        <v>96</v>
      </c>
      <c r="E568" s="352" t="s">
        <v>219</v>
      </c>
      <c r="F568" s="73">
        <v>20035.988856530774</v>
      </c>
      <c r="G568" s="353" t="s">
        <v>219</v>
      </c>
      <c r="H568" s="73" t="s">
        <v>93</v>
      </c>
      <c r="I568" s="352" t="s">
        <v>497</v>
      </c>
    </row>
    <row r="569" spans="1:9">
      <c r="A569" s="73" t="s">
        <v>88</v>
      </c>
      <c r="B569" s="73" t="s">
        <v>234</v>
      </c>
      <c r="C569" s="352" t="s">
        <v>219</v>
      </c>
      <c r="D569" s="73" t="s">
        <v>18</v>
      </c>
      <c r="E569" s="352" t="s">
        <v>219</v>
      </c>
      <c r="F569" s="73">
        <v>609.87692246996232</v>
      </c>
      <c r="G569" s="353" t="s">
        <v>219</v>
      </c>
      <c r="H569" s="73" t="s">
        <v>94</v>
      </c>
      <c r="I569" s="352" t="s">
        <v>497</v>
      </c>
    </row>
    <row r="570" spans="1:9">
      <c r="A570" s="73" t="s">
        <v>88</v>
      </c>
      <c r="B570" s="73" t="s">
        <v>234</v>
      </c>
      <c r="C570" s="352" t="s">
        <v>219</v>
      </c>
      <c r="D570" s="73" t="s">
        <v>19</v>
      </c>
      <c r="E570" s="352" t="s">
        <v>219</v>
      </c>
      <c r="F570" s="73">
        <v>459.15837867991394</v>
      </c>
      <c r="G570" s="353" t="s">
        <v>219</v>
      </c>
      <c r="H570" s="73" t="s">
        <v>94</v>
      </c>
      <c r="I570" s="352" t="s">
        <v>497</v>
      </c>
    </row>
    <row r="571" spans="1:9">
      <c r="A571" s="73" t="s">
        <v>88</v>
      </c>
      <c r="B571" s="73" t="s">
        <v>234</v>
      </c>
      <c r="C571" s="352" t="s">
        <v>219</v>
      </c>
      <c r="D571" s="73" t="s">
        <v>13</v>
      </c>
      <c r="E571" s="352" t="s">
        <v>219</v>
      </c>
      <c r="F571" s="73">
        <v>894.69621545225118</v>
      </c>
      <c r="G571" s="353" t="s">
        <v>219</v>
      </c>
      <c r="H571" s="73" t="s">
        <v>94</v>
      </c>
      <c r="I571" s="352" t="s">
        <v>497</v>
      </c>
    </row>
    <row r="572" spans="1:9">
      <c r="A572" s="73" t="s">
        <v>88</v>
      </c>
      <c r="B572" s="73" t="s">
        <v>234</v>
      </c>
      <c r="C572" s="352" t="s">
        <v>219</v>
      </c>
      <c r="D572" s="73" t="s">
        <v>81</v>
      </c>
      <c r="E572" s="352" t="s">
        <v>219</v>
      </c>
      <c r="F572" s="73">
        <v>471.78076885000752</v>
      </c>
      <c r="G572" s="353" t="s">
        <v>219</v>
      </c>
      <c r="H572" s="73" t="s">
        <v>94</v>
      </c>
      <c r="I572" s="352" t="s">
        <v>497</v>
      </c>
    </row>
    <row r="573" spans="1:9">
      <c r="A573" s="73" t="s">
        <v>88</v>
      </c>
      <c r="B573" s="73" t="s">
        <v>234</v>
      </c>
      <c r="C573" s="352" t="s">
        <v>219</v>
      </c>
      <c r="D573" s="73" t="s">
        <v>2</v>
      </c>
      <c r="E573" s="352" t="s">
        <v>219</v>
      </c>
      <c r="F573" s="73">
        <v>2923.0319328355654</v>
      </c>
      <c r="G573" s="353" t="s">
        <v>219</v>
      </c>
      <c r="H573" s="73" t="s">
        <v>94</v>
      </c>
      <c r="I573" s="352" t="s">
        <v>497</v>
      </c>
    </row>
    <row r="574" spans="1:9">
      <c r="A574" s="73" t="s">
        <v>88</v>
      </c>
      <c r="B574" s="73" t="s">
        <v>234</v>
      </c>
      <c r="C574" s="352" t="s">
        <v>219</v>
      </c>
      <c r="D574" s="73" t="s">
        <v>5</v>
      </c>
      <c r="E574" s="352" t="s">
        <v>219</v>
      </c>
      <c r="F574" s="73">
        <v>5363.3116367362154</v>
      </c>
      <c r="G574" s="353" t="s">
        <v>219</v>
      </c>
      <c r="H574" s="73" t="s">
        <v>94</v>
      </c>
      <c r="I574" s="352" t="s">
        <v>497</v>
      </c>
    </row>
    <row r="575" spans="1:9">
      <c r="A575" s="73" t="s">
        <v>88</v>
      </c>
      <c r="B575" s="73" t="s">
        <v>234</v>
      </c>
      <c r="C575" s="352" t="s">
        <v>219</v>
      </c>
      <c r="D575" s="73" t="s">
        <v>8</v>
      </c>
      <c r="E575" s="352" t="s">
        <v>219</v>
      </c>
      <c r="F575" s="73">
        <v>2517.8326051682379</v>
      </c>
      <c r="G575" s="353" t="s">
        <v>219</v>
      </c>
      <c r="H575" s="73" t="s">
        <v>94</v>
      </c>
      <c r="I575" s="352" t="s">
        <v>497</v>
      </c>
    </row>
    <row r="576" spans="1:9">
      <c r="A576" s="73" t="s">
        <v>88</v>
      </c>
      <c r="B576" s="73" t="s">
        <v>234</v>
      </c>
      <c r="C576" s="352" t="s">
        <v>219</v>
      </c>
      <c r="D576" s="73" t="s">
        <v>9</v>
      </c>
      <c r="E576" s="352" t="s">
        <v>219</v>
      </c>
      <c r="F576" s="73">
        <v>406.91098988279015</v>
      </c>
      <c r="G576" s="353" t="s">
        <v>219</v>
      </c>
      <c r="H576" s="73" t="s">
        <v>94</v>
      </c>
      <c r="I576" s="352" t="s">
        <v>497</v>
      </c>
    </row>
    <row r="577" spans="1:9">
      <c r="A577" s="73" t="s">
        <v>88</v>
      </c>
      <c r="B577" s="73" t="s">
        <v>234</v>
      </c>
      <c r="C577" s="352" t="s">
        <v>219</v>
      </c>
      <c r="D577" s="73" t="s">
        <v>12</v>
      </c>
      <c r="E577" s="352" t="s">
        <v>219</v>
      </c>
      <c r="F577" s="73">
        <v>531.40786431749837</v>
      </c>
      <c r="G577" s="353" t="s">
        <v>219</v>
      </c>
      <c r="H577" s="73" t="s">
        <v>94</v>
      </c>
      <c r="I577" s="352" t="s">
        <v>497</v>
      </c>
    </row>
    <row r="578" spans="1:9">
      <c r="A578" s="73" t="s">
        <v>88</v>
      </c>
      <c r="B578" s="73" t="s">
        <v>234</v>
      </c>
      <c r="C578" s="352" t="s">
        <v>219</v>
      </c>
      <c r="D578" s="73" t="s">
        <v>6</v>
      </c>
      <c r="E578" s="352" t="s">
        <v>219</v>
      </c>
      <c r="F578" s="73">
        <v>1261.1371649236305</v>
      </c>
      <c r="G578" s="353" t="s">
        <v>219</v>
      </c>
      <c r="H578" s="73" t="s">
        <v>94</v>
      </c>
      <c r="I578" s="352" t="s">
        <v>497</v>
      </c>
    </row>
    <row r="579" spans="1:9">
      <c r="A579" s="73" t="s">
        <v>88</v>
      </c>
      <c r="B579" s="73" t="s">
        <v>234</v>
      </c>
      <c r="C579" s="352" t="s">
        <v>219</v>
      </c>
      <c r="D579" s="73" t="s">
        <v>83</v>
      </c>
      <c r="E579" s="352" t="s">
        <v>219</v>
      </c>
      <c r="F579" s="73">
        <v>1685.9318797285025</v>
      </c>
      <c r="G579" s="353" t="s">
        <v>219</v>
      </c>
      <c r="H579" s="73" t="s">
        <v>94</v>
      </c>
      <c r="I579" s="352" t="s">
        <v>497</v>
      </c>
    </row>
    <row r="580" spans="1:9">
      <c r="A580" s="73" t="s">
        <v>88</v>
      </c>
      <c r="B580" s="73" t="s">
        <v>234</v>
      </c>
      <c r="C580" s="352" t="s">
        <v>219</v>
      </c>
      <c r="D580" s="73" t="s">
        <v>16</v>
      </c>
      <c r="E580" s="352" t="s">
        <v>219</v>
      </c>
      <c r="F580" s="73">
        <v>230.87762057043554</v>
      </c>
      <c r="G580" s="353" t="s">
        <v>219</v>
      </c>
      <c r="H580" s="73" t="s">
        <v>94</v>
      </c>
      <c r="I580" s="352" t="s">
        <v>497</v>
      </c>
    </row>
    <row r="581" spans="1:9">
      <c r="A581" s="73" t="s">
        <v>88</v>
      </c>
      <c r="B581" s="73" t="s">
        <v>234</v>
      </c>
      <c r="C581" s="352" t="s">
        <v>219</v>
      </c>
      <c r="D581" s="73" t="s">
        <v>47</v>
      </c>
      <c r="E581" s="352" t="s">
        <v>219</v>
      </c>
      <c r="F581" s="73">
        <v>179.57223236061935</v>
      </c>
      <c r="G581" s="353" t="s">
        <v>219</v>
      </c>
      <c r="H581" s="73" t="s">
        <v>94</v>
      </c>
      <c r="I581" s="352" t="s">
        <v>497</v>
      </c>
    </row>
    <row r="582" spans="1:9">
      <c r="A582" s="73" t="s">
        <v>88</v>
      </c>
      <c r="B582" s="73" t="s">
        <v>234</v>
      </c>
      <c r="C582" s="352" t="s">
        <v>219</v>
      </c>
      <c r="D582" s="73" t="s">
        <v>84</v>
      </c>
      <c r="E582" s="352" t="s">
        <v>219</v>
      </c>
      <c r="F582" s="73">
        <v>261.4984707656568</v>
      </c>
      <c r="G582" s="353" t="s">
        <v>219</v>
      </c>
      <c r="H582" s="73" t="s">
        <v>94</v>
      </c>
      <c r="I582" s="352" t="s">
        <v>497</v>
      </c>
    </row>
    <row r="583" spans="1:9">
      <c r="A583" s="73" t="s">
        <v>88</v>
      </c>
      <c r="B583" s="73" t="s">
        <v>236</v>
      </c>
      <c r="C583" s="352" t="s">
        <v>219</v>
      </c>
      <c r="D583" s="73" t="s">
        <v>108</v>
      </c>
      <c r="E583" s="352" t="s">
        <v>219</v>
      </c>
      <c r="F583" s="73">
        <v>153.63882272913091</v>
      </c>
      <c r="G583" s="353" t="s">
        <v>219</v>
      </c>
      <c r="H583" s="73" t="s">
        <v>94</v>
      </c>
      <c r="I583" s="352" t="s">
        <v>497</v>
      </c>
    </row>
    <row r="584" spans="1:9">
      <c r="A584" s="73" t="s">
        <v>88</v>
      </c>
      <c r="B584" s="73" t="s">
        <v>236</v>
      </c>
      <c r="C584" s="352" t="s">
        <v>219</v>
      </c>
      <c r="D584" s="73" t="s">
        <v>498</v>
      </c>
      <c r="E584" s="352" t="s">
        <v>219</v>
      </c>
      <c r="F584" s="73">
        <v>1418.469993399086</v>
      </c>
      <c r="G584" s="353" t="s">
        <v>219</v>
      </c>
      <c r="H584" s="73" t="s">
        <v>94</v>
      </c>
      <c r="I584" s="352" t="s">
        <v>497</v>
      </c>
    </row>
    <row r="585" spans="1:9">
      <c r="A585" s="73" t="s">
        <v>88</v>
      </c>
      <c r="B585" s="73" t="s">
        <v>236</v>
      </c>
      <c r="C585" s="352" t="s">
        <v>219</v>
      </c>
      <c r="D585" s="73" t="s">
        <v>54</v>
      </c>
      <c r="E585" s="352" t="s">
        <v>219</v>
      </c>
      <c r="F585" s="73">
        <v>83.020308182524815</v>
      </c>
      <c r="G585" s="353" t="s">
        <v>219</v>
      </c>
      <c r="H585" s="73" t="s">
        <v>94</v>
      </c>
      <c r="I585" s="352" t="s">
        <v>497</v>
      </c>
    </row>
    <row r="586" spans="1:9">
      <c r="A586" s="73" t="s">
        <v>88</v>
      </c>
      <c r="B586" s="73" t="s">
        <v>237</v>
      </c>
      <c r="C586" s="352" t="s">
        <v>219</v>
      </c>
      <c r="D586" s="73" t="s">
        <v>15</v>
      </c>
      <c r="E586" s="352" t="s">
        <v>219</v>
      </c>
      <c r="F586" s="73">
        <v>2383.9736094122977</v>
      </c>
      <c r="G586" s="353" t="s">
        <v>219</v>
      </c>
      <c r="H586" s="73" t="s">
        <v>94</v>
      </c>
      <c r="I586" s="352" t="s">
        <v>497</v>
      </c>
    </row>
    <row r="587" spans="1:9">
      <c r="A587" s="73" t="s">
        <v>88</v>
      </c>
      <c r="B587" s="73" t="s">
        <v>234</v>
      </c>
      <c r="C587" s="352" t="s">
        <v>219</v>
      </c>
      <c r="D587" s="73" t="s">
        <v>499</v>
      </c>
      <c r="E587" s="352" t="s">
        <v>219</v>
      </c>
      <c r="F587" s="73">
        <v>21889.525822699514</v>
      </c>
      <c r="G587" s="353" t="s">
        <v>219</v>
      </c>
      <c r="H587" s="73" t="s">
        <v>94</v>
      </c>
      <c r="I587" s="352" t="s">
        <v>497</v>
      </c>
    </row>
    <row r="588" spans="1:9">
      <c r="A588" s="73" t="s">
        <v>88</v>
      </c>
      <c r="B588" s="73" t="s">
        <v>234</v>
      </c>
      <c r="C588" s="352" t="s">
        <v>219</v>
      </c>
      <c r="D588" s="73" t="s">
        <v>500</v>
      </c>
      <c r="E588" s="352" t="s">
        <v>219</v>
      </c>
      <c r="F588" s="73">
        <v>596.53589175227501</v>
      </c>
      <c r="G588" s="353" t="s">
        <v>219</v>
      </c>
      <c r="H588" s="73" t="s">
        <v>94</v>
      </c>
      <c r="I588" s="352" t="s">
        <v>497</v>
      </c>
    </row>
    <row r="589" spans="1:9">
      <c r="A589" s="73" t="s">
        <v>88</v>
      </c>
      <c r="B589" s="73" t="s">
        <v>234</v>
      </c>
      <c r="C589" s="352" t="s">
        <v>219</v>
      </c>
      <c r="D589" s="73" t="s">
        <v>96</v>
      </c>
      <c r="E589" s="352" t="s">
        <v>219</v>
      </c>
      <c r="F589" s="73">
        <v>22493.766180524457</v>
      </c>
      <c r="G589" s="353" t="s">
        <v>219</v>
      </c>
      <c r="H589" s="73" t="s">
        <v>94</v>
      </c>
      <c r="I589" s="352" t="s">
        <v>497</v>
      </c>
    </row>
    <row r="590" spans="1:9">
      <c r="A590" s="73" t="s">
        <v>457</v>
      </c>
      <c r="B590" s="73" t="s">
        <v>234</v>
      </c>
      <c r="C590" s="352" t="s">
        <v>219</v>
      </c>
      <c r="D590" s="73" t="s">
        <v>18</v>
      </c>
      <c r="E590" s="352" t="s">
        <v>219</v>
      </c>
      <c r="F590" s="73">
        <v>478.10385592318829</v>
      </c>
      <c r="G590" s="353" t="s">
        <v>219</v>
      </c>
      <c r="H590" s="73" t="s">
        <v>9</v>
      </c>
      <c r="I590" s="352" t="s">
        <v>497</v>
      </c>
    </row>
    <row r="591" spans="1:9">
      <c r="A591" s="73" t="s">
        <v>457</v>
      </c>
      <c r="B591" s="73" t="s">
        <v>234</v>
      </c>
      <c r="C591" s="352" t="s">
        <v>219</v>
      </c>
      <c r="D591" s="73" t="s">
        <v>19</v>
      </c>
      <c r="E591" s="352" t="s">
        <v>219</v>
      </c>
      <c r="F591" s="73">
        <v>283.7985831701194</v>
      </c>
      <c r="G591" s="353" t="s">
        <v>219</v>
      </c>
      <c r="H591" s="73" t="s">
        <v>9</v>
      </c>
      <c r="I591" s="352" t="s">
        <v>497</v>
      </c>
    </row>
    <row r="592" spans="1:9">
      <c r="A592" s="73" t="s">
        <v>457</v>
      </c>
      <c r="B592" s="73" t="s">
        <v>234</v>
      </c>
      <c r="C592" s="352" t="s">
        <v>219</v>
      </c>
      <c r="D592" s="73" t="s">
        <v>13</v>
      </c>
      <c r="E592" s="352" t="s">
        <v>219</v>
      </c>
      <c r="F592" s="73">
        <v>1022.6586683698482</v>
      </c>
      <c r="G592" s="353" t="s">
        <v>219</v>
      </c>
      <c r="H592" s="73" t="s">
        <v>9</v>
      </c>
      <c r="I592" s="352" t="s">
        <v>497</v>
      </c>
    </row>
    <row r="593" spans="1:9">
      <c r="A593" s="73" t="s">
        <v>457</v>
      </c>
      <c r="B593" s="73" t="s">
        <v>234</v>
      </c>
      <c r="C593" s="352" t="s">
        <v>219</v>
      </c>
      <c r="D593" s="73" t="s">
        <v>81</v>
      </c>
      <c r="E593" s="352" t="s">
        <v>219</v>
      </c>
      <c r="F593" s="73">
        <v>449.02543035304234</v>
      </c>
      <c r="G593" s="353" t="s">
        <v>219</v>
      </c>
      <c r="H593" s="73" t="s">
        <v>9</v>
      </c>
      <c r="I593" s="352" t="s">
        <v>497</v>
      </c>
    </row>
    <row r="594" spans="1:9">
      <c r="A594" s="73" t="s">
        <v>457</v>
      </c>
      <c r="B594" s="73" t="s">
        <v>234</v>
      </c>
      <c r="C594" s="352" t="s">
        <v>219</v>
      </c>
      <c r="D594" s="73" t="s">
        <v>2</v>
      </c>
      <c r="E594" s="352" t="s">
        <v>219</v>
      </c>
      <c r="F594" s="73">
        <v>4170.0832590350074</v>
      </c>
      <c r="G594" s="353" t="s">
        <v>219</v>
      </c>
      <c r="H594" s="73" t="s">
        <v>9</v>
      </c>
      <c r="I594" s="352" t="s">
        <v>497</v>
      </c>
    </row>
    <row r="595" spans="1:9">
      <c r="A595" s="73" t="s">
        <v>457</v>
      </c>
      <c r="B595" s="73" t="s">
        <v>234</v>
      </c>
      <c r="C595" s="352" t="s">
        <v>219</v>
      </c>
      <c r="D595" s="73" t="s">
        <v>5</v>
      </c>
      <c r="E595" s="352" t="s">
        <v>219</v>
      </c>
      <c r="F595" s="73">
        <v>3957.8802901193276</v>
      </c>
      <c r="G595" s="353" t="s">
        <v>219</v>
      </c>
      <c r="H595" s="73" t="s">
        <v>9</v>
      </c>
      <c r="I595" s="352" t="s">
        <v>497</v>
      </c>
    </row>
    <row r="596" spans="1:9">
      <c r="A596" s="73" t="s">
        <v>457</v>
      </c>
      <c r="B596" s="73" t="s">
        <v>234</v>
      </c>
      <c r="C596" s="352" t="s">
        <v>219</v>
      </c>
      <c r="D596" s="73" t="s">
        <v>8</v>
      </c>
      <c r="E596" s="352" t="s">
        <v>219</v>
      </c>
      <c r="F596" s="73">
        <v>2899.4725291466675</v>
      </c>
      <c r="G596" s="353" t="s">
        <v>219</v>
      </c>
      <c r="H596" s="73" t="s">
        <v>9</v>
      </c>
      <c r="I596" s="352" t="s">
        <v>497</v>
      </c>
    </row>
    <row r="597" spans="1:9">
      <c r="A597" s="73" t="s">
        <v>457</v>
      </c>
      <c r="B597" s="73" t="s">
        <v>234</v>
      </c>
      <c r="C597" s="352" t="s">
        <v>219</v>
      </c>
      <c r="D597" s="73" t="s">
        <v>9</v>
      </c>
      <c r="E597" s="352" t="s">
        <v>219</v>
      </c>
      <c r="F597" s="73">
        <v>367.84691463264568</v>
      </c>
      <c r="G597" s="353" t="s">
        <v>219</v>
      </c>
      <c r="H597" s="73" t="s">
        <v>9</v>
      </c>
      <c r="I597" s="352" t="s">
        <v>497</v>
      </c>
    </row>
    <row r="598" spans="1:9">
      <c r="A598" s="73" t="s">
        <v>457</v>
      </c>
      <c r="B598" s="73" t="s">
        <v>234</v>
      </c>
      <c r="C598" s="352" t="s">
        <v>219</v>
      </c>
      <c r="D598" s="73" t="s">
        <v>12</v>
      </c>
      <c r="E598" s="352" t="s">
        <v>219</v>
      </c>
      <c r="F598" s="73">
        <v>446.75060824842029</v>
      </c>
      <c r="G598" s="353" t="s">
        <v>219</v>
      </c>
      <c r="H598" s="73" t="s">
        <v>9</v>
      </c>
      <c r="I598" s="352" t="s">
        <v>497</v>
      </c>
    </row>
    <row r="599" spans="1:9">
      <c r="A599" s="73" t="s">
        <v>457</v>
      </c>
      <c r="B599" s="73" t="s">
        <v>234</v>
      </c>
      <c r="C599" s="352" t="s">
        <v>219</v>
      </c>
      <c r="D599" s="73" t="s">
        <v>6</v>
      </c>
      <c r="E599" s="352" t="s">
        <v>219</v>
      </c>
      <c r="F599" s="73">
        <v>1217.7484284849882</v>
      </c>
      <c r="G599" s="353" t="s">
        <v>219</v>
      </c>
      <c r="H599" s="73" t="s">
        <v>9</v>
      </c>
      <c r="I599" s="352" t="s">
        <v>497</v>
      </c>
    </row>
    <row r="600" spans="1:9">
      <c r="A600" s="73" t="s">
        <v>457</v>
      </c>
      <c r="B600" s="73" t="s">
        <v>234</v>
      </c>
      <c r="C600" s="352" t="s">
        <v>219</v>
      </c>
      <c r="D600" s="73" t="s">
        <v>83</v>
      </c>
      <c r="E600" s="352" t="s">
        <v>219</v>
      </c>
      <c r="F600" s="73">
        <v>1392.9380777707781</v>
      </c>
      <c r="G600" s="353" t="s">
        <v>219</v>
      </c>
      <c r="H600" s="73" t="s">
        <v>9</v>
      </c>
      <c r="I600" s="352" t="s">
        <v>497</v>
      </c>
    </row>
    <row r="601" spans="1:9">
      <c r="A601" s="73" t="s">
        <v>457</v>
      </c>
      <c r="B601" s="73" t="s">
        <v>234</v>
      </c>
      <c r="C601" s="352" t="s">
        <v>219</v>
      </c>
      <c r="D601" s="73" t="s">
        <v>16</v>
      </c>
      <c r="E601" s="352" t="s">
        <v>219</v>
      </c>
      <c r="F601" s="73">
        <v>214.1475406912229</v>
      </c>
      <c r="G601" s="353" t="s">
        <v>219</v>
      </c>
      <c r="H601" s="73" t="s">
        <v>9</v>
      </c>
      <c r="I601" s="352" t="s">
        <v>497</v>
      </c>
    </row>
    <row r="602" spans="1:9">
      <c r="A602" s="73" t="s">
        <v>457</v>
      </c>
      <c r="B602" s="73" t="s">
        <v>234</v>
      </c>
      <c r="C602" s="352" t="s">
        <v>219</v>
      </c>
      <c r="D602" s="73" t="s">
        <v>47</v>
      </c>
      <c r="E602" s="352" t="s">
        <v>219</v>
      </c>
      <c r="F602" s="73">
        <v>164.37301720533742</v>
      </c>
      <c r="G602" s="353" t="s">
        <v>219</v>
      </c>
      <c r="H602" s="73" t="s">
        <v>9</v>
      </c>
      <c r="I602" s="352" t="s">
        <v>497</v>
      </c>
    </row>
    <row r="603" spans="1:9">
      <c r="A603" s="73" t="s">
        <v>457</v>
      </c>
      <c r="B603" s="73" t="s">
        <v>234</v>
      </c>
      <c r="C603" s="352" t="s">
        <v>219</v>
      </c>
      <c r="D603" s="73" t="s">
        <v>84</v>
      </c>
      <c r="E603" s="352" t="s">
        <v>219</v>
      </c>
      <c r="F603" s="73">
        <v>222.12787809539222</v>
      </c>
      <c r="G603" s="353" t="s">
        <v>219</v>
      </c>
      <c r="H603" s="73" t="s">
        <v>9</v>
      </c>
      <c r="I603" s="352" t="s">
        <v>497</v>
      </c>
    </row>
    <row r="604" spans="1:9">
      <c r="A604" s="73" t="s">
        <v>457</v>
      </c>
      <c r="B604" s="73" t="s">
        <v>236</v>
      </c>
      <c r="C604" s="352" t="s">
        <v>219</v>
      </c>
      <c r="D604" s="73" t="s">
        <v>108</v>
      </c>
      <c r="E604" s="352" t="s">
        <v>219</v>
      </c>
      <c r="F604" s="73">
        <v>310.66459042019983</v>
      </c>
      <c r="G604" s="353" t="s">
        <v>219</v>
      </c>
      <c r="H604" s="73" t="s">
        <v>9</v>
      </c>
      <c r="I604" s="352" t="s">
        <v>497</v>
      </c>
    </row>
    <row r="605" spans="1:9">
      <c r="A605" s="73" t="s">
        <v>457</v>
      </c>
      <c r="B605" s="73" t="s">
        <v>236</v>
      </c>
      <c r="C605" s="352" t="s">
        <v>219</v>
      </c>
      <c r="D605" s="73" t="s">
        <v>498</v>
      </c>
      <c r="E605" s="352" t="s">
        <v>219</v>
      </c>
      <c r="F605" s="73">
        <v>1419.1224207716771</v>
      </c>
      <c r="G605" s="353" t="s">
        <v>219</v>
      </c>
      <c r="H605" s="73" t="s">
        <v>9</v>
      </c>
      <c r="I605" s="352" t="s">
        <v>497</v>
      </c>
    </row>
    <row r="606" spans="1:9">
      <c r="A606" s="73" t="s">
        <v>457</v>
      </c>
      <c r="B606" s="73" t="s">
        <v>236</v>
      </c>
      <c r="C606" s="352" t="s">
        <v>219</v>
      </c>
      <c r="D606" s="73" t="s">
        <v>54</v>
      </c>
      <c r="E606" s="352" t="s">
        <v>219</v>
      </c>
      <c r="F606" s="73">
        <v>83.353096795953405</v>
      </c>
      <c r="G606" s="353" t="s">
        <v>219</v>
      </c>
      <c r="H606" s="73" t="s">
        <v>9</v>
      </c>
      <c r="I606" s="352" t="s">
        <v>497</v>
      </c>
    </row>
    <row r="607" spans="1:9">
      <c r="A607" s="73" t="s">
        <v>457</v>
      </c>
      <c r="B607" s="73" t="s">
        <v>237</v>
      </c>
      <c r="C607" s="352" t="s">
        <v>219</v>
      </c>
      <c r="D607" s="73" t="s">
        <v>15</v>
      </c>
      <c r="E607" s="352" t="s">
        <v>219</v>
      </c>
      <c r="F607" s="73">
        <v>1717.0159141639501</v>
      </c>
      <c r="G607" s="353" t="s">
        <v>219</v>
      </c>
      <c r="H607" s="73" t="s">
        <v>9</v>
      </c>
      <c r="I607" s="352" t="s">
        <v>497</v>
      </c>
    </row>
    <row r="608" spans="1:9">
      <c r="A608" s="73" t="s">
        <v>457</v>
      </c>
      <c r="B608" s="73" t="s">
        <v>234</v>
      </c>
      <c r="C608" s="352" t="s">
        <v>219</v>
      </c>
      <c r="D608" s="73" t="s">
        <v>499</v>
      </c>
      <c r="E608" s="352" t="s">
        <v>219</v>
      </c>
      <c r="F608" s="73">
        <v>21048.34061236964</v>
      </c>
      <c r="G608" s="353" t="s">
        <v>219</v>
      </c>
      <c r="H608" s="73" t="s">
        <v>9</v>
      </c>
      <c r="I608" s="352" t="s">
        <v>497</v>
      </c>
    </row>
    <row r="609" spans="1:9">
      <c r="A609" s="73" t="s">
        <v>457</v>
      </c>
      <c r="B609" s="73" t="s">
        <v>234</v>
      </c>
      <c r="C609" s="352" t="s">
        <v>219</v>
      </c>
      <c r="D609" s="73" t="s">
        <v>500</v>
      </c>
      <c r="E609" s="352" t="s">
        <v>219</v>
      </c>
      <c r="F609" s="73">
        <v>494.65129211402132</v>
      </c>
      <c r="G609" s="353" t="s">
        <v>219</v>
      </c>
      <c r="H609" s="73" t="s">
        <v>9</v>
      </c>
      <c r="I609" s="352" t="s">
        <v>497</v>
      </c>
    </row>
    <row r="610" spans="1:9">
      <c r="A610" s="73" t="s">
        <v>457</v>
      </c>
      <c r="B610" s="73" t="s">
        <v>234</v>
      </c>
      <c r="C610" s="352" t="s">
        <v>219</v>
      </c>
      <c r="D610" s="73" t="s">
        <v>96</v>
      </c>
      <c r="E610" s="352" t="s">
        <v>219</v>
      </c>
      <c r="F610" s="73">
        <v>21518.532550166863</v>
      </c>
      <c r="G610" s="353" t="s">
        <v>219</v>
      </c>
      <c r="H610" s="73" t="s">
        <v>9</v>
      </c>
      <c r="I610" s="352" t="s">
        <v>497</v>
      </c>
    </row>
    <row r="611" spans="1:9">
      <c r="A611" s="73" t="s">
        <v>457</v>
      </c>
      <c r="B611" s="73" t="s">
        <v>234</v>
      </c>
      <c r="C611" s="352" t="s">
        <v>219</v>
      </c>
      <c r="D611" s="73" t="s">
        <v>18</v>
      </c>
      <c r="E611" s="352" t="s">
        <v>219</v>
      </c>
      <c r="F611" s="73">
        <v>508.48734387910798</v>
      </c>
      <c r="G611" s="353" t="s">
        <v>219</v>
      </c>
      <c r="H611" s="73" t="s">
        <v>92</v>
      </c>
      <c r="I611" s="352" t="s">
        <v>497</v>
      </c>
    </row>
    <row r="612" spans="1:9">
      <c r="A612" s="73" t="s">
        <v>457</v>
      </c>
      <c r="B612" s="73" t="s">
        <v>234</v>
      </c>
      <c r="C612" s="352" t="s">
        <v>219</v>
      </c>
      <c r="D612" s="73" t="s">
        <v>19</v>
      </c>
      <c r="E612" s="352" t="s">
        <v>219</v>
      </c>
      <c r="F612" s="73">
        <v>191.28759705993915</v>
      </c>
      <c r="G612" s="353" t="s">
        <v>219</v>
      </c>
      <c r="H612" s="73" t="s">
        <v>92</v>
      </c>
      <c r="I612" s="352" t="s">
        <v>497</v>
      </c>
    </row>
    <row r="613" spans="1:9">
      <c r="A613" s="73" t="s">
        <v>457</v>
      </c>
      <c r="B613" s="73" t="s">
        <v>234</v>
      </c>
      <c r="C613" s="352" t="s">
        <v>219</v>
      </c>
      <c r="D613" s="73" t="s">
        <v>13</v>
      </c>
      <c r="E613" s="352" t="s">
        <v>219</v>
      </c>
      <c r="F613" s="73">
        <v>962.14834221203546</v>
      </c>
      <c r="G613" s="353" t="s">
        <v>219</v>
      </c>
      <c r="H613" s="73" t="s">
        <v>92</v>
      </c>
      <c r="I613" s="352" t="s">
        <v>497</v>
      </c>
    </row>
    <row r="614" spans="1:9">
      <c r="A614" s="73" t="s">
        <v>457</v>
      </c>
      <c r="B614" s="73" t="s">
        <v>234</v>
      </c>
      <c r="C614" s="352" t="s">
        <v>219</v>
      </c>
      <c r="D614" s="73" t="s">
        <v>81</v>
      </c>
      <c r="E614" s="352" t="s">
        <v>219</v>
      </c>
      <c r="F614" s="73">
        <v>489.01690327548596</v>
      </c>
      <c r="G614" s="353" t="s">
        <v>219</v>
      </c>
      <c r="H614" s="73" t="s">
        <v>92</v>
      </c>
      <c r="I614" s="352" t="s">
        <v>497</v>
      </c>
    </row>
    <row r="615" spans="1:9">
      <c r="A615" s="73" t="s">
        <v>457</v>
      </c>
      <c r="B615" s="73" t="s">
        <v>234</v>
      </c>
      <c r="C615" s="352" t="s">
        <v>219</v>
      </c>
      <c r="D615" s="73" t="s">
        <v>2</v>
      </c>
      <c r="E615" s="352" t="s">
        <v>219</v>
      </c>
      <c r="F615" s="73">
        <v>2422.330160408083</v>
      </c>
      <c r="G615" s="353" t="s">
        <v>219</v>
      </c>
      <c r="H615" s="73" t="s">
        <v>92</v>
      </c>
      <c r="I615" s="352" t="s">
        <v>497</v>
      </c>
    </row>
    <row r="616" spans="1:9">
      <c r="A616" s="73" t="s">
        <v>457</v>
      </c>
      <c r="B616" s="73" t="s">
        <v>234</v>
      </c>
      <c r="C616" s="352" t="s">
        <v>219</v>
      </c>
      <c r="D616" s="73" t="s">
        <v>5</v>
      </c>
      <c r="E616" s="352" t="s">
        <v>219</v>
      </c>
      <c r="F616" s="73">
        <v>3308.7082309024158</v>
      </c>
      <c r="G616" s="353" t="s">
        <v>219</v>
      </c>
      <c r="H616" s="73" t="s">
        <v>92</v>
      </c>
      <c r="I616" s="352" t="s">
        <v>497</v>
      </c>
    </row>
    <row r="617" spans="1:9">
      <c r="A617" s="73" t="s">
        <v>457</v>
      </c>
      <c r="B617" s="73" t="s">
        <v>234</v>
      </c>
      <c r="C617" s="352" t="s">
        <v>219</v>
      </c>
      <c r="D617" s="73" t="s">
        <v>8</v>
      </c>
      <c r="E617" s="352" t="s">
        <v>219</v>
      </c>
      <c r="F617" s="73">
        <v>2729.9524887623147</v>
      </c>
      <c r="G617" s="353" t="s">
        <v>219</v>
      </c>
      <c r="H617" s="73" t="s">
        <v>92</v>
      </c>
      <c r="I617" s="352" t="s">
        <v>497</v>
      </c>
    </row>
    <row r="618" spans="1:9">
      <c r="A618" s="73" t="s">
        <v>457</v>
      </c>
      <c r="B618" s="73" t="s">
        <v>234</v>
      </c>
      <c r="C618" s="352" t="s">
        <v>219</v>
      </c>
      <c r="D618" s="73" t="s">
        <v>9</v>
      </c>
      <c r="E618" s="352" t="s">
        <v>219</v>
      </c>
      <c r="F618" s="73">
        <v>375.14532940535423</v>
      </c>
      <c r="G618" s="353" t="s">
        <v>219</v>
      </c>
      <c r="H618" s="73" t="s">
        <v>92</v>
      </c>
      <c r="I618" s="352" t="s">
        <v>497</v>
      </c>
    </row>
    <row r="619" spans="1:9">
      <c r="A619" s="73" t="s">
        <v>457</v>
      </c>
      <c r="B619" s="73" t="s">
        <v>234</v>
      </c>
      <c r="C619" s="352" t="s">
        <v>219</v>
      </c>
      <c r="D619" s="73" t="s">
        <v>12</v>
      </c>
      <c r="E619" s="352" t="s">
        <v>219</v>
      </c>
      <c r="F619" s="73">
        <v>477.0686854197657</v>
      </c>
      <c r="G619" s="353" t="s">
        <v>219</v>
      </c>
      <c r="H619" s="73" t="s">
        <v>92</v>
      </c>
      <c r="I619" s="352" t="s">
        <v>497</v>
      </c>
    </row>
    <row r="620" spans="1:9">
      <c r="A620" s="73" t="s">
        <v>457</v>
      </c>
      <c r="B620" s="73" t="s">
        <v>234</v>
      </c>
      <c r="C620" s="352" t="s">
        <v>219</v>
      </c>
      <c r="D620" s="73" t="s">
        <v>6</v>
      </c>
      <c r="E620" s="352" t="s">
        <v>219</v>
      </c>
      <c r="F620" s="73">
        <v>1279.9206026815718</v>
      </c>
      <c r="G620" s="353" t="s">
        <v>219</v>
      </c>
      <c r="H620" s="73" t="s">
        <v>92</v>
      </c>
      <c r="I620" s="352" t="s">
        <v>497</v>
      </c>
    </row>
    <row r="621" spans="1:9">
      <c r="A621" s="73" t="s">
        <v>457</v>
      </c>
      <c r="B621" s="73" t="s">
        <v>234</v>
      </c>
      <c r="C621" s="352" t="s">
        <v>219</v>
      </c>
      <c r="D621" s="73" t="s">
        <v>83</v>
      </c>
      <c r="E621" s="352" t="s">
        <v>219</v>
      </c>
      <c r="F621" s="73">
        <v>1578.9702463710157</v>
      </c>
      <c r="G621" s="353" t="s">
        <v>219</v>
      </c>
      <c r="H621" s="73" t="s">
        <v>92</v>
      </c>
      <c r="I621" s="352" t="s">
        <v>497</v>
      </c>
    </row>
    <row r="622" spans="1:9">
      <c r="A622" s="73" t="s">
        <v>457</v>
      </c>
      <c r="B622" s="73" t="s">
        <v>234</v>
      </c>
      <c r="C622" s="352" t="s">
        <v>219</v>
      </c>
      <c r="D622" s="73" t="s">
        <v>16</v>
      </c>
      <c r="E622" s="352" t="s">
        <v>219</v>
      </c>
      <c r="F622" s="73">
        <v>175.66923345616667</v>
      </c>
      <c r="G622" s="353" t="s">
        <v>219</v>
      </c>
      <c r="H622" s="73" t="s">
        <v>92</v>
      </c>
      <c r="I622" s="352" t="s">
        <v>497</v>
      </c>
    </row>
    <row r="623" spans="1:9">
      <c r="A623" s="73" t="s">
        <v>457</v>
      </c>
      <c r="B623" s="73" t="s">
        <v>234</v>
      </c>
      <c r="C623" s="352" t="s">
        <v>219</v>
      </c>
      <c r="D623" s="73" t="s">
        <v>47</v>
      </c>
      <c r="E623" s="352" t="s">
        <v>219</v>
      </c>
      <c r="F623" s="73">
        <v>191.73451740563468</v>
      </c>
      <c r="G623" s="353" t="s">
        <v>219</v>
      </c>
      <c r="H623" s="73" t="s">
        <v>92</v>
      </c>
      <c r="I623" s="352" t="s">
        <v>497</v>
      </c>
    </row>
    <row r="624" spans="1:9">
      <c r="A624" s="73" t="s">
        <v>457</v>
      </c>
      <c r="B624" s="73" t="s">
        <v>234</v>
      </c>
      <c r="C624" s="352" t="s">
        <v>219</v>
      </c>
      <c r="D624" s="73" t="s">
        <v>84</v>
      </c>
      <c r="E624" s="352" t="s">
        <v>219</v>
      </c>
      <c r="F624" s="73">
        <v>224.23450500678507</v>
      </c>
      <c r="G624" s="353" t="s">
        <v>219</v>
      </c>
      <c r="H624" s="73" t="s">
        <v>92</v>
      </c>
      <c r="I624" s="352" t="s">
        <v>497</v>
      </c>
    </row>
    <row r="625" spans="1:9">
      <c r="A625" s="73" t="s">
        <v>457</v>
      </c>
      <c r="B625" s="73" t="s">
        <v>236</v>
      </c>
      <c r="C625" s="352" t="s">
        <v>219</v>
      </c>
      <c r="D625" s="73" t="s">
        <v>108</v>
      </c>
      <c r="E625" s="352" t="s">
        <v>219</v>
      </c>
      <c r="F625" s="73">
        <v>207.16940862133438</v>
      </c>
      <c r="G625" s="353" t="s">
        <v>219</v>
      </c>
      <c r="H625" s="73" t="s">
        <v>92</v>
      </c>
      <c r="I625" s="352" t="s">
        <v>497</v>
      </c>
    </row>
    <row r="626" spans="1:9">
      <c r="A626" s="73" t="s">
        <v>457</v>
      </c>
      <c r="B626" s="73" t="s">
        <v>236</v>
      </c>
      <c r="C626" s="352" t="s">
        <v>219</v>
      </c>
      <c r="D626" s="73" t="s">
        <v>498</v>
      </c>
      <c r="E626" s="352" t="s">
        <v>219</v>
      </c>
      <c r="F626" s="73">
        <v>1427.3194554551249</v>
      </c>
      <c r="G626" s="353" t="s">
        <v>219</v>
      </c>
      <c r="H626" s="73" t="s">
        <v>92</v>
      </c>
      <c r="I626" s="352" t="s">
        <v>497</v>
      </c>
    </row>
    <row r="627" spans="1:9">
      <c r="A627" s="73" t="s">
        <v>457</v>
      </c>
      <c r="B627" s="73" t="s">
        <v>236</v>
      </c>
      <c r="C627" s="352" t="s">
        <v>219</v>
      </c>
      <c r="D627" s="73" t="s">
        <v>54</v>
      </c>
      <c r="E627" s="352" t="s">
        <v>219</v>
      </c>
      <c r="F627" s="73">
        <v>84.494567736331092</v>
      </c>
      <c r="G627" s="353" t="s">
        <v>219</v>
      </c>
      <c r="H627" s="73" t="s">
        <v>92</v>
      </c>
      <c r="I627" s="352" t="s">
        <v>497</v>
      </c>
    </row>
    <row r="628" spans="1:9">
      <c r="A628" s="73" t="s">
        <v>457</v>
      </c>
      <c r="B628" s="73" t="s">
        <v>237</v>
      </c>
      <c r="C628" s="352" t="s">
        <v>219</v>
      </c>
      <c r="D628" s="73" t="s">
        <v>15</v>
      </c>
      <c r="E628" s="352" t="s">
        <v>219</v>
      </c>
      <c r="F628" s="73">
        <v>1666.037410532683</v>
      </c>
      <c r="G628" s="353" t="s">
        <v>219</v>
      </c>
      <c r="H628" s="73" t="s">
        <v>92</v>
      </c>
      <c r="I628" s="352" t="s">
        <v>497</v>
      </c>
    </row>
    <row r="629" spans="1:9">
      <c r="A629" s="73" t="s">
        <v>457</v>
      </c>
      <c r="B629" s="73" t="s">
        <v>234</v>
      </c>
      <c r="C629" s="352" t="s">
        <v>219</v>
      </c>
      <c r="D629" s="73" t="s">
        <v>499</v>
      </c>
      <c r="E629" s="352" t="s">
        <v>219</v>
      </c>
      <c r="F629" s="73">
        <v>18386.598206804319</v>
      </c>
      <c r="G629" s="353" t="s">
        <v>219</v>
      </c>
      <c r="H629" s="73" t="s">
        <v>92</v>
      </c>
      <c r="I629" s="352" t="s">
        <v>497</v>
      </c>
    </row>
    <row r="630" spans="1:9">
      <c r="A630" s="73" t="s">
        <v>457</v>
      </c>
      <c r="B630" s="73" t="s">
        <v>234</v>
      </c>
      <c r="C630" s="352" t="s">
        <v>219</v>
      </c>
      <c r="D630" s="73" t="s">
        <v>500</v>
      </c>
      <c r="E630" s="352" t="s">
        <v>219</v>
      </c>
      <c r="F630" s="73">
        <v>466.61838703788521</v>
      </c>
      <c r="G630" s="353" t="s">
        <v>219</v>
      </c>
      <c r="H630" s="73" t="s">
        <v>92</v>
      </c>
      <c r="I630" s="352" t="s">
        <v>497</v>
      </c>
    </row>
    <row r="631" spans="1:9">
      <c r="A631" s="73" t="s">
        <v>457</v>
      </c>
      <c r="B631" s="73" t="s">
        <v>234</v>
      </c>
      <c r="C631" s="352" t="s">
        <v>219</v>
      </c>
      <c r="D631" s="73" t="s">
        <v>96</v>
      </c>
      <c r="E631" s="352" t="s">
        <v>219</v>
      </c>
      <c r="F631" s="73">
        <v>18861.099936409864</v>
      </c>
      <c r="G631" s="353" t="s">
        <v>219</v>
      </c>
      <c r="H631" s="73" t="s">
        <v>92</v>
      </c>
      <c r="I631" s="352" t="s">
        <v>497</v>
      </c>
    </row>
    <row r="632" spans="1:9">
      <c r="A632" s="73" t="s">
        <v>457</v>
      </c>
      <c r="B632" s="73" t="s">
        <v>234</v>
      </c>
      <c r="C632" s="352" t="s">
        <v>219</v>
      </c>
      <c r="D632" s="73" t="s">
        <v>18</v>
      </c>
      <c r="E632" s="352" t="s">
        <v>219</v>
      </c>
      <c r="F632" s="73">
        <v>526.05486169955066</v>
      </c>
      <c r="G632" s="353" t="s">
        <v>219</v>
      </c>
      <c r="H632" s="73" t="s">
        <v>93</v>
      </c>
      <c r="I632" s="352" t="s">
        <v>497</v>
      </c>
    </row>
    <row r="633" spans="1:9">
      <c r="A633" s="73" t="s">
        <v>457</v>
      </c>
      <c r="B633" s="73" t="s">
        <v>234</v>
      </c>
      <c r="C633" s="352" t="s">
        <v>219</v>
      </c>
      <c r="D633" s="73" t="s">
        <v>19</v>
      </c>
      <c r="E633" s="352" t="s">
        <v>219</v>
      </c>
      <c r="F633" s="73">
        <v>108.21401989695823</v>
      </c>
      <c r="G633" s="353" t="s">
        <v>219</v>
      </c>
      <c r="H633" s="73" t="s">
        <v>93</v>
      </c>
      <c r="I633" s="352" t="s">
        <v>497</v>
      </c>
    </row>
    <row r="634" spans="1:9">
      <c r="A634" s="73" t="s">
        <v>457</v>
      </c>
      <c r="B634" s="73" t="s">
        <v>234</v>
      </c>
      <c r="C634" s="352" t="s">
        <v>219</v>
      </c>
      <c r="D634" s="73" t="s">
        <v>13</v>
      </c>
      <c r="E634" s="352" t="s">
        <v>219</v>
      </c>
      <c r="F634" s="73">
        <v>955.83908066750894</v>
      </c>
      <c r="G634" s="353" t="s">
        <v>219</v>
      </c>
      <c r="H634" s="73" t="s">
        <v>93</v>
      </c>
      <c r="I634" s="352" t="s">
        <v>497</v>
      </c>
    </row>
    <row r="635" spans="1:9">
      <c r="A635" s="73" t="s">
        <v>457</v>
      </c>
      <c r="B635" s="73" t="s">
        <v>234</v>
      </c>
      <c r="C635" s="352" t="s">
        <v>219</v>
      </c>
      <c r="D635" s="73" t="s">
        <v>81</v>
      </c>
      <c r="E635" s="352" t="s">
        <v>219</v>
      </c>
      <c r="F635" s="73">
        <v>518.44037485491174</v>
      </c>
      <c r="G635" s="353" t="s">
        <v>219</v>
      </c>
      <c r="H635" s="73" t="s">
        <v>93</v>
      </c>
      <c r="I635" s="352" t="s">
        <v>497</v>
      </c>
    </row>
    <row r="636" spans="1:9">
      <c r="A636" s="73" t="s">
        <v>457</v>
      </c>
      <c r="B636" s="73" t="s">
        <v>234</v>
      </c>
      <c r="C636" s="352" t="s">
        <v>219</v>
      </c>
      <c r="D636" s="73" t="s">
        <v>2</v>
      </c>
      <c r="E636" s="352" t="s">
        <v>219</v>
      </c>
      <c r="F636" s="73">
        <v>2735.193673464466</v>
      </c>
      <c r="G636" s="353" t="s">
        <v>219</v>
      </c>
      <c r="H636" s="73" t="s">
        <v>93</v>
      </c>
      <c r="I636" s="352" t="s">
        <v>497</v>
      </c>
    </row>
    <row r="637" spans="1:9">
      <c r="A637" s="73" t="s">
        <v>457</v>
      </c>
      <c r="B637" s="73" t="s">
        <v>234</v>
      </c>
      <c r="C637" s="352" t="s">
        <v>219</v>
      </c>
      <c r="D637" s="73" t="s">
        <v>5</v>
      </c>
      <c r="E637" s="352" t="s">
        <v>219</v>
      </c>
      <c r="F637" s="73">
        <v>4389.0534260154927</v>
      </c>
      <c r="G637" s="353" t="s">
        <v>219</v>
      </c>
      <c r="H637" s="73" t="s">
        <v>93</v>
      </c>
      <c r="I637" s="352" t="s">
        <v>497</v>
      </c>
    </row>
    <row r="638" spans="1:9">
      <c r="A638" s="73" t="s">
        <v>457</v>
      </c>
      <c r="B638" s="73" t="s">
        <v>234</v>
      </c>
      <c r="C638" s="352" t="s">
        <v>219</v>
      </c>
      <c r="D638" s="73" t="s">
        <v>8</v>
      </c>
      <c r="E638" s="352" t="s">
        <v>219</v>
      </c>
      <c r="F638" s="73">
        <v>2737.6698360341538</v>
      </c>
      <c r="G638" s="353" t="s">
        <v>219</v>
      </c>
      <c r="H638" s="73" t="s">
        <v>93</v>
      </c>
      <c r="I638" s="352" t="s">
        <v>497</v>
      </c>
    </row>
    <row r="639" spans="1:9">
      <c r="A639" s="73" t="s">
        <v>457</v>
      </c>
      <c r="B639" s="73" t="s">
        <v>234</v>
      </c>
      <c r="C639" s="352" t="s">
        <v>219</v>
      </c>
      <c r="D639" s="73" t="s">
        <v>9</v>
      </c>
      <c r="E639" s="352" t="s">
        <v>219</v>
      </c>
      <c r="F639" s="73">
        <v>385.51599403672947</v>
      </c>
      <c r="G639" s="353" t="s">
        <v>219</v>
      </c>
      <c r="H639" s="73" t="s">
        <v>93</v>
      </c>
      <c r="I639" s="352" t="s">
        <v>497</v>
      </c>
    </row>
    <row r="640" spans="1:9">
      <c r="A640" s="73" t="s">
        <v>457</v>
      </c>
      <c r="B640" s="73" t="s">
        <v>234</v>
      </c>
      <c r="C640" s="352" t="s">
        <v>219</v>
      </c>
      <c r="D640" s="73" t="s">
        <v>12</v>
      </c>
      <c r="E640" s="352" t="s">
        <v>219</v>
      </c>
      <c r="F640" s="73">
        <v>499.43069157312601</v>
      </c>
      <c r="G640" s="353" t="s">
        <v>219</v>
      </c>
      <c r="H640" s="73" t="s">
        <v>93</v>
      </c>
      <c r="I640" s="352" t="s">
        <v>497</v>
      </c>
    </row>
    <row r="641" spans="1:9">
      <c r="A641" s="73" t="s">
        <v>457</v>
      </c>
      <c r="B641" s="73" t="s">
        <v>234</v>
      </c>
      <c r="C641" s="352" t="s">
        <v>219</v>
      </c>
      <c r="D641" s="73" t="s">
        <v>6</v>
      </c>
      <c r="E641" s="352" t="s">
        <v>219</v>
      </c>
      <c r="F641" s="73">
        <v>1261.8344958943089</v>
      </c>
      <c r="G641" s="353" t="s">
        <v>219</v>
      </c>
      <c r="H641" s="73" t="s">
        <v>93</v>
      </c>
      <c r="I641" s="352" t="s">
        <v>497</v>
      </c>
    </row>
    <row r="642" spans="1:9">
      <c r="A642" s="73" t="s">
        <v>457</v>
      </c>
      <c r="B642" s="73" t="s">
        <v>234</v>
      </c>
      <c r="C642" s="352" t="s">
        <v>219</v>
      </c>
      <c r="D642" s="73" t="s">
        <v>83</v>
      </c>
      <c r="E642" s="352" t="s">
        <v>219</v>
      </c>
      <c r="F642" s="73">
        <v>1567.4936921936735</v>
      </c>
      <c r="G642" s="353" t="s">
        <v>219</v>
      </c>
      <c r="H642" s="73" t="s">
        <v>93</v>
      </c>
      <c r="I642" s="352" t="s">
        <v>497</v>
      </c>
    </row>
    <row r="643" spans="1:9">
      <c r="A643" s="73" t="s">
        <v>457</v>
      </c>
      <c r="B643" s="73" t="s">
        <v>234</v>
      </c>
      <c r="C643" s="352" t="s">
        <v>219</v>
      </c>
      <c r="D643" s="73" t="s">
        <v>16</v>
      </c>
      <c r="E643" s="352" t="s">
        <v>219</v>
      </c>
      <c r="F643" s="73">
        <v>212.66657551432544</v>
      </c>
      <c r="G643" s="353" t="s">
        <v>219</v>
      </c>
      <c r="H643" s="73" t="s">
        <v>93</v>
      </c>
      <c r="I643" s="352" t="s">
        <v>497</v>
      </c>
    </row>
    <row r="644" spans="1:9">
      <c r="A644" s="73" t="s">
        <v>457</v>
      </c>
      <c r="B644" s="73" t="s">
        <v>234</v>
      </c>
      <c r="C644" s="352" t="s">
        <v>219</v>
      </c>
      <c r="D644" s="73" t="s">
        <v>47</v>
      </c>
      <c r="E644" s="352" t="s">
        <v>219</v>
      </c>
      <c r="F644" s="73">
        <v>232.82654188632225</v>
      </c>
      <c r="G644" s="353" t="s">
        <v>219</v>
      </c>
      <c r="H644" s="73" t="s">
        <v>93</v>
      </c>
      <c r="I644" s="352" t="s">
        <v>497</v>
      </c>
    </row>
    <row r="645" spans="1:9">
      <c r="A645" s="73" t="s">
        <v>457</v>
      </c>
      <c r="B645" s="73" t="s">
        <v>234</v>
      </c>
      <c r="C645" s="352" t="s">
        <v>219</v>
      </c>
      <c r="D645" s="73" t="s">
        <v>84</v>
      </c>
      <c r="E645" s="352" t="s">
        <v>219</v>
      </c>
      <c r="F645" s="73">
        <v>265.16795301493585</v>
      </c>
      <c r="G645" s="353" t="s">
        <v>219</v>
      </c>
      <c r="H645" s="73" t="s">
        <v>93</v>
      </c>
      <c r="I645" s="352" t="s">
        <v>497</v>
      </c>
    </row>
    <row r="646" spans="1:9">
      <c r="A646" s="73" t="s">
        <v>457</v>
      </c>
      <c r="B646" s="73" t="s">
        <v>236</v>
      </c>
      <c r="C646" s="352" t="s">
        <v>219</v>
      </c>
      <c r="D646" s="73" t="s">
        <v>108</v>
      </c>
      <c r="E646" s="352" t="s">
        <v>219</v>
      </c>
      <c r="F646" s="73">
        <v>171.96672342782898</v>
      </c>
      <c r="G646" s="353" t="s">
        <v>219</v>
      </c>
      <c r="H646" s="73" t="s">
        <v>93</v>
      </c>
      <c r="I646" s="352" t="s">
        <v>497</v>
      </c>
    </row>
    <row r="647" spans="1:9">
      <c r="A647" s="73" t="s">
        <v>457</v>
      </c>
      <c r="B647" s="73" t="s">
        <v>236</v>
      </c>
      <c r="C647" s="352" t="s">
        <v>219</v>
      </c>
      <c r="D647" s="73" t="s">
        <v>498</v>
      </c>
      <c r="E647" s="352" t="s">
        <v>219</v>
      </c>
      <c r="F647" s="73">
        <v>1435.9057140367547</v>
      </c>
      <c r="G647" s="353" t="s">
        <v>219</v>
      </c>
      <c r="H647" s="73" t="s">
        <v>93</v>
      </c>
      <c r="I647" s="352" t="s">
        <v>497</v>
      </c>
    </row>
    <row r="648" spans="1:9">
      <c r="A648" s="73" t="s">
        <v>457</v>
      </c>
      <c r="B648" s="73" t="s">
        <v>236</v>
      </c>
      <c r="C648" s="352" t="s">
        <v>219</v>
      </c>
      <c r="D648" s="73" t="s">
        <v>54</v>
      </c>
      <c r="E648" s="352" t="s">
        <v>219</v>
      </c>
      <c r="F648" s="73">
        <v>86.283513903361822</v>
      </c>
      <c r="G648" s="353" t="s">
        <v>219</v>
      </c>
      <c r="H648" s="73" t="s">
        <v>93</v>
      </c>
      <c r="I648" s="352" t="s">
        <v>497</v>
      </c>
    </row>
    <row r="649" spans="1:9">
      <c r="A649" s="73" t="s">
        <v>457</v>
      </c>
      <c r="B649" s="73" t="s">
        <v>237</v>
      </c>
      <c r="C649" s="352" t="s">
        <v>219</v>
      </c>
      <c r="D649" s="73" t="s">
        <v>15</v>
      </c>
      <c r="E649" s="352" t="s">
        <v>219</v>
      </c>
      <c r="F649" s="73">
        <v>1893.1835528685529</v>
      </c>
      <c r="G649" s="353" t="s">
        <v>219</v>
      </c>
      <c r="H649" s="73" t="s">
        <v>93</v>
      </c>
      <c r="I649" s="352" t="s">
        <v>497</v>
      </c>
    </row>
    <row r="650" spans="1:9">
      <c r="A650" s="73" t="s">
        <v>457</v>
      </c>
      <c r="B650" s="73" t="s">
        <v>234</v>
      </c>
      <c r="C650" s="352" t="s">
        <v>219</v>
      </c>
      <c r="D650" s="73" t="s">
        <v>499</v>
      </c>
      <c r="E650" s="352" t="s">
        <v>219</v>
      </c>
      <c r="F650" s="73">
        <v>20096.528238983243</v>
      </c>
      <c r="G650" s="353" t="s">
        <v>219</v>
      </c>
      <c r="H650" s="73" t="s">
        <v>93</v>
      </c>
      <c r="I650" s="352" t="s">
        <v>497</v>
      </c>
    </row>
    <row r="651" spans="1:9">
      <c r="A651" s="73" t="s">
        <v>457</v>
      </c>
      <c r="B651" s="73" t="s">
        <v>234</v>
      </c>
      <c r="C651" s="352" t="s">
        <v>219</v>
      </c>
      <c r="D651" s="73" t="s">
        <v>500</v>
      </c>
      <c r="E651" s="352" t="s">
        <v>219</v>
      </c>
      <c r="F651" s="73">
        <v>729.58141695451786</v>
      </c>
      <c r="G651" s="353" t="s">
        <v>219</v>
      </c>
      <c r="H651" s="73" t="s">
        <v>93</v>
      </c>
      <c r="I651" s="352" t="s">
        <v>497</v>
      </c>
    </row>
    <row r="652" spans="1:9">
      <c r="A652" s="73" t="s">
        <v>457</v>
      </c>
      <c r="B652" s="73" t="s">
        <v>234</v>
      </c>
      <c r="C652" s="352" t="s">
        <v>219</v>
      </c>
      <c r="D652" s="73" t="s">
        <v>96</v>
      </c>
      <c r="E652" s="352" t="s">
        <v>219</v>
      </c>
      <c r="F652" s="73">
        <v>20810.064545028021</v>
      </c>
      <c r="G652" s="353" t="s">
        <v>219</v>
      </c>
      <c r="H652" s="73" t="s">
        <v>93</v>
      </c>
      <c r="I652" s="352" t="s">
        <v>497</v>
      </c>
    </row>
    <row r="653" spans="1:9">
      <c r="A653" s="73" t="s">
        <v>457</v>
      </c>
      <c r="B653" s="73" t="s">
        <v>234</v>
      </c>
      <c r="C653" s="352" t="s">
        <v>219</v>
      </c>
      <c r="D653" s="73" t="s">
        <v>18</v>
      </c>
      <c r="E653" s="352" t="s">
        <v>219</v>
      </c>
      <c r="F653" s="73">
        <v>587.83265032204019</v>
      </c>
      <c r="G653" s="353" t="s">
        <v>219</v>
      </c>
      <c r="H653" s="73" t="s">
        <v>94</v>
      </c>
      <c r="I653" s="352" t="s">
        <v>497</v>
      </c>
    </row>
    <row r="654" spans="1:9">
      <c r="A654" s="73" t="s">
        <v>457</v>
      </c>
      <c r="B654" s="73" t="s">
        <v>234</v>
      </c>
      <c r="C654" s="352" t="s">
        <v>219</v>
      </c>
      <c r="D654" s="73" t="s">
        <v>19</v>
      </c>
      <c r="E654" s="352" t="s">
        <v>219</v>
      </c>
      <c r="F654" s="73">
        <v>478.19293950421684</v>
      </c>
      <c r="G654" s="353" t="s">
        <v>219</v>
      </c>
      <c r="H654" s="73" t="s">
        <v>94</v>
      </c>
      <c r="I654" s="352" t="s">
        <v>497</v>
      </c>
    </row>
    <row r="655" spans="1:9">
      <c r="A655" s="73" t="s">
        <v>457</v>
      </c>
      <c r="B655" s="73" t="s">
        <v>234</v>
      </c>
      <c r="C655" s="352" t="s">
        <v>219</v>
      </c>
      <c r="D655" s="73" t="s">
        <v>13</v>
      </c>
      <c r="E655" s="352" t="s">
        <v>219</v>
      </c>
      <c r="F655" s="73">
        <v>912.1337374514336</v>
      </c>
      <c r="G655" s="353" t="s">
        <v>219</v>
      </c>
      <c r="H655" s="73" t="s">
        <v>94</v>
      </c>
      <c r="I655" s="352" t="s">
        <v>497</v>
      </c>
    </row>
    <row r="656" spans="1:9">
      <c r="A656" s="73" t="s">
        <v>457</v>
      </c>
      <c r="B656" s="73" t="s">
        <v>234</v>
      </c>
      <c r="C656" s="352" t="s">
        <v>219</v>
      </c>
      <c r="D656" s="73" t="s">
        <v>81</v>
      </c>
      <c r="E656" s="352" t="s">
        <v>219</v>
      </c>
      <c r="F656" s="73">
        <v>503.9873881166024</v>
      </c>
      <c r="G656" s="353" t="s">
        <v>219</v>
      </c>
      <c r="H656" s="73" t="s">
        <v>94</v>
      </c>
      <c r="I656" s="352" t="s">
        <v>497</v>
      </c>
    </row>
    <row r="657" spans="1:9">
      <c r="A657" s="73" t="s">
        <v>457</v>
      </c>
      <c r="B657" s="73" t="s">
        <v>234</v>
      </c>
      <c r="C657" s="352" t="s">
        <v>219</v>
      </c>
      <c r="D657" s="73" t="s">
        <v>2</v>
      </c>
      <c r="E657" s="352" t="s">
        <v>219</v>
      </c>
      <c r="F657" s="73">
        <v>3053.0351771461965</v>
      </c>
      <c r="G657" s="353" t="s">
        <v>219</v>
      </c>
      <c r="H657" s="73" t="s">
        <v>94</v>
      </c>
      <c r="I657" s="352" t="s">
        <v>497</v>
      </c>
    </row>
    <row r="658" spans="1:9">
      <c r="A658" s="73" t="s">
        <v>457</v>
      </c>
      <c r="B658" s="73" t="s">
        <v>234</v>
      </c>
      <c r="C658" s="352" t="s">
        <v>219</v>
      </c>
      <c r="D658" s="73" t="s">
        <v>5</v>
      </c>
      <c r="E658" s="352" t="s">
        <v>219</v>
      </c>
      <c r="F658" s="73">
        <v>5616.2141409506903</v>
      </c>
      <c r="G658" s="353" t="s">
        <v>219</v>
      </c>
      <c r="H658" s="73" t="s">
        <v>94</v>
      </c>
      <c r="I658" s="352" t="s">
        <v>497</v>
      </c>
    </row>
    <row r="659" spans="1:9">
      <c r="A659" s="73" t="s">
        <v>457</v>
      </c>
      <c r="B659" s="73" t="s">
        <v>234</v>
      </c>
      <c r="C659" s="352" t="s">
        <v>219</v>
      </c>
      <c r="D659" s="73" t="s">
        <v>8</v>
      </c>
      <c r="E659" s="352" t="s">
        <v>219</v>
      </c>
      <c r="F659" s="73">
        <v>2821.984417561353</v>
      </c>
      <c r="G659" s="353" t="s">
        <v>219</v>
      </c>
      <c r="H659" s="73" t="s">
        <v>94</v>
      </c>
      <c r="I659" s="352" t="s">
        <v>497</v>
      </c>
    </row>
    <row r="660" spans="1:9">
      <c r="A660" s="73" t="s">
        <v>457</v>
      </c>
      <c r="B660" s="73" t="s">
        <v>234</v>
      </c>
      <c r="C660" s="352" t="s">
        <v>219</v>
      </c>
      <c r="D660" s="73" t="s">
        <v>9</v>
      </c>
      <c r="E660" s="352" t="s">
        <v>219</v>
      </c>
      <c r="F660" s="73">
        <v>431.779029164598</v>
      </c>
      <c r="G660" s="353" t="s">
        <v>219</v>
      </c>
      <c r="H660" s="73" t="s">
        <v>94</v>
      </c>
      <c r="I660" s="352" t="s">
        <v>497</v>
      </c>
    </row>
    <row r="661" spans="1:9">
      <c r="A661" s="73" t="s">
        <v>457</v>
      </c>
      <c r="B661" s="73" t="s">
        <v>234</v>
      </c>
      <c r="C661" s="352" t="s">
        <v>219</v>
      </c>
      <c r="D661" s="73" t="s">
        <v>12</v>
      </c>
      <c r="E661" s="352" t="s">
        <v>219</v>
      </c>
      <c r="F661" s="73">
        <v>543.22810927924172</v>
      </c>
      <c r="G661" s="353" t="s">
        <v>219</v>
      </c>
      <c r="H661" s="73" t="s">
        <v>94</v>
      </c>
      <c r="I661" s="352" t="s">
        <v>497</v>
      </c>
    </row>
    <row r="662" spans="1:9">
      <c r="A662" s="73" t="s">
        <v>457</v>
      </c>
      <c r="B662" s="73" t="s">
        <v>234</v>
      </c>
      <c r="C662" s="352" t="s">
        <v>219</v>
      </c>
      <c r="D662" s="73" t="s">
        <v>6</v>
      </c>
      <c r="E662" s="352" t="s">
        <v>219</v>
      </c>
      <c r="F662" s="73">
        <v>1313.9100803090259</v>
      </c>
      <c r="G662" s="353" t="s">
        <v>219</v>
      </c>
      <c r="H662" s="73" t="s">
        <v>94</v>
      </c>
      <c r="I662" s="352" t="s">
        <v>497</v>
      </c>
    </row>
    <row r="663" spans="1:9">
      <c r="A663" s="73" t="s">
        <v>457</v>
      </c>
      <c r="B663" s="73" t="s">
        <v>234</v>
      </c>
      <c r="C663" s="352" t="s">
        <v>219</v>
      </c>
      <c r="D663" s="73" t="s">
        <v>83</v>
      </c>
      <c r="E663" s="352" t="s">
        <v>219</v>
      </c>
      <c r="F663" s="73">
        <v>1742.996033584993</v>
      </c>
      <c r="G663" s="353" t="s">
        <v>219</v>
      </c>
      <c r="H663" s="73" t="s">
        <v>94</v>
      </c>
      <c r="I663" s="352" t="s">
        <v>497</v>
      </c>
    </row>
    <row r="664" spans="1:9">
      <c r="A664" s="73" t="s">
        <v>457</v>
      </c>
      <c r="B664" s="73" t="s">
        <v>234</v>
      </c>
      <c r="C664" s="352" t="s">
        <v>219</v>
      </c>
      <c r="D664" s="73" t="s">
        <v>16</v>
      </c>
      <c r="E664" s="352" t="s">
        <v>219</v>
      </c>
      <c r="F664" s="73">
        <v>238.47772999133801</v>
      </c>
      <c r="G664" s="353" t="s">
        <v>219</v>
      </c>
      <c r="H664" s="73" t="s">
        <v>94</v>
      </c>
      <c r="I664" s="352" t="s">
        <v>497</v>
      </c>
    </row>
    <row r="665" spans="1:9">
      <c r="A665" s="73" t="s">
        <v>457</v>
      </c>
      <c r="B665" s="73" t="s">
        <v>234</v>
      </c>
      <c r="C665" s="352" t="s">
        <v>219</v>
      </c>
      <c r="D665" s="73" t="s">
        <v>47</v>
      </c>
      <c r="E665" s="352" t="s">
        <v>219</v>
      </c>
      <c r="F665" s="73">
        <v>184.76147673839873</v>
      </c>
      <c r="G665" s="353" t="s">
        <v>219</v>
      </c>
      <c r="H665" s="73" t="s">
        <v>94</v>
      </c>
      <c r="I665" s="352" t="s">
        <v>497</v>
      </c>
    </row>
    <row r="666" spans="1:9">
      <c r="A666" s="73" t="s">
        <v>457</v>
      </c>
      <c r="B666" s="73" t="s">
        <v>234</v>
      </c>
      <c r="C666" s="352" t="s">
        <v>219</v>
      </c>
      <c r="D666" s="73" t="s">
        <v>84</v>
      </c>
      <c r="E666" s="352" t="s">
        <v>219</v>
      </c>
      <c r="F666" s="73">
        <v>274.30087926476051</v>
      </c>
      <c r="G666" s="353" t="s">
        <v>219</v>
      </c>
      <c r="H666" s="73" t="s">
        <v>94</v>
      </c>
      <c r="I666" s="352" t="s">
        <v>497</v>
      </c>
    </row>
    <row r="667" spans="1:9">
      <c r="A667" s="73" t="s">
        <v>457</v>
      </c>
      <c r="B667" s="73" t="s">
        <v>236</v>
      </c>
      <c r="C667" s="352" t="s">
        <v>219</v>
      </c>
      <c r="D667" s="73" t="s">
        <v>108</v>
      </c>
      <c r="E667" s="352" t="s">
        <v>219</v>
      </c>
      <c r="F667" s="73">
        <v>158.69431037203958</v>
      </c>
      <c r="G667" s="353" t="s">
        <v>219</v>
      </c>
      <c r="H667" s="73" t="s">
        <v>94</v>
      </c>
      <c r="I667" s="352" t="s">
        <v>497</v>
      </c>
    </row>
    <row r="668" spans="1:9">
      <c r="A668" s="73" t="s">
        <v>457</v>
      </c>
      <c r="B668" s="73" t="s">
        <v>236</v>
      </c>
      <c r="C668" s="352" t="s">
        <v>219</v>
      </c>
      <c r="D668" s="73" t="s">
        <v>498</v>
      </c>
      <c r="E668" s="352" t="s">
        <v>219</v>
      </c>
      <c r="F668" s="73">
        <v>1460.7645906461189</v>
      </c>
      <c r="G668" s="353" t="s">
        <v>219</v>
      </c>
      <c r="H668" s="73" t="s">
        <v>94</v>
      </c>
      <c r="I668" s="352" t="s">
        <v>497</v>
      </c>
    </row>
    <row r="669" spans="1:9">
      <c r="A669" s="73" t="s">
        <v>457</v>
      </c>
      <c r="B669" s="73" t="s">
        <v>236</v>
      </c>
      <c r="C669" s="352" t="s">
        <v>219</v>
      </c>
      <c r="D669" s="73" t="s">
        <v>54</v>
      </c>
      <c r="E669" s="352" t="s">
        <v>219</v>
      </c>
      <c r="F669" s="73">
        <v>85.654877817082763</v>
      </c>
      <c r="G669" s="353" t="s">
        <v>219</v>
      </c>
      <c r="H669" s="73" t="s">
        <v>94</v>
      </c>
      <c r="I669" s="352" t="s">
        <v>497</v>
      </c>
    </row>
    <row r="670" spans="1:9">
      <c r="A670" s="73" t="s">
        <v>457</v>
      </c>
      <c r="B670" s="73" t="s">
        <v>237</v>
      </c>
      <c r="C670" s="352" t="s">
        <v>219</v>
      </c>
      <c r="D670" s="73" t="s">
        <v>15</v>
      </c>
      <c r="E670" s="352" t="s">
        <v>219</v>
      </c>
      <c r="F670" s="73">
        <v>2426.029236195976</v>
      </c>
      <c r="G670" s="353" t="s">
        <v>219</v>
      </c>
      <c r="H670" s="73" t="s">
        <v>94</v>
      </c>
      <c r="I670" s="352" t="s">
        <v>497</v>
      </c>
    </row>
    <row r="671" spans="1:9">
      <c r="A671" s="73" t="s">
        <v>457</v>
      </c>
      <c r="B671" s="73" t="s">
        <v>234</v>
      </c>
      <c r="C671" s="352" t="s">
        <v>219</v>
      </c>
      <c r="D671" s="73" t="s">
        <v>499</v>
      </c>
      <c r="E671" s="352" t="s">
        <v>219</v>
      </c>
      <c r="F671" s="73">
        <v>22918.174401194286</v>
      </c>
      <c r="G671" s="353" t="s">
        <v>219</v>
      </c>
      <c r="H671" s="73" t="s">
        <v>94</v>
      </c>
      <c r="I671" s="352" t="s">
        <v>497</v>
      </c>
    </row>
    <row r="672" spans="1:9">
      <c r="A672" s="73" t="s">
        <v>457</v>
      </c>
      <c r="B672" s="73" t="s">
        <v>234</v>
      </c>
      <c r="C672" s="352" t="s">
        <v>219</v>
      </c>
      <c r="D672" s="73" t="s">
        <v>500</v>
      </c>
      <c r="E672" s="352" t="s">
        <v>219</v>
      </c>
      <c r="F672" s="73">
        <v>639.35212854505585</v>
      </c>
      <c r="G672" s="353" t="s">
        <v>219</v>
      </c>
      <c r="H672" s="73" t="s">
        <v>94</v>
      </c>
      <c r="I672" s="352" t="s">
        <v>497</v>
      </c>
    </row>
    <row r="673" spans="1:9">
      <c r="A673" s="73" t="s">
        <v>457</v>
      </c>
      <c r="B673" s="73" t="s">
        <v>234</v>
      </c>
      <c r="C673" s="352" t="s">
        <v>219</v>
      </c>
      <c r="D673" s="73" t="s">
        <v>96</v>
      </c>
      <c r="E673" s="352" t="s">
        <v>219</v>
      </c>
      <c r="F673" s="73">
        <v>23563.178655138705</v>
      </c>
      <c r="G673" s="353" t="s">
        <v>219</v>
      </c>
      <c r="H673" s="73" t="s">
        <v>94</v>
      </c>
      <c r="I673" s="352" t="s">
        <v>497</v>
      </c>
    </row>
    <row r="674" spans="1:9">
      <c r="A674" s="73">
        <v>2018</v>
      </c>
      <c r="B674" s="73" t="s">
        <v>234</v>
      </c>
      <c r="C674" s="352" t="s">
        <v>219</v>
      </c>
      <c r="D674" s="73" t="s">
        <v>18</v>
      </c>
      <c r="E674" s="352" t="s">
        <v>219</v>
      </c>
      <c r="F674" s="73">
        <v>390.82388002454934</v>
      </c>
      <c r="G674" s="353" t="s">
        <v>219</v>
      </c>
      <c r="H674" s="73" t="s">
        <v>9</v>
      </c>
      <c r="I674" s="352" t="s">
        <v>501</v>
      </c>
    </row>
    <row r="675" spans="1:9">
      <c r="A675" s="73">
        <v>2018</v>
      </c>
      <c r="B675" s="73" t="s">
        <v>234</v>
      </c>
      <c r="C675" s="352" t="s">
        <v>219</v>
      </c>
      <c r="D675" s="73" t="s">
        <v>19</v>
      </c>
      <c r="E675" s="352" t="s">
        <v>219</v>
      </c>
      <c r="F675" s="73">
        <v>292.73742129213866</v>
      </c>
      <c r="G675" s="353" t="s">
        <v>219</v>
      </c>
      <c r="H675" s="73" t="s">
        <v>9</v>
      </c>
      <c r="I675" s="352" t="s">
        <v>501</v>
      </c>
    </row>
    <row r="676" spans="1:9">
      <c r="A676" s="73">
        <v>2018</v>
      </c>
      <c r="B676" s="73" t="s">
        <v>234</v>
      </c>
      <c r="C676" s="352" t="s">
        <v>219</v>
      </c>
      <c r="D676" s="73" t="s">
        <v>13</v>
      </c>
      <c r="E676" s="352" t="s">
        <v>219</v>
      </c>
      <c r="F676" s="73">
        <v>1027.4533484568235</v>
      </c>
      <c r="G676" s="353" t="s">
        <v>219</v>
      </c>
      <c r="H676" s="73" t="s">
        <v>9</v>
      </c>
      <c r="I676" s="352" t="s">
        <v>501</v>
      </c>
    </row>
    <row r="677" spans="1:9">
      <c r="A677" s="73">
        <v>2018</v>
      </c>
      <c r="B677" s="73" t="s">
        <v>234</v>
      </c>
      <c r="C677" s="352" t="s">
        <v>219</v>
      </c>
      <c r="D677" s="73" t="s">
        <v>81</v>
      </c>
      <c r="E677" s="352" t="s">
        <v>219</v>
      </c>
      <c r="F677" s="73">
        <v>344.88447917193002</v>
      </c>
      <c r="G677" s="353" t="s">
        <v>219</v>
      </c>
      <c r="H677" s="73" t="s">
        <v>9</v>
      </c>
      <c r="I677" s="352" t="s">
        <v>501</v>
      </c>
    </row>
    <row r="678" spans="1:9">
      <c r="A678" s="73">
        <v>2018</v>
      </c>
      <c r="B678" s="73" t="s">
        <v>234</v>
      </c>
      <c r="C678" s="352" t="s">
        <v>219</v>
      </c>
      <c r="D678" s="73" t="s">
        <v>2</v>
      </c>
      <c r="E678" s="352" t="s">
        <v>219</v>
      </c>
      <c r="F678" s="73">
        <v>4025.5226924207655</v>
      </c>
      <c r="G678" s="353" t="s">
        <v>219</v>
      </c>
      <c r="H678" s="73" t="s">
        <v>9</v>
      </c>
      <c r="I678" s="352" t="s">
        <v>501</v>
      </c>
    </row>
    <row r="679" spans="1:9">
      <c r="A679" s="73">
        <v>2018</v>
      </c>
      <c r="B679" s="73" t="s">
        <v>234</v>
      </c>
      <c r="C679" s="352" t="s">
        <v>219</v>
      </c>
      <c r="D679" s="73" t="s">
        <v>5</v>
      </c>
      <c r="E679" s="352" t="s">
        <v>219</v>
      </c>
      <c r="F679" s="73">
        <v>2920.1855910914214</v>
      </c>
      <c r="G679" s="353" t="s">
        <v>219</v>
      </c>
      <c r="H679" s="73" t="s">
        <v>9</v>
      </c>
      <c r="I679" s="352" t="s">
        <v>501</v>
      </c>
    </row>
    <row r="680" spans="1:9">
      <c r="A680" s="73">
        <v>2018</v>
      </c>
      <c r="B680" s="73" t="s">
        <v>234</v>
      </c>
      <c r="C680" s="352" t="s">
        <v>219</v>
      </c>
      <c r="D680" s="73" t="s">
        <v>8</v>
      </c>
      <c r="E680" s="352" t="s">
        <v>219</v>
      </c>
      <c r="F680" s="73">
        <v>1667.402559526764</v>
      </c>
      <c r="G680" s="353" t="s">
        <v>219</v>
      </c>
      <c r="H680" s="73" t="s">
        <v>9</v>
      </c>
      <c r="I680" s="352" t="s">
        <v>501</v>
      </c>
    </row>
    <row r="681" spans="1:9">
      <c r="A681" s="73">
        <v>2018</v>
      </c>
      <c r="B681" s="73" t="s">
        <v>234</v>
      </c>
      <c r="C681" s="352" t="s">
        <v>219</v>
      </c>
      <c r="D681" s="73" t="s">
        <v>9</v>
      </c>
      <c r="E681" s="352" t="s">
        <v>219</v>
      </c>
      <c r="F681" s="73">
        <v>509.79506267359898</v>
      </c>
      <c r="G681" s="353" t="s">
        <v>219</v>
      </c>
      <c r="H681" s="73" t="s">
        <v>9</v>
      </c>
      <c r="I681" s="352" t="s">
        <v>501</v>
      </c>
    </row>
    <row r="682" spans="1:9">
      <c r="A682" s="73">
        <v>2018</v>
      </c>
      <c r="B682" s="73" t="s">
        <v>234</v>
      </c>
      <c r="C682" s="352" t="s">
        <v>219</v>
      </c>
      <c r="D682" s="73" t="s">
        <v>12</v>
      </c>
      <c r="E682" s="352" t="s">
        <v>219</v>
      </c>
      <c r="F682" s="73">
        <v>392.53009111858984</v>
      </c>
      <c r="G682" s="353" t="s">
        <v>219</v>
      </c>
      <c r="H682" s="73" t="s">
        <v>9</v>
      </c>
      <c r="I682" s="352" t="s">
        <v>501</v>
      </c>
    </row>
    <row r="683" spans="1:9">
      <c r="A683" s="73">
        <v>2018</v>
      </c>
      <c r="B683" s="73" t="s">
        <v>234</v>
      </c>
      <c r="C683" s="352" t="s">
        <v>219</v>
      </c>
      <c r="D683" s="73" t="s">
        <v>6</v>
      </c>
      <c r="E683" s="352" t="s">
        <v>219</v>
      </c>
      <c r="F683" s="73">
        <v>996.75268962454118</v>
      </c>
      <c r="G683" s="353" t="s">
        <v>219</v>
      </c>
      <c r="H683" s="73" t="s">
        <v>9</v>
      </c>
      <c r="I683" s="352" t="s">
        <v>501</v>
      </c>
    </row>
    <row r="684" spans="1:9">
      <c r="A684" s="73">
        <v>2018</v>
      </c>
      <c r="B684" s="73" t="s">
        <v>234</v>
      </c>
      <c r="C684" s="352" t="s">
        <v>219</v>
      </c>
      <c r="D684" s="73" t="s">
        <v>83</v>
      </c>
      <c r="E684" s="352" t="s">
        <v>219</v>
      </c>
      <c r="F684" s="73">
        <v>1098.6448547714008</v>
      </c>
      <c r="G684" s="353" t="s">
        <v>219</v>
      </c>
      <c r="H684" s="73" t="s">
        <v>9</v>
      </c>
      <c r="I684" s="352" t="s">
        <v>501</v>
      </c>
    </row>
    <row r="685" spans="1:9">
      <c r="A685" s="73">
        <v>2018</v>
      </c>
      <c r="B685" s="73" t="s">
        <v>234</v>
      </c>
      <c r="C685" s="352" t="s">
        <v>219</v>
      </c>
      <c r="D685" s="73" t="s">
        <v>16</v>
      </c>
      <c r="E685" s="352" t="s">
        <v>219</v>
      </c>
      <c r="F685" s="73">
        <v>165.18837860747087</v>
      </c>
      <c r="G685" s="353" t="s">
        <v>219</v>
      </c>
      <c r="H685" s="73" t="s">
        <v>9</v>
      </c>
      <c r="I685" s="352" t="s">
        <v>501</v>
      </c>
    </row>
    <row r="686" spans="1:9">
      <c r="A686" s="73">
        <v>2018</v>
      </c>
      <c r="B686" s="73" t="s">
        <v>234</v>
      </c>
      <c r="C686" s="352" t="s">
        <v>219</v>
      </c>
      <c r="D686" s="73" t="s">
        <v>47</v>
      </c>
      <c r="E686" s="352" t="s">
        <v>219</v>
      </c>
      <c r="F686" s="73">
        <v>147.44167242003749</v>
      </c>
      <c r="G686" s="353" t="s">
        <v>219</v>
      </c>
      <c r="H686" s="73" t="s">
        <v>9</v>
      </c>
      <c r="I686" s="352" t="s">
        <v>501</v>
      </c>
    </row>
    <row r="687" spans="1:9">
      <c r="A687" s="73">
        <v>2018</v>
      </c>
      <c r="B687" s="73" t="s">
        <v>234</v>
      </c>
      <c r="C687" s="352" t="s">
        <v>219</v>
      </c>
      <c r="D687" s="73" t="s">
        <v>84</v>
      </c>
      <c r="E687" s="352" t="s">
        <v>219</v>
      </c>
      <c r="F687" s="73">
        <v>201.08322499684084</v>
      </c>
      <c r="G687" s="353" t="s">
        <v>219</v>
      </c>
      <c r="H687" s="73" t="s">
        <v>9</v>
      </c>
      <c r="I687" s="352" t="s">
        <v>501</v>
      </c>
    </row>
    <row r="688" spans="1:9">
      <c r="A688" s="73">
        <v>2018</v>
      </c>
      <c r="B688" s="73" t="s">
        <v>236</v>
      </c>
      <c r="C688" s="352" t="s">
        <v>219</v>
      </c>
      <c r="D688" s="73" t="s">
        <v>108</v>
      </c>
      <c r="E688" s="352" t="s">
        <v>219</v>
      </c>
      <c r="F688" s="73">
        <v>354.32868761611911</v>
      </c>
      <c r="G688" s="353" t="s">
        <v>219</v>
      </c>
      <c r="H688" s="73" t="s">
        <v>9</v>
      </c>
      <c r="I688" s="352" t="s">
        <v>501</v>
      </c>
    </row>
    <row r="689" spans="1:9">
      <c r="A689" s="73">
        <v>2018</v>
      </c>
      <c r="B689" s="73" t="s">
        <v>236</v>
      </c>
      <c r="C689" s="352" t="s">
        <v>219</v>
      </c>
      <c r="D689" s="73" t="s">
        <v>498</v>
      </c>
      <c r="E689" s="352" t="s">
        <v>219</v>
      </c>
      <c r="F689" s="73">
        <v>1116.7723619436754</v>
      </c>
      <c r="G689" s="353" t="s">
        <v>219</v>
      </c>
      <c r="H689" s="73" t="s">
        <v>9</v>
      </c>
      <c r="I689" s="352" t="s">
        <v>501</v>
      </c>
    </row>
    <row r="690" spans="1:9">
      <c r="A690" s="73">
        <v>2018</v>
      </c>
      <c r="B690" s="73" t="s">
        <v>236</v>
      </c>
      <c r="C690" s="352" t="s">
        <v>219</v>
      </c>
      <c r="D690" s="73" t="s">
        <v>54</v>
      </c>
      <c r="E690" s="352" t="s">
        <v>219</v>
      </c>
      <c r="F690" s="73">
        <v>74.35174799988539</v>
      </c>
      <c r="G690" s="353" t="s">
        <v>219</v>
      </c>
      <c r="H690" s="73" t="s">
        <v>9</v>
      </c>
      <c r="I690" s="352" t="s">
        <v>501</v>
      </c>
    </row>
    <row r="691" spans="1:9">
      <c r="A691" s="73">
        <v>2018</v>
      </c>
      <c r="B691" s="73" t="s">
        <v>237</v>
      </c>
      <c r="C691" s="352" t="s">
        <v>219</v>
      </c>
      <c r="D691" s="73" t="s">
        <v>15</v>
      </c>
      <c r="E691" s="352" t="s">
        <v>219</v>
      </c>
      <c r="F691" s="73">
        <v>1269.0542566138743</v>
      </c>
      <c r="G691" s="353" t="s">
        <v>219</v>
      </c>
      <c r="H691" s="73" t="s">
        <v>9</v>
      </c>
      <c r="I691" s="352" t="s">
        <v>501</v>
      </c>
    </row>
    <row r="692" spans="1:9">
      <c r="A692" s="73">
        <v>2018</v>
      </c>
      <c r="B692" s="73" t="s">
        <v>234</v>
      </c>
      <c r="C692" s="352" t="s">
        <v>219</v>
      </c>
      <c r="D692" s="73" t="s">
        <v>499</v>
      </c>
      <c r="E692" s="352" t="s">
        <v>219</v>
      </c>
      <c r="F692" s="73">
        <v>16994.953000370424</v>
      </c>
      <c r="G692" s="353" t="s">
        <v>219</v>
      </c>
      <c r="H692" s="73" t="s">
        <v>9</v>
      </c>
      <c r="I692" s="352" t="s">
        <v>501</v>
      </c>
    </row>
    <row r="693" spans="1:9">
      <c r="A693" s="73">
        <v>2018</v>
      </c>
      <c r="B693" s="73" t="s">
        <v>234</v>
      </c>
      <c r="C693" s="352" t="s">
        <v>219</v>
      </c>
      <c r="D693" s="73" t="s">
        <v>500</v>
      </c>
      <c r="E693" s="352" t="s">
        <v>219</v>
      </c>
      <c r="F693" s="73">
        <v>579.4558471065892</v>
      </c>
      <c r="G693" s="353" t="s">
        <v>219</v>
      </c>
      <c r="H693" s="73" t="s">
        <v>9</v>
      </c>
      <c r="I693" s="352" t="s">
        <v>501</v>
      </c>
    </row>
    <row r="694" spans="1:9">
      <c r="A694" s="73">
        <v>2018</v>
      </c>
      <c r="B694" s="73" t="s">
        <v>234</v>
      </c>
      <c r="C694" s="352" t="s">
        <v>219</v>
      </c>
      <c r="D694" s="73" t="s">
        <v>96</v>
      </c>
      <c r="E694" s="352" t="s">
        <v>219</v>
      </c>
      <c r="F694" s="73">
        <v>17574.408847477014</v>
      </c>
      <c r="G694" s="353" t="s">
        <v>219</v>
      </c>
      <c r="H694" s="73" t="s">
        <v>9</v>
      </c>
      <c r="I694" s="352" t="s">
        <v>501</v>
      </c>
    </row>
    <row r="695" spans="1:9">
      <c r="A695" s="73">
        <v>2018</v>
      </c>
      <c r="B695" s="73" t="s">
        <v>234</v>
      </c>
      <c r="C695" s="352" t="s">
        <v>219</v>
      </c>
      <c r="D695" s="73" t="s">
        <v>18</v>
      </c>
      <c r="E695" s="352" t="s">
        <v>219</v>
      </c>
      <c r="F695" s="73">
        <v>434.15202508953848</v>
      </c>
      <c r="G695" s="353" t="s">
        <v>219</v>
      </c>
      <c r="H695" s="73" t="s">
        <v>92</v>
      </c>
      <c r="I695" s="352" t="s">
        <v>501</v>
      </c>
    </row>
    <row r="696" spans="1:9">
      <c r="A696" s="73">
        <v>2018</v>
      </c>
      <c r="B696" s="73" t="s">
        <v>234</v>
      </c>
      <c r="C696" s="352" t="s">
        <v>219</v>
      </c>
      <c r="D696" s="73" t="s">
        <v>19</v>
      </c>
      <c r="E696" s="352" t="s">
        <v>219</v>
      </c>
      <c r="F696" s="73">
        <v>180.69909857356998</v>
      </c>
      <c r="G696" s="353" t="s">
        <v>219</v>
      </c>
      <c r="H696" s="73" t="s">
        <v>92</v>
      </c>
      <c r="I696" s="352" t="s">
        <v>501</v>
      </c>
    </row>
    <row r="697" spans="1:9">
      <c r="A697" s="73">
        <v>2018</v>
      </c>
      <c r="B697" s="73" t="s">
        <v>234</v>
      </c>
      <c r="C697" s="352" t="s">
        <v>219</v>
      </c>
      <c r="D697" s="73" t="s">
        <v>13</v>
      </c>
      <c r="E697" s="352" t="s">
        <v>219</v>
      </c>
      <c r="F697" s="73">
        <v>971.23786577244061</v>
      </c>
      <c r="G697" s="353" t="s">
        <v>219</v>
      </c>
      <c r="H697" s="73" t="s">
        <v>92</v>
      </c>
      <c r="I697" s="352" t="s">
        <v>501</v>
      </c>
    </row>
    <row r="698" spans="1:9">
      <c r="A698" s="73">
        <v>2018</v>
      </c>
      <c r="B698" s="73" t="s">
        <v>234</v>
      </c>
      <c r="C698" s="352" t="s">
        <v>219</v>
      </c>
      <c r="D698" s="73" t="s">
        <v>81</v>
      </c>
      <c r="E698" s="352" t="s">
        <v>219</v>
      </c>
      <c r="F698" s="73">
        <v>363.92492687781447</v>
      </c>
      <c r="G698" s="353" t="s">
        <v>219</v>
      </c>
      <c r="H698" s="73" t="s">
        <v>92</v>
      </c>
      <c r="I698" s="352" t="s">
        <v>501</v>
      </c>
    </row>
    <row r="699" spans="1:9">
      <c r="A699" s="73">
        <v>2018</v>
      </c>
      <c r="B699" s="73" t="s">
        <v>234</v>
      </c>
      <c r="C699" s="352" t="s">
        <v>219</v>
      </c>
      <c r="D699" s="73" t="s">
        <v>2</v>
      </c>
      <c r="E699" s="352" t="s">
        <v>219</v>
      </c>
      <c r="F699" s="73">
        <v>2483.4367389310523</v>
      </c>
      <c r="G699" s="353" t="s">
        <v>219</v>
      </c>
      <c r="H699" s="73" t="s">
        <v>92</v>
      </c>
      <c r="I699" s="352" t="s">
        <v>501</v>
      </c>
    </row>
    <row r="700" spans="1:9">
      <c r="A700" s="73">
        <v>2018</v>
      </c>
      <c r="B700" s="73" t="s">
        <v>234</v>
      </c>
      <c r="C700" s="352" t="s">
        <v>219</v>
      </c>
      <c r="D700" s="73" t="s">
        <v>5</v>
      </c>
      <c r="E700" s="352" t="s">
        <v>219</v>
      </c>
      <c r="F700" s="73">
        <v>2997.343696891262</v>
      </c>
      <c r="G700" s="353" t="s">
        <v>219</v>
      </c>
      <c r="H700" s="73" t="s">
        <v>92</v>
      </c>
      <c r="I700" s="352" t="s">
        <v>501</v>
      </c>
    </row>
    <row r="701" spans="1:9">
      <c r="A701" s="73">
        <v>2018</v>
      </c>
      <c r="B701" s="73" t="s">
        <v>234</v>
      </c>
      <c r="C701" s="352" t="s">
        <v>219</v>
      </c>
      <c r="D701" s="73" t="s">
        <v>8</v>
      </c>
      <c r="E701" s="352" t="s">
        <v>219</v>
      </c>
      <c r="F701" s="73">
        <v>1722.0427258823415</v>
      </c>
      <c r="G701" s="353" t="s">
        <v>219</v>
      </c>
      <c r="H701" s="73" t="s">
        <v>92</v>
      </c>
      <c r="I701" s="352" t="s">
        <v>501</v>
      </c>
    </row>
    <row r="702" spans="1:9">
      <c r="A702" s="73">
        <v>2018</v>
      </c>
      <c r="B702" s="73" t="s">
        <v>234</v>
      </c>
      <c r="C702" s="352" t="s">
        <v>219</v>
      </c>
      <c r="D702" s="73" t="s">
        <v>9</v>
      </c>
      <c r="E702" s="352" t="s">
        <v>219</v>
      </c>
      <c r="F702" s="73">
        <v>474.41193855233809</v>
      </c>
      <c r="G702" s="353" t="s">
        <v>219</v>
      </c>
      <c r="H702" s="73" t="s">
        <v>92</v>
      </c>
      <c r="I702" s="352" t="s">
        <v>501</v>
      </c>
    </row>
    <row r="703" spans="1:9">
      <c r="A703" s="73">
        <v>2018</v>
      </c>
      <c r="B703" s="73" t="s">
        <v>234</v>
      </c>
      <c r="C703" s="352" t="s">
        <v>219</v>
      </c>
      <c r="D703" s="73" t="s">
        <v>12</v>
      </c>
      <c r="E703" s="352" t="s">
        <v>219</v>
      </c>
      <c r="F703" s="73">
        <v>396.09385978809439</v>
      </c>
      <c r="G703" s="353" t="s">
        <v>219</v>
      </c>
      <c r="H703" s="73" t="s">
        <v>92</v>
      </c>
      <c r="I703" s="352" t="s">
        <v>501</v>
      </c>
    </row>
    <row r="704" spans="1:9">
      <c r="A704" s="73">
        <v>2018</v>
      </c>
      <c r="B704" s="73" t="s">
        <v>234</v>
      </c>
      <c r="C704" s="352" t="s">
        <v>219</v>
      </c>
      <c r="D704" s="73" t="s">
        <v>6</v>
      </c>
      <c r="E704" s="352" t="s">
        <v>219</v>
      </c>
      <c r="F704" s="73">
        <v>986.60431141934725</v>
      </c>
      <c r="G704" s="353" t="s">
        <v>219</v>
      </c>
      <c r="H704" s="73" t="s">
        <v>92</v>
      </c>
      <c r="I704" s="352" t="s">
        <v>501</v>
      </c>
    </row>
    <row r="705" spans="1:9">
      <c r="A705" s="73">
        <v>2018</v>
      </c>
      <c r="B705" s="73" t="s">
        <v>234</v>
      </c>
      <c r="C705" s="352" t="s">
        <v>219</v>
      </c>
      <c r="D705" s="73" t="s">
        <v>83</v>
      </c>
      <c r="E705" s="352" t="s">
        <v>219</v>
      </c>
      <c r="F705" s="73">
        <v>1177.3822141569817</v>
      </c>
      <c r="G705" s="353" t="s">
        <v>219</v>
      </c>
      <c r="H705" s="73" t="s">
        <v>92</v>
      </c>
      <c r="I705" s="352" t="s">
        <v>501</v>
      </c>
    </row>
    <row r="706" spans="1:9">
      <c r="A706" s="73">
        <v>2018</v>
      </c>
      <c r="B706" s="73" t="s">
        <v>234</v>
      </c>
      <c r="C706" s="352" t="s">
        <v>219</v>
      </c>
      <c r="D706" s="73" t="s">
        <v>16</v>
      </c>
      <c r="E706" s="352" t="s">
        <v>219</v>
      </c>
      <c r="F706" s="73">
        <v>165.53764241473988</v>
      </c>
      <c r="G706" s="353" t="s">
        <v>219</v>
      </c>
      <c r="H706" s="73" t="s">
        <v>92</v>
      </c>
      <c r="I706" s="352" t="s">
        <v>501</v>
      </c>
    </row>
    <row r="707" spans="1:9">
      <c r="A707" s="73">
        <v>2018</v>
      </c>
      <c r="B707" s="73" t="s">
        <v>234</v>
      </c>
      <c r="C707" s="352" t="s">
        <v>219</v>
      </c>
      <c r="D707" s="73" t="s">
        <v>47</v>
      </c>
      <c r="E707" s="352" t="s">
        <v>219</v>
      </c>
      <c r="F707" s="73">
        <v>155.33067308953488</v>
      </c>
      <c r="G707" s="353" t="s">
        <v>219</v>
      </c>
      <c r="H707" s="73" t="s">
        <v>92</v>
      </c>
      <c r="I707" s="352" t="s">
        <v>501</v>
      </c>
    </row>
    <row r="708" spans="1:9">
      <c r="A708" s="73">
        <v>2018</v>
      </c>
      <c r="B708" s="73" t="s">
        <v>234</v>
      </c>
      <c r="C708" s="352" t="s">
        <v>219</v>
      </c>
      <c r="D708" s="73" t="s">
        <v>84</v>
      </c>
      <c r="E708" s="352" t="s">
        <v>219</v>
      </c>
      <c r="F708" s="73">
        <v>217.95827073937437</v>
      </c>
      <c r="G708" s="353" t="s">
        <v>219</v>
      </c>
      <c r="H708" s="73" t="s">
        <v>92</v>
      </c>
      <c r="I708" s="352" t="s">
        <v>501</v>
      </c>
    </row>
    <row r="709" spans="1:9">
      <c r="A709" s="73">
        <v>2018</v>
      </c>
      <c r="B709" s="73" t="s">
        <v>236</v>
      </c>
      <c r="C709" s="352" t="s">
        <v>219</v>
      </c>
      <c r="D709" s="73" t="s">
        <v>108</v>
      </c>
      <c r="E709" s="352" t="s">
        <v>219</v>
      </c>
      <c r="F709" s="73">
        <v>183.21610495473993</v>
      </c>
      <c r="G709" s="353" t="s">
        <v>219</v>
      </c>
      <c r="H709" s="73" t="s">
        <v>92</v>
      </c>
      <c r="I709" s="352" t="s">
        <v>501</v>
      </c>
    </row>
    <row r="710" spans="1:9">
      <c r="A710" s="73">
        <v>2018</v>
      </c>
      <c r="B710" s="73" t="s">
        <v>236</v>
      </c>
      <c r="C710" s="352" t="s">
        <v>219</v>
      </c>
      <c r="D710" s="73" t="s">
        <v>498</v>
      </c>
      <c r="E710" s="352" t="s">
        <v>219</v>
      </c>
      <c r="F710" s="73">
        <v>1121.4916673988173</v>
      </c>
      <c r="G710" s="353" t="s">
        <v>219</v>
      </c>
      <c r="H710" s="73" t="s">
        <v>92</v>
      </c>
      <c r="I710" s="352" t="s">
        <v>501</v>
      </c>
    </row>
    <row r="711" spans="1:9">
      <c r="A711" s="73">
        <v>2018</v>
      </c>
      <c r="B711" s="73" t="s">
        <v>236</v>
      </c>
      <c r="C711" s="352" t="s">
        <v>219</v>
      </c>
      <c r="D711" s="73" t="s">
        <v>54</v>
      </c>
      <c r="E711" s="352" t="s">
        <v>219</v>
      </c>
      <c r="F711" s="73">
        <v>74.764259745122999</v>
      </c>
      <c r="G711" s="353" t="s">
        <v>219</v>
      </c>
      <c r="H711" s="73" t="s">
        <v>92</v>
      </c>
      <c r="I711" s="352" t="s">
        <v>501</v>
      </c>
    </row>
    <row r="712" spans="1:9">
      <c r="A712" s="73">
        <v>2018</v>
      </c>
      <c r="B712" s="73" t="s">
        <v>237</v>
      </c>
      <c r="C712" s="352" t="s">
        <v>219</v>
      </c>
      <c r="D712" s="73" t="s">
        <v>15</v>
      </c>
      <c r="E712" s="352" t="s">
        <v>219</v>
      </c>
      <c r="F712" s="73">
        <v>1233.5244902298214</v>
      </c>
      <c r="G712" s="353" t="s">
        <v>219</v>
      </c>
      <c r="H712" s="73" t="s">
        <v>92</v>
      </c>
      <c r="I712" s="352" t="s">
        <v>501</v>
      </c>
    </row>
    <row r="713" spans="1:9">
      <c r="A713" s="73">
        <v>2018</v>
      </c>
      <c r="B713" s="73" t="s">
        <v>234</v>
      </c>
      <c r="C713" s="352" t="s">
        <v>219</v>
      </c>
      <c r="D713" s="73" t="s">
        <v>499</v>
      </c>
      <c r="E713" s="352" t="s">
        <v>219</v>
      </c>
      <c r="F713" s="73">
        <v>15339.15251050693</v>
      </c>
      <c r="G713" s="353" t="s">
        <v>219</v>
      </c>
      <c r="H713" s="73" t="s">
        <v>92</v>
      </c>
      <c r="I713" s="352" t="s">
        <v>501</v>
      </c>
    </row>
    <row r="714" spans="1:9">
      <c r="A714" s="73">
        <v>2018</v>
      </c>
      <c r="B714" s="73" t="s">
        <v>234</v>
      </c>
      <c r="C714" s="352" t="s">
        <v>219</v>
      </c>
      <c r="D714" s="73" t="s">
        <v>500</v>
      </c>
      <c r="E714" s="352" t="s">
        <v>219</v>
      </c>
      <c r="F714" s="73">
        <v>550.95786810391371</v>
      </c>
      <c r="G714" s="353" t="s">
        <v>219</v>
      </c>
      <c r="H714" s="73" t="s">
        <v>92</v>
      </c>
      <c r="I714" s="352" t="s">
        <v>501</v>
      </c>
    </row>
    <row r="715" spans="1:9">
      <c r="A715" s="73">
        <v>2018</v>
      </c>
      <c r="B715" s="73" t="s">
        <v>234</v>
      </c>
      <c r="C715" s="352" t="s">
        <v>219</v>
      </c>
      <c r="D715" s="73" t="s">
        <v>96</v>
      </c>
      <c r="E715" s="352" t="s">
        <v>219</v>
      </c>
      <c r="F715" s="73">
        <v>15890.110378610843</v>
      </c>
      <c r="G715" s="353" t="s">
        <v>219</v>
      </c>
      <c r="H715" s="73" t="s">
        <v>92</v>
      </c>
      <c r="I715" s="352" t="s">
        <v>501</v>
      </c>
    </row>
    <row r="716" spans="1:9">
      <c r="A716" s="73">
        <v>2018</v>
      </c>
      <c r="B716" s="73" t="s">
        <v>234</v>
      </c>
      <c r="C716" s="352" t="s">
        <v>219</v>
      </c>
      <c r="D716" s="73" t="s">
        <v>18</v>
      </c>
      <c r="E716" s="352" t="s">
        <v>219</v>
      </c>
      <c r="F716" s="73">
        <v>408.49081704420422</v>
      </c>
      <c r="G716" s="353" t="s">
        <v>219</v>
      </c>
      <c r="H716" s="73" t="s">
        <v>93</v>
      </c>
      <c r="I716" s="352" t="s">
        <v>501</v>
      </c>
    </row>
    <row r="717" spans="1:9">
      <c r="A717" s="73">
        <v>2018</v>
      </c>
      <c r="B717" s="73" t="s">
        <v>234</v>
      </c>
      <c r="C717" s="352" t="s">
        <v>219</v>
      </c>
      <c r="D717" s="73" t="s">
        <v>19</v>
      </c>
      <c r="E717" s="352" t="s">
        <v>219</v>
      </c>
      <c r="F717" s="73">
        <v>198.67420474023314</v>
      </c>
      <c r="G717" s="353" t="s">
        <v>219</v>
      </c>
      <c r="H717" s="73" t="s">
        <v>93</v>
      </c>
      <c r="I717" s="352" t="s">
        <v>501</v>
      </c>
    </row>
    <row r="718" spans="1:9">
      <c r="A718" s="73">
        <v>2018</v>
      </c>
      <c r="B718" s="73" t="s">
        <v>234</v>
      </c>
      <c r="C718" s="352" t="s">
        <v>219</v>
      </c>
      <c r="D718" s="73" t="s">
        <v>13</v>
      </c>
      <c r="E718" s="352" t="s">
        <v>219</v>
      </c>
      <c r="F718" s="73">
        <v>959.49866554069592</v>
      </c>
      <c r="G718" s="353" t="s">
        <v>219</v>
      </c>
      <c r="H718" s="73" t="s">
        <v>93</v>
      </c>
      <c r="I718" s="352" t="s">
        <v>501</v>
      </c>
    </row>
    <row r="719" spans="1:9">
      <c r="A719" s="73">
        <v>2018</v>
      </c>
      <c r="B719" s="73" t="s">
        <v>234</v>
      </c>
      <c r="C719" s="352" t="s">
        <v>219</v>
      </c>
      <c r="D719" s="73" t="s">
        <v>81</v>
      </c>
      <c r="E719" s="352" t="s">
        <v>219</v>
      </c>
      <c r="F719" s="73">
        <v>346.16307878174672</v>
      </c>
      <c r="G719" s="353" t="s">
        <v>219</v>
      </c>
      <c r="H719" s="73" t="s">
        <v>93</v>
      </c>
      <c r="I719" s="352" t="s">
        <v>501</v>
      </c>
    </row>
    <row r="720" spans="1:9">
      <c r="A720" s="73">
        <v>2018</v>
      </c>
      <c r="B720" s="73" t="s">
        <v>234</v>
      </c>
      <c r="C720" s="352" t="s">
        <v>219</v>
      </c>
      <c r="D720" s="73" t="s">
        <v>2</v>
      </c>
      <c r="E720" s="352" t="s">
        <v>219</v>
      </c>
      <c r="F720" s="73">
        <v>2842.8823233016346</v>
      </c>
      <c r="G720" s="353" t="s">
        <v>219</v>
      </c>
      <c r="H720" s="73" t="s">
        <v>93</v>
      </c>
      <c r="I720" s="352" t="s">
        <v>501</v>
      </c>
    </row>
    <row r="721" spans="1:9">
      <c r="A721" s="73">
        <v>2018</v>
      </c>
      <c r="B721" s="73" t="s">
        <v>234</v>
      </c>
      <c r="C721" s="352" t="s">
        <v>219</v>
      </c>
      <c r="D721" s="73" t="s">
        <v>5</v>
      </c>
      <c r="E721" s="352" t="s">
        <v>219</v>
      </c>
      <c r="F721" s="73">
        <v>3018.2391229299556</v>
      </c>
      <c r="G721" s="353" t="s">
        <v>219</v>
      </c>
      <c r="H721" s="73" t="s">
        <v>93</v>
      </c>
      <c r="I721" s="352" t="s">
        <v>501</v>
      </c>
    </row>
    <row r="722" spans="1:9">
      <c r="A722" s="73">
        <v>2018</v>
      </c>
      <c r="B722" s="73" t="s">
        <v>234</v>
      </c>
      <c r="C722" s="352" t="s">
        <v>219</v>
      </c>
      <c r="D722" s="73" t="s">
        <v>8</v>
      </c>
      <c r="E722" s="352" t="s">
        <v>219</v>
      </c>
      <c r="F722" s="73">
        <v>1750.6252691862192</v>
      </c>
      <c r="G722" s="353" t="s">
        <v>219</v>
      </c>
      <c r="H722" s="73" t="s">
        <v>93</v>
      </c>
      <c r="I722" s="352" t="s">
        <v>501</v>
      </c>
    </row>
    <row r="723" spans="1:9">
      <c r="A723" s="73">
        <v>2018</v>
      </c>
      <c r="B723" s="73" t="s">
        <v>234</v>
      </c>
      <c r="C723" s="352" t="s">
        <v>219</v>
      </c>
      <c r="D723" s="73" t="s">
        <v>9</v>
      </c>
      <c r="E723" s="352" t="s">
        <v>219</v>
      </c>
      <c r="F723" s="73">
        <v>480.59433559957478</v>
      </c>
      <c r="G723" s="353" t="s">
        <v>219</v>
      </c>
      <c r="H723" s="73" t="s">
        <v>93</v>
      </c>
      <c r="I723" s="352" t="s">
        <v>501</v>
      </c>
    </row>
    <row r="724" spans="1:9">
      <c r="A724" s="73">
        <v>2018</v>
      </c>
      <c r="B724" s="73" t="s">
        <v>234</v>
      </c>
      <c r="C724" s="352" t="s">
        <v>219</v>
      </c>
      <c r="D724" s="73" t="s">
        <v>12</v>
      </c>
      <c r="E724" s="352" t="s">
        <v>219</v>
      </c>
      <c r="F724" s="73">
        <v>395.24789142141287</v>
      </c>
      <c r="G724" s="353" t="s">
        <v>219</v>
      </c>
      <c r="H724" s="73" t="s">
        <v>93</v>
      </c>
      <c r="I724" s="352" t="s">
        <v>501</v>
      </c>
    </row>
    <row r="725" spans="1:9">
      <c r="A725" s="73">
        <v>2018</v>
      </c>
      <c r="B725" s="73" t="s">
        <v>234</v>
      </c>
      <c r="C725" s="352" t="s">
        <v>219</v>
      </c>
      <c r="D725" s="73" t="s">
        <v>6</v>
      </c>
      <c r="E725" s="352" t="s">
        <v>219</v>
      </c>
      <c r="F725" s="73">
        <v>1043.299157881358</v>
      </c>
      <c r="G725" s="353" t="s">
        <v>219</v>
      </c>
      <c r="H725" s="73" t="s">
        <v>93</v>
      </c>
      <c r="I725" s="352" t="s">
        <v>501</v>
      </c>
    </row>
    <row r="726" spans="1:9">
      <c r="A726" s="73">
        <v>2018</v>
      </c>
      <c r="B726" s="73" t="s">
        <v>234</v>
      </c>
      <c r="C726" s="352" t="s">
        <v>219</v>
      </c>
      <c r="D726" s="73" t="s">
        <v>83</v>
      </c>
      <c r="E726" s="352" t="s">
        <v>219</v>
      </c>
      <c r="F726" s="73">
        <v>1174.4929557492542</v>
      </c>
      <c r="G726" s="353" t="s">
        <v>219</v>
      </c>
      <c r="H726" s="73" t="s">
        <v>93</v>
      </c>
      <c r="I726" s="352" t="s">
        <v>501</v>
      </c>
    </row>
    <row r="727" spans="1:9">
      <c r="A727" s="73">
        <v>2018</v>
      </c>
      <c r="B727" s="73" t="s">
        <v>234</v>
      </c>
      <c r="C727" s="352" t="s">
        <v>219</v>
      </c>
      <c r="D727" s="73" t="s">
        <v>16</v>
      </c>
      <c r="E727" s="352" t="s">
        <v>219</v>
      </c>
      <c r="F727" s="73">
        <v>156.95884404808183</v>
      </c>
      <c r="G727" s="353" t="s">
        <v>219</v>
      </c>
      <c r="H727" s="73" t="s">
        <v>93</v>
      </c>
      <c r="I727" s="352" t="s">
        <v>501</v>
      </c>
    </row>
    <row r="728" spans="1:9">
      <c r="A728" s="73">
        <v>2018</v>
      </c>
      <c r="B728" s="73" t="s">
        <v>234</v>
      </c>
      <c r="C728" s="352" t="s">
        <v>219</v>
      </c>
      <c r="D728" s="73" t="s">
        <v>47</v>
      </c>
      <c r="E728" s="352" t="s">
        <v>219</v>
      </c>
      <c r="F728" s="73">
        <v>160.93789826890733</v>
      </c>
      <c r="G728" s="353" t="s">
        <v>219</v>
      </c>
      <c r="H728" s="73" t="s">
        <v>93</v>
      </c>
      <c r="I728" s="352" t="s">
        <v>501</v>
      </c>
    </row>
    <row r="729" spans="1:9">
      <c r="A729" s="73">
        <v>2018</v>
      </c>
      <c r="B729" s="73" t="s">
        <v>234</v>
      </c>
      <c r="C729" s="352" t="s">
        <v>219</v>
      </c>
      <c r="D729" s="73" t="s">
        <v>84</v>
      </c>
      <c r="E729" s="352" t="s">
        <v>219</v>
      </c>
      <c r="F729" s="73">
        <v>226.12009816276264</v>
      </c>
      <c r="G729" s="353" t="s">
        <v>219</v>
      </c>
      <c r="H729" s="73" t="s">
        <v>93</v>
      </c>
      <c r="I729" s="352" t="s">
        <v>501</v>
      </c>
    </row>
    <row r="730" spans="1:9">
      <c r="A730" s="73">
        <v>2018</v>
      </c>
      <c r="B730" s="73" t="s">
        <v>236</v>
      </c>
      <c r="C730" s="352" t="s">
        <v>219</v>
      </c>
      <c r="D730" s="73" t="s">
        <v>108</v>
      </c>
      <c r="E730" s="352" t="s">
        <v>219</v>
      </c>
      <c r="F730" s="73">
        <v>192.70777808064003</v>
      </c>
      <c r="G730" s="353" t="s">
        <v>219</v>
      </c>
      <c r="H730" s="73" t="s">
        <v>93</v>
      </c>
      <c r="I730" s="352" t="s">
        <v>501</v>
      </c>
    </row>
    <row r="731" spans="1:9">
      <c r="A731" s="73">
        <v>2018</v>
      </c>
      <c r="B731" s="73" t="s">
        <v>236</v>
      </c>
      <c r="C731" s="352" t="s">
        <v>219</v>
      </c>
      <c r="D731" s="73" t="s">
        <v>498</v>
      </c>
      <c r="E731" s="352" t="s">
        <v>219</v>
      </c>
      <c r="F731" s="73">
        <v>1133.8499333294196</v>
      </c>
      <c r="G731" s="353" t="s">
        <v>219</v>
      </c>
      <c r="H731" s="73" t="s">
        <v>93</v>
      </c>
      <c r="I731" s="352" t="s">
        <v>501</v>
      </c>
    </row>
    <row r="732" spans="1:9">
      <c r="A732" s="73">
        <v>2018</v>
      </c>
      <c r="B732" s="73" t="s">
        <v>236</v>
      </c>
      <c r="C732" s="352" t="s">
        <v>219</v>
      </c>
      <c r="D732" s="73" t="s">
        <v>54</v>
      </c>
      <c r="E732" s="352" t="s">
        <v>219</v>
      </c>
      <c r="F732" s="73">
        <v>76.020215288044398</v>
      </c>
      <c r="G732" s="353" t="s">
        <v>219</v>
      </c>
      <c r="H732" s="73" t="s">
        <v>93</v>
      </c>
      <c r="I732" s="352" t="s">
        <v>501</v>
      </c>
    </row>
    <row r="733" spans="1:9">
      <c r="A733" s="73">
        <v>2018</v>
      </c>
      <c r="B733" s="73" t="s">
        <v>237</v>
      </c>
      <c r="C733" s="352" t="s">
        <v>219</v>
      </c>
      <c r="D733" s="73" t="s">
        <v>15</v>
      </c>
      <c r="E733" s="352" t="s">
        <v>219</v>
      </c>
      <c r="F733" s="73">
        <v>1345.6275380735481</v>
      </c>
      <c r="G733" s="353" t="s">
        <v>219</v>
      </c>
      <c r="H733" s="73" t="s">
        <v>93</v>
      </c>
      <c r="I733" s="352" t="s">
        <v>501</v>
      </c>
    </row>
    <row r="734" spans="1:9">
      <c r="A734" s="73">
        <v>2018</v>
      </c>
      <c r="B734" s="73" t="s">
        <v>234</v>
      </c>
      <c r="C734" s="352" t="s">
        <v>219</v>
      </c>
      <c r="D734" s="73" t="s">
        <v>499</v>
      </c>
      <c r="E734" s="352" t="s">
        <v>219</v>
      </c>
      <c r="F734" s="73">
        <v>15910.430127427693</v>
      </c>
      <c r="G734" s="353" t="s">
        <v>219</v>
      </c>
      <c r="H734" s="73" t="s">
        <v>93</v>
      </c>
      <c r="I734" s="352" t="s">
        <v>501</v>
      </c>
    </row>
    <row r="735" spans="1:9">
      <c r="A735" s="73">
        <v>2018</v>
      </c>
      <c r="B735" s="73" t="s">
        <v>234</v>
      </c>
      <c r="C735" s="352" t="s">
        <v>219</v>
      </c>
      <c r="D735" s="73" t="s">
        <v>500</v>
      </c>
      <c r="E735" s="352" t="s">
        <v>219</v>
      </c>
      <c r="F735" s="73">
        <v>543.99277860558652</v>
      </c>
      <c r="G735" s="353" t="s">
        <v>219</v>
      </c>
      <c r="H735" s="73" t="s">
        <v>93</v>
      </c>
      <c r="I735" s="352" t="s">
        <v>501</v>
      </c>
    </row>
    <row r="736" spans="1:9">
      <c r="A736" s="73">
        <v>2018</v>
      </c>
      <c r="B736" s="73" t="s">
        <v>234</v>
      </c>
      <c r="C736" s="352" t="s">
        <v>219</v>
      </c>
      <c r="D736" s="73" t="s">
        <v>96</v>
      </c>
      <c r="E736" s="352" t="s">
        <v>219</v>
      </c>
      <c r="F736" s="73">
        <v>16454.42290603328</v>
      </c>
      <c r="G736" s="353" t="s">
        <v>219</v>
      </c>
      <c r="H736" s="73" t="s">
        <v>93</v>
      </c>
      <c r="I736" s="352" t="s">
        <v>501</v>
      </c>
    </row>
    <row r="737" spans="1:9">
      <c r="A737" s="73">
        <v>2018</v>
      </c>
      <c r="B737" s="73" t="s">
        <v>234</v>
      </c>
      <c r="C737" s="352" t="s">
        <v>219</v>
      </c>
      <c r="D737" s="73" t="s">
        <v>18</v>
      </c>
      <c r="E737" s="352" t="s">
        <v>219</v>
      </c>
      <c r="F737" s="73">
        <v>413.21647437756167</v>
      </c>
      <c r="G737" s="353" t="s">
        <v>219</v>
      </c>
      <c r="H737" s="73" t="s">
        <v>94</v>
      </c>
      <c r="I737" s="352" t="s">
        <v>501</v>
      </c>
    </row>
    <row r="738" spans="1:9">
      <c r="A738" s="73">
        <v>2018</v>
      </c>
      <c r="B738" s="73" t="s">
        <v>234</v>
      </c>
      <c r="C738" s="352" t="s">
        <v>219</v>
      </c>
      <c r="D738" s="73" t="s">
        <v>19</v>
      </c>
      <c r="E738" s="352" t="s">
        <v>219</v>
      </c>
      <c r="F738" s="73">
        <v>176.47830533491486</v>
      </c>
      <c r="G738" s="353" t="s">
        <v>219</v>
      </c>
      <c r="H738" s="73" t="s">
        <v>94</v>
      </c>
      <c r="I738" s="352" t="s">
        <v>501</v>
      </c>
    </row>
    <row r="739" spans="1:9">
      <c r="A739" s="73">
        <v>2018</v>
      </c>
      <c r="B739" s="73" t="s">
        <v>234</v>
      </c>
      <c r="C739" s="352" t="s">
        <v>219</v>
      </c>
      <c r="D739" s="73" t="s">
        <v>13</v>
      </c>
      <c r="E739" s="352" t="s">
        <v>219</v>
      </c>
      <c r="F739" s="73">
        <v>909.96290958385407</v>
      </c>
      <c r="G739" s="353" t="s">
        <v>219</v>
      </c>
      <c r="H739" s="73" t="s">
        <v>94</v>
      </c>
      <c r="I739" s="352" t="s">
        <v>501</v>
      </c>
    </row>
    <row r="740" spans="1:9">
      <c r="A740" s="73">
        <v>2018</v>
      </c>
      <c r="B740" s="73" t="s">
        <v>234</v>
      </c>
      <c r="C740" s="352" t="s">
        <v>219</v>
      </c>
      <c r="D740" s="73" t="s">
        <v>81</v>
      </c>
      <c r="E740" s="352" t="s">
        <v>219</v>
      </c>
      <c r="F740" s="73">
        <v>343.02800662511333</v>
      </c>
      <c r="G740" s="353" t="s">
        <v>219</v>
      </c>
      <c r="H740" s="73" t="s">
        <v>94</v>
      </c>
      <c r="I740" s="352" t="s">
        <v>501</v>
      </c>
    </row>
    <row r="741" spans="1:9">
      <c r="A741" s="73">
        <v>2018</v>
      </c>
      <c r="B741" s="73" t="s">
        <v>234</v>
      </c>
      <c r="C741" s="352" t="s">
        <v>219</v>
      </c>
      <c r="D741" s="73" t="s">
        <v>2</v>
      </c>
      <c r="E741" s="352" t="s">
        <v>219</v>
      </c>
      <c r="F741" s="73">
        <v>2655.1891787535997</v>
      </c>
      <c r="G741" s="353" t="s">
        <v>219</v>
      </c>
      <c r="H741" s="73" t="s">
        <v>94</v>
      </c>
      <c r="I741" s="352" t="s">
        <v>501</v>
      </c>
    </row>
    <row r="742" spans="1:9">
      <c r="A742" s="73">
        <v>2018</v>
      </c>
      <c r="B742" s="73" t="s">
        <v>234</v>
      </c>
      <c r="C742" s="352" t="s">
        <v>219</v>
      </c>
      <c r="D742" s="73" t="s">
        <v>5</v>
      </c>
      <c r="E742" s="352" t="s">
        <v>219</v>
      </c>
      <c r="F742" s="73">
        <v>3400.9798001633994</v>
      </c>
      <c r="G742" s="353" t="s">
        <v>219</v>
      </c>
      <c r="H742" s="73" t="s">
        <v>94</v>
      </c>
      <c r="I742" s="352" t="s">
        <v>501</v>
      </c>
    </row>
    <row r="743" spans="1:9">
      <c r="A743" s="73">
        <v>2018</v>
      </c>
      <c r="B743" s="73" t="s">
        <v>234</v>
      </c>
      <c r="C743" s="352" t="s">
        <v>219</v>
      </c>
      <c r="D743" s="73" t="s">
        <v>8</v>
      </c>
      <c r="E743" s="352" t="s">
        <v>219</v>
      </c>
      <c r="F743" s="73">
        <v>1746.9098450072847</v>
      </c>
      <c r="G743" s="353" t="s">
        <v>219</v>
      </c>
      <c r="H743" s="73" t="s">
        <v>94</v>
      </c>
      <c r="I743" s="352" t="s">
        <v>501</v>
      </c>
    </row>
    <row r="744" spans="1:9">
      <c r="A744" s="73">
        <v>2018</v>
      </c>
      <c r="B744" s="73" t="s">
        <v>234</v>
      </c>
      <c r="C744" s="352" t="s">
        <v>219</v>
      </c>
      <c r="D744" s="73" t="s">
        <v>9</v>
      </c>
      <c r="E744" s="352" t="s">
        <v>219</v>
      </c>
      <c r="F744" s="73">
        <v>537.00980766694897</v>
      </c>
      <c r="G744" s="353" t="s">
        <v>219</v>
      </c>
      <c r="H744" s="73" t="s">
        <v>94</v>
      </c>
      <c r="I744" s="352" t="s">
        <v>501</v>
      </c>
    </row>
    <row r="745" spans="1:9">
      <c r="A745" s="73">
        <v>2018</v>
      </c>
      <c r="B745" s="73" t="s">
        <v>234</v>
      </c>
      <c r="C745" s="352" t="s">
        <v>219</v>
      </c>
      <c r="D745" s="73" t="s">
        <v>12</v>
      </c>
      <c r="E745" s="352" t="s">
        <v>219</v>
      </c>
      <c r="F745" s="73">
        <v>408.43927278421245</v>
      </c>
      <c r="G745" s="353" t="s">
        <v>219</v>
      </c>
      <c r="H745" s="73" t="s">
        <v>94</v>
      </c>
      <c r="I745" s="352" t="s">
        <v>501</v>
      </c>
    </row>
    <row r="746" spans="1:9">
      <c r="A746" s="73">
        <v>2018</v>
      </c>
      <c r="B746" s="73" t="s">
        <v>234</v>
      </c>
      <c r="C746" s="352" t="s">
        <v>219</v>
      </c>
      <c r="D746" s="73" t="s">
        <v>6</v>
      </c>
      <c r="E746" s="352" t="s">
        <v>219</v>
      </c>
      <c r="F746" s="73">
        <v>1098.9265672239396</v>
      </c>
      <c r="G746" s="353" t="s">
        <v>219</v>
      </c>
      <c r="H746" s="73" t="s">
        <v>94</v>
      </c>
      <c r="I746" s="352" t="s">
        <v>501</v>
      </c>
    </row>
    <row r="747" spans="1:9">
      <c r="A747" s="73">
        <v>2018</v>
      </c>
      <c r="B747" s="73" t="s">
        <v>234</v>
      </c>
      <c r="C747" s="352" t="s">
        <v>219</v>
      </c>
      <c r="D747" s="73" t="s">
        <v>83</v>
      </c>
      <c r="E747" s="352" t="s">
        <v>219</v>
      </c>
      <c r="F747" s="73">
        <v>1267.9362508901852</v>
      </c>
      <c r="G747" s="353" t="s">
        <v>219</v>
      </c>
      <c r="H747" s="73" t="s">
        <v>94</v>
      </c>
      <c r="I747" s="352" t="s">
        <v>501</v>
      </c>
    </row>
    <row r="748" spans="1:9">
      <c r="A748" s="73">
        <v>2018</v>
      </c>
      <c r="B748" s="73" t="s">
        <v>234</v>
      </c>
      <c r="C748" s="352" t="s">
        <v>219</v>
      </c>
      <c r="D748" s="73" t="s">
        <v>16</v>
      </c>
      <c r="E748" s="352" t="s">
        <v>219</v>
      </c>
      <c r="F748" s="73">
        <v>164.15660459205984</v>
      </c>
      <c r="G748" s="353" t="s">
        <v>219</v>
      </c>
      <c r="H748" s="73" t="s">
        <v>94</v>
      </c>
      <c r="I748" s="352" t="s">
        <v>501</v>
      </c>
    </row>
    <row r="749" spans="1:9">
      <c r="A749" s="73">
        <v>2018</v>
      </c>
      <c r="B749" s="73" t="s">
        <v>234</v>
      </c>
      <c r="C749" s="352" t="s">
        <v>219</v>
      </c>
      <c r="D749" s="73" t="s">
        <v>47</v>
      </c>
      <c r="E749" s="352" t="s">
        <v>219</v>
      </c>
      <c r="F749" s="73">
        <v>157.90493497838125</v>
      </c>
      <c r="G749" s="353" t="s">
        <v>219</v>
      </c>
      <c r="H749" s="73" t="s">
        <v>94</v>
      </c>
      <c r="I749" s="352" t="s">
        <v>501</v>
      </c>
    </row>
    <row r="750" spans="1:9">
      <c r="A750" s="73">
        <v>2018</v>
      </c>
      <c r="B750" s="73" t="s">
        <v>234</v>
      </c>
      <c r="C750" s="352" t="s">
        <v>219</v>
      </c>
      <c r="D750" s="73" t="s">
        <v>84</v>
      </c>
      <c r="E750" s="352" t="s">
        <v>219</v>
      </c>
      <c r="F750" s="73">
        <v>249.67976776190068</v>
      </c>
      <c r="G750" s="353" t="s">
        <v>219</v>
      </c>
      <c r="H750" s="73" t="s">
        <v>94</v>
      </c>
      <c r="I750" s="352" t="s">
        <v>501</v>
      </c>
    </row>
    <row r="751" spans="1:9">
      <c r="A751" s="73">
        <v>2018</v>
      </c>
      <c r="B751" s="73" t="s">
        <v>236</v>
      </c>
      <c r="C751" s="352" t="s">
        <v>219</v>
      </c>
      <c r="D751" s="73" t="s">
        <v>108</v>
      </c>
      <c r="E751" s="352" t="s">
        <v>219</v>
      </c>
      <c r="F751" s="73">
        <v>186.8899579182179</v>
      </c>
      <c r="G751" s="353" t="s">
        <v>219</v>
      </c>
      <c r="H751" s="73" t="s">
        <v>94</v>
      </c>
      <c r="I751" s="352" t="s">
        <v>501</v>
      </c>
    </row>
    <row r="752" spans="1:9">
      <c r="A752" s="73">
        <v>2018</v>
      </c>
      <c r="B752" s="73" t="s">
        <v>236</v>
      </c>
      <c r="C752" s="352" t="s">
        <v>219</v>
      </c>
      <c r="D752" s="73" t="s">
        <v>498</v>
      </c>
      <c r="E752" s="352" t="s">
        <v>219</v>
      </c>
      <c r="F752" s="73">
        <v>1149.1544092481492</v>
      </c>
      <c r="G752" s="353" t="s">
        <v>219</v>
      </c>
      <c r="H752" s="73" t="s">
        <v>94</v>
      </c>
      <c r="I752" s="352" t="s">
        <v>501</v>
      </c>
    </row>
    <row r="753" spans="1:9">
      <c r="A753" s="73">
        <v>2018</v>
      </c>
      <c r="B753" s="73" t="s">
        <v>236</v>
      </c>
      <c r="C753" s="352" t="s">
        <v>219</v>
      </c>
      <c r="D753" s="73" t="s">
        <v>54</v>
      </c>
      <c r="E753" s="352" t="s">
        <v>219</v>
      </c>
      <c r="F753" s="73">
        <v>78.09916396694716</v>
      </c>
      <c r="G753" s="353" t="s">
        <v>219</v>
      </c>
      <c r="H753" s="73" t="s">
        <v>94</v>
      </c>
      <c r="I753" s="352" t="s">
        <v>501</v>
      </c>
    </row>
    <row r="754" spans="1:9">
      <c r="A754" s="73">
        <v>2018</v>
      </c>
      <c r="B754" s="73" t="s">
        <v>237</v>
      </c>
      <c r="C754" s="352" t="s">
        <v>219</v>
      </c>
      <c r="D754" s="73" t="s">
        <v>15</v>
      </c>
      <c r="E754" s="352" t="s">
        <v>219</v>
      </c>
      <c r="F754" s="73">
        <v>1828.6723521970725</v>
      </c>
      <c r="G754" s="353" t="s">
        <v>219</v>
      </c>
      <c r="H754" s="73" t="s">
        <v>94</v>
      </c>
      <c r="I754" s="352" t="s">
        <v>501</v>
      </c>
    </row>
    <row r="755" spans="1:9">
      <c r="A755" s="73">
        <v>2018</v>
      </c>
      <c r="B755" s="73" t="s">
        <v>234</v>
      </c>
      <c r="C755" s="352" t="s">
        <v>219</v>
      </c>
      <c r="D755" s="73" t="s">
        <v>499</v>
      </c>
      <c r="E755" s="352" t="s">
        <v>219</v>
      </c>
      <c r="F755" s="73">
        <v>16772.633609073746</v>
      </c>
      <c r="G755" s="353" t="s">
        <v>219</v>
      </c>
      <c r="H755" s="73" t="s">
        <v>94</v>
      </c>
      <c r="I755" s="352" t="s">
        <v>501</v>
      </c>
    </row>
    <row r="756" spans="1:9">
      <c r="A756" s="73">
        <v>2018</v>
      </c>
      <c r="B756" s="73" t="s">
        <v>234</v>
      </c>
      <c r="C756" s="352" t="s">
        <v>219</v>
      </c>
      <c r="D756" s="73" t="s">
        <v>500</v>
      </c>
      <c r="E756" s="352" t="s">
        <v>219</v>
      </c>
      <c r="F756" s="73">
        <v>624.89544005391053</v>
      </c>
      <c r="G756" s="353" t="s">
        <v>219</v>
      </c>
      <c r="H756" s="73" t="s">
        <v>94</v>
      </c>
      <c r="I756" s="352" t="s">
        <v>501</v>
      </c>
    </row>
    <row r="757" spans="1:9">
      <c r="A757" s="73">
        <v>2018</v>
      </c>
      <c r="B757" s="73" t="s">
        <v>234</v>
      </c>
      <c r="C757" s="352" t="s">
        <v>219</v>
      </c>
      <c r="D757" s="73" t="s">
        <v>96</v>
      </c>
      <c r="E757" s="352" t="s">
        <v>219</v>
      </c>
      <c r="F757" s="73">
        <v>17397.529049127657</v>
      </c>
      <c r="G757" s="353" t="s">
        <v>219</v>
      </c>
      <c r="H757" s="73" t="s">
        <v>94</v>
      </c>
      <c r="I757" s="352" t="s">
        <v>501</v>
      </c>
    </row>
    <row r="758" spans="1:9">
      <c r="A758" s="73">
        <v>2019</v>
      </c>
      <c r="B758" s="73" t="s">
        <v>234</v>
      </c>
      <c r="C758" s="352" t="s">
        <v>219</v>
      </c>
      <c r="D758" s="73" t="s">
        <v>18</v>
      </c>
      <c r="E758" s="352" t="s">
        <v>219</v>
      </c>
      <c r="F758" s="73">
        <v>386.01992112689021</v>
      </c>
      <c r="G758" s="353" t="s">
        <v>219</v>
      </c>
      <c r="H758" s="73" t="s">
        <v>9</v>
      </c>
      <c r="I758" s="352" t="s">
        <v>501</v>
      </c>
    </row>
    <row r="759" spans="1:9">
      <c r="A759" s="73">
        <v>2019</v>
      </c>
      <c r="B759" s="73" t="s">
        <v>234</v>
      </c>
      <c r="C759" s="352" t="s">
        <v>219</v>
      </c>
      <c r="D759" s="73" t="s">
        <v>19</v>
      </c>
      <c r="E759" s="352" t="s">
        <v>219</v>
      </c>
      <c r="F759" s="73">
        <v>284.71668056657109</v>
      </c>
      <c r="G759" s="353" t="s">
        <v>219</v>
      </c>
      <c r="H759" s="73" t="s">
        <v>9</v>
      </c>
      <c r="I759" s="352" t="s">
        <v>501</v>
      </c>
    </row>
    <row r="760" spans="1:9">
      <c r="A760" s="73">
        <v>2019</v>
      </c>
      <c r="B760" s="73" t="s">
        <v>234</v>
      </c>
      <c r="C760" s="352" t="s">
        <v>219</v>
      </c>
      <c r="D760" s="73" t="s">
        <v>13</v>
      </c>
      <c r="E760" s="352" t="s">
        <v>219</v>
      </c>
      <c r="F760" s="73">
        <v>960.16482268806101</v>
      </c>
      <c r="G760" s="353" t="s">
        <v>219</v>
      </c>
      <c r="H760" s="73" t="s">
        <v>9</v>
      </c>
      <c r="I760" s="352" t="s">
        <v>501</v>
      </c>
    </row>
    <row r="761" spans="1:9">
      <c r="A761" s="73">
        <v>2019</v>
      </c>
      <c r="B761" s="73" t="s">
        <v>234</v>
      </c>
      <c r="C761" s="352" t="s">
        <v>219</v>
      </c>
      <c r="D761" s="73" t="s">
        <v>81</v>
      </c>
      <c r="E761" s="352" t="s">
        <v>219</v>
      </c>
      <c r="F761" s="73">
        <v>354.64234045568827</v>
      </c>
      <c r="G761" s="353" t="s">
        <v>219</v>
      </c>
      <c r="H761" s="73" t="s">
        <v>9</v>
      </c>
      <c r="I761" s="352" t="s">
        <v>501</v>
      </c>
    </row>
    <row r="762" spans="1:9">
      <c r="A762" s="73">
        <v>2019</v>
      </c>
      <c r="B762" s="73" t="s">
        <v>234</v>
      </c>
      <c r="C762" s="352" t="s">
        <v>219</v>
      </c>
      <c r="D762" s="73" t="s">
        <v>2</v>
      </c>
      <c r="E762" s="352" t="s">
        <v>219</v>
      </c>
      <c r="F762" s="73">
        <v>4324.6947822347183</v>
      </c>
      <c r="G762" s="353" t="s">
        <v>219</v>
      </c>
      <c r="H762" s="73" t="s">
        <v>9</v>
      </c>
      <c r="I762" s="352" t="s">
        <v>501</v>
      </c>
    </row>
    <row r="763" spans="1:9">
      <c r="A763" s="73">
        <v>2019</v>
      </c>
      <c r="B763" s="73" t="s">
        <v>234</v>
      </c>
      <c r="C763" s="352" t="s">
        <v>219</v>
      </c>
      <c r="D763" s="73" t="s">
        <v>5</v>
      </c>
      <c r="E763" s="352" t="s">
        <v>219</v>
      </c>
      <c r="F763" s="73">
        <v>2976.9988001463535</v>
      </c>
      <c r="G763" s="353" t="s">
        <v>219</v>
      </c>
      <c r="H763" s="73" t="s">
        <v>9</v>
      </c>
      <c r="I763" s="352" t="s">
        <v>501</v>
      </c>
    </row>
    <row r="764" spans="1:9">
      <c r="A764" s="73">
        <v>2019</v>
      </c>
      <c r="B764" s="73" t="s">
        <v>234</v>
      </c>
      <c r="C764" s="352" t="s">
        <v>219</v>
      </c>
      <c r="D764" s="73" t="s">
        <v>8</v>
      </c>
      <c r="E764" s="352" t="s">
        <v>219</v>
      </c>
      <c r="F764" s="73">
        <v>1754.1568406977444</v>
      </c>
      <c r="G764" s="353" t="s">
        <v>219</v>
      </c>
      <c r="H764" s="73" t="s">
        <v>9</v>
      </c>
      <c r="I764" s="352" t="s">
        <v>501</v>
      </c>
    </row>
    <row r="765" spans="1:9">
      <c r="A765" s="73">
        <v>2019</v>
      </c>
      <c r="B765" s="73" t="s">
        <v>234</v>
      </c>
      <c r="C765" s="352" t="s">
        <v>219</v>
      </c>
      <c r="D765" s="73" t="s">
        <v>9</v>
      </c>
      <c r="E765" s="352" t="s">
        <v>219</v>
      </c>
      <c r="F765" s="73">
        <v>488.87655199634088</v>
      </c>
      <c r="G765" s="353" t="s">
        <v>219</v>
      </c>
      <c r="H765" s="73" t="s">
        <v>9</v>
      </c>
      <c r="I765" s="352" t="s">
        <v>501</v>
      </c>
    </row>
    <row r="766" spans="1:9">
      <c r="A766" s="73">
        <v>2019</v>
      </c>
      <c r="B766" s="73" t="s">
        <v>234</v>
      </c>
      <c r="C766" s="352" t="s">
        <v>219</v>
      </c>
      <c r="D766" s="73" t="s">
        <v>12</v>
      </c>
      <c r="E766" s="352" t="s">
        <v>219</v>
      </c>
      <c r="F766" s="73">
        <v>374.35136148543887</v>
      </c>
      <c r="G766" s="353" t="s">
        <v>219</v>
      </c>
      <c r="H766" s="73" t="s">
        <v>9</v>
      </c>
      <c r="I766" s="352" t="s">
        <v>501</v>
      </c>
    </row>
    <row r="767" spans="1:9">
      <c r="A767" s="73">
        <v>2019</v>
      </c>
      <c r="B767" s="73" t="s">
        <v>234</v>
      </c>
      <c r="C767" s="352" t="s">
        <v>219</v>
      </c>
      <c r="D767" s="73" t="s">
        <v>6</v>
      </c>
      <c r="E767" s="352" t="s">
        <v>219</v>
      </c>
      <c r="F767" s="73">
        <v>1022.1150796062558</v>
      </c>
      <c r="G767" s="353" t="s">
        <v>219</v>
      </c>
      <c r="H767" s="73" t="s">
        <v>9</v>
      </c>
      <c r="I767" s="352" t="s">
        <v>501</v>
      </c>
    </row>
    <row r="768" spans="1:9">
      <c r="A768" s="73">
        <v>2019</v>
      </c>
      <c r="B768" s="73" t="s">
        <v>234</v>
      </c>
      <c r="C768" s="352" t="s">
        <v>219</v>
      </c>
      <c r="D768" s="73" t="s">
        <v>83</v>
      </c>
      <c r="E768" s="352" t="s">
        <v>219</v>
      </c>
      <c r="F768" s="73">
        <v>1152.1310886571978</v>
      </c>
      <c r="G768" s="353" t="s">
        <v>219</v>
      </c>
      <c r="H768" s="73" t="s">
        <v>9</v>
      </c>
      <c r="I768" s="352" t="s">
        <v>501</v>
      </c>
    </row>
    <row r="769" spans="1:9">
      <c r="A769" s="73">
        <v>2019</v>
      </c>
      <c r="B769" s="73" t="s">
        <v>234</v>
      </c>
      <c r="C769" s="352" t="s">
        <v>219</v>
      </c>
      <c r="D769" s="73" t="s">
        <v>16</v>
      </c>
      <c r="E769" s="352" t="s">
        <v>219</v>
      </c>
      <c r="F769" s="73">
        <v>175.88610136827202</v>
      </c>
      <c r="G769" s="353" t="s">
        <v>219</v>
      </c>
      <c r="H769" s="73" t="s">
        <v>9</v>
      </c>
      <c r="I769" s="352" t="s">
        <v>501</v>
      </c>
    </row>
    <row r="770" spans="1:9">
      <c r="A770" s="73">
        <v>2019</v>
      </c>
      <c r="B770" s="73" t="s">
        <v>234</v>
      </c>
      <c r="C770" s="352" t="s">
        <v>219</v>
      </c>
      <c r="D770" s="73" t="s">
        <v>47</v>
      </c>
      <c r="E770" s="352" t="s">
        <v>219</v>
      </c>
      <c r="F770" s="73">
        <v>161.68606417776309</v>
      </c>
      <c r="G770" s="353" t="s">
        <v>219</v>
      </c>
      <c r="H770" s="73" t="s">
        <v>9</v>
      </c>
      <c r="I770" s="352" t="s">
        <v>501</v>
      </c>
    </row>
    <row r="771" spans="1:9">
      <c r="A771" s="73">
        <v>2019</v>
      </c>
      <c r="B771" s="73" t="s">
        <v>234</v>
      </c>
      <c r="C771" s="352" t="s">
        <v>219</v>
      </c>
      <c r="D771" s="73" t="s">
        <v>84</v>
      </c>
      <c r="E771" s="352" t="s">
        <v>219</v>
      </c>
      <c r="F771" s="73">
        <v>204.04403615146472</v>
      </c>
      <c r="G771" s="353" t="s">
        <v>219</v>
      </c>
      <c r="H771" s="73" t="s">
        <v>9</v>
      </c>
      <c r="I771" s="352" t="s">
        <v>501</v>
      </c>
    </row>
    <row r="772" spans="1:9">
      <c r="A772" s="73">
        <v>2019</v>
      </c>
      <c r="B772" s="73" t="s">
        <v>236</v>
      </c>
      <c r="C772" s="352" t="s">
        <v>219</v>
      </c>
      <c r="D772" s="73" t="s">
        <v>108</v>
      </c>
      <c r="E772" s="352" t="s">
        <v>219</v>
      </c>
      <c r="F772" s="73">
        <v>377.56472866855876</v>
      </c>
      <c r="G772" s="353" t="s">
        <v>219</v>
      </c>
      <c r="H772" s="73" t="s">
        <v>9</v>
      </c>
      <c r="I772" s="352" t="s">
        <v>501</v>
      </c>
    </row>
    <row r="773" spans="1:9">
      <c r="A773" s="73">
        <v>2019</v>
      </c>
      <c r="B773" s="73" t="s">
        <v>236</v>
      </c>
      <c r="C773" s="352" t="s">
        <v>219</v>
      </c>
      <c r="D773" s="73" t="s">
        <v>498</v>
      </c>
      <c r="E773" s="352" t="s">
        <v>219</v>
      </c>
      <c r="F773" s="73">
        <v>1161.8479874461889</v>
      </c>
      <c r="G773" s="353" t="s">
        <v>219</v>
      </c>
      <c r="H773" s="73" t="s">
        <v>9</v>
      </c>
      <c r="I773" s="352" t="s">
        <v>501</v>
      </c>
    </row>
    <row r="774" spans="1:9">
      <c r="A774" s="73">
        <v>2019</v>
      </c>
      <c r="B774" s="73" t="s">
        <v>236</v>
      </c>
      <c r="C774" s="352" t="s">
        <v>219</v>
      </c>
      <c r="D774" s="73" t="s">
        <v>54</v>
      </c>
      <c r="E774" s="352" t="s">
        <v>219</v>
      </c>
      <c r="F774" s="73">
        <v>87.070565330472704</v>
      </c>
      <c r="G774" s="353" t="s">
        <v>219</v>
      </c>
      <c r="H774" s="73" t="s">
        <v>9</v>
      </c>
      <c r="I774" s="352" t="s">
        <v>501</v>
      </c>
    </row>
    <row r="775" spans="1:9">
      <c r="A775" s="73">
        <v>2019</v>
      </c>
      <c r="B775" s="73" t="s">
        <v>237</v>
      </c>
      <c r="C775" s="352" t="s">
        <v>219</v>
      </c>
      <c r="D775" s="73" t="s">
        <v>15</v>
      </c>
      <c r="E775" s="352" t="s">
        <v>219</v>
      </c>
      <c r="F775" s="73">
        <v>1349.3701748388237</v>
      </c>
      <c r="G775" s="353" t="s">
        <v>219</v>
      </c>
      <c r="H775" s="73" t="s">
        <v>9</v>
      </c>
      <c r="I775" s="352" t="s">
        <v>501</v>
      </c>
    </row>
    <row r="776" spans="1:9">
      <c r="A776" s="73">
        <v>2019</v>
      </c>
      <c r="B776" s="73" t="s">
        <v>234</v>
      </c>
      <c r="C776" s="352" t="s">
        <v>219</v>
      </c>
      <c r="D776" s="73" t="s">
        <v>499</v>
      </c>
      <c r="E776" s="352" t="s">
        <v>219</v>
      </c>
      <c r="F776" s="73">
        <v>17596.337927642802</v>
      </c>
      <c r="G776" s="353" t="s">
        <v>219</v>
      </c>
      <c r="H776" s="73" t="s">
        <v>9</v>
      </c>
      <c r="I776" s="352" t="s">
        <v>501</v>
      </c>
    </row>
    <row r="777" spans="1:9">
      <c r="A777" s="73">
        <v>2019</v>
      </c>
      <c r="B777" s="73" t="s">
        <v>234</v>
      </c>
      <c r="C777" s="352" t="s">
        <v>219</v>
      </c>
      <c r="D777" s="73" t="s">
        <v>500</v>
      </c>
      <c r="E777" s="352" t="s">
        <v>219</v>
      </c>
      <c r="F777" s="73">
        <v>544.94056506365814</v>
      </c>
      <c r="G777" s="353" t="s">
        <v>219</v>
      </c>
      <c r="H777" s="73" t="s">
        <v>9</v>
      </c>
      <c r="I777" s="352" t="s">
        <v>501</v>
      </c>
    </row>
    <row r="778" spans="1:9">
      <c r="A778" s="73">
        <v>2019</v>
      </c>
      <c r="B778" s="73" t="s">
        <v>234</v>
      </c>
      <c r="C778" s="352" t="s">
        <v>219</v>
      </c>
      <c r="D778" s="73" t="s">
        <v>96</v>
      </c>
      <c r="E778" s="352" t="s">
        <v>219</v>
      </c>
      <c r="F778" s="73">
        <v>18141.27849270646</v>
      </c>
      <c r="G778" s="353" t="s">
        <v>219</v>
      </c>
      <c r="H778" s="73" t="s">
        <v>9</v>
      </c>
      <c r="I778" s="352" t="s">
        <v>501</v>
      </c>
    </row>
    <row r="779" spans="1:9">
      <c r="A779" s="73">
        <v>2019</v>
      </c>
      <c r="B779" s="73" t="s">
        <v>234</v>
      </c>
      <c r="C779" s="352" t="s">
        <v>219</v>
      </c>
      <c r="D779" s="73" t="s">
        <v>18</v>
      </c>
      <c r="E779" s="352" t="s">
        <v>219</v>
      </c>
      <c r="F779" s="73">
        <v>446.03380375625528</v>
      </c>
      <c r="G779" s="353" t="s">
        <v>219</v>
      </c>
      <c r="H779" s="73" t="s">
        <v>92</v>
      </c>
      <c r="I779" s="352" t="s">
        <v>501</v>
      </c>
    </row>
    <row r="780" spans="1:9">
      <c r="A780" s="73">
        <v>2019</v>
      </c>
      <c r="B780" s="73" t="s">
        <v>234</v>
      </c>
      <c r="C780" s="352" t="s">
        <v>219</v>
      </c>
      <c r="D780" s="73" t="s">
        <v>19</v>
      </c>
      <c r="E780" s="352" t="s">
        <v>219</v>
      </c>
      <c r="F780" s="73">
        <v>203.35203253772113</v>
      </c>
      <c r="G780" s="353" t="s">
        <v>219</v>
      </c>
      <c r="H780" s="73" t="s">
        <v>92</v>
      </c>
      <c r="I780" s="352" t="s">
        <v>501</v>
      </c>
    </row>
    <row r="781" spans="1:9">
      <c r="A781" s="73">
        <v>2019</v>
      </c>
      <c r="B781" s="73" t="s">
        <v>234</v>
      </c>
      <c r="C781" s="352" t="s">
        <v>219</v>
      </c>
      <c r="D781" s="73" t="s">
        <v>13</v>
      </c>
      <c r="E781" s="352" t="s">
        <v>219</v>
      </c>
      <c r="F781" s="73">
        <v>894.79946543781227</v>
      </c>
      <c r="G781" s="353" t="s">
        <v>219</v>
      </c>
      <c r="H781" s="73" t="s">
        <v>92</v>
      </c>
      <c r="I781" s="352" t="s">
        <v>501</v>
      </c>
    </row>
    <row r="782" spans="1:9">
      <c r="A782" s="73">
        <v>2019</v>
      </c>
      <c r="B782" s="73" t="s">
        <v>234</v>
      </c>
      <c r="C782" s="352" t="s">
        <v>219</v>
      </c>
      <c r="D782" s="73" t="s">
        <v>81</v>
      </c>
      <c r="E782" s="352" t="s">
        <v>219</v>
      </c>
      <c r="F782" s="73">
        <v>372.23457116647307</v>
      </c>
      <c r="G782" s="353" t="s">
        <v>219</v>
      </c>
      <c r="H782" s="73" t="s">
        <v>92</v>
      </c>
      <c r="I782" s="352" t="s">
        <v>501</v>
      </c>
    </row>
    <row r="783" spans="1:9">
      <c r="A783" s="73">
        <v>2019</v>
      </c>
      <c r="B783" s="73" t="s">
        <v>234</v>
      </c>
      <c r="C783" s="352" t="s">
        <v>219</v>
      </c>
      <c r="D783" s="73" t="s">
        <v>2</v>
      </c>
      <c r="E783" s="352" t="s">
        <v>219</v>
      </c>
      <c r="F783" s="73">
        <v>2698.2904264580652</v>
      </c>
      <c r="G783" s="353" t="s">
        <v>219</v>
      </c>
      <c r="H783" s="73" t="s">
        <v>92</v>
      </c>
      <c r="I783" s="352" t="s">
        <v>501</v>
      </c>
    </row>
    <row r="784" spans="1:9">
      <c r="A784" s="73">
        <v>2019</v>
      </c>
      <c r="B784" s="73" t="s">
        <v>234</v>
      </c>
      <c r="C784" s="352" t="s">
        <v>219</v>
      </c>
      <c r="D784" s="73" t="s">
        <v>5</v>
      </c>
      <c r="E784" s="352" t="s">
        <v>219</v>
      </c>
      <c r="F784" s="73">
        <v>3070.307241577761</v>
      </c>
      <c r="G784" s="353" t="s">
        <v>219</v>
      </c>
      <c r="H784" s="73" t="s">
        <v>92</v>
      </c>
      <c r="I784" s="352" t="s">
        <v>501</v>
      </c>
    </row>
    <row r="785" spans="1:9">
      <c r="A785" s="73">
        <v>2019</v>
      </c>
      <c r="B785" s="73" t="s">
        <v>234</v>
      </c>
      <c r="C785" s="352" t="s">
        <v>219</v>
      </c>
      <c r="D785" s="73" t="s">
        <v>8</v>
      </c>
      <c r="E785" s="352" t="s">
        <v>219</v>
      </c>
      <c r="F785" s="73">
        <v>1835.8086383231978</v>
      </c>
      <c r="G785" s="353" t="s">
        <v>219</v>
      </c>
      <c r="H785" s="73" t="s">
        <v>92</v>
      </c>
      <c r="I785" s="352" t="s">
        <v>501</v>
      </c>
    </row>
    <row r="786" spans="1:9">
      <c r="A786" s="73">
        <v>2019</v>
      </c>
      <c r="B786" s="73" t="s">
        <v>234</v>
      </c>
      <c r="C786" s="352" t="s">
        <v>219</v>
      </c>
      <c r="D786" s="73" t="s">
        <v>9</v>
      </c>
      <c r="E786" s="352" t="s">
        <v>219</v>
      </c>
      <c r="F786" s="73">
        <v>453.37604884582083</v>
      </c>
      <c r="G786" s="353" t="s">
        <v>219</v>
      </c>
      <c r="H786" s="73" t="s">
        <v>92</v>
      </c>
      <c r="I786" s="352" t="s">
        <v>501</v>
      </c>
    </row>
    <row r="787" spans="1:9">
      <c r="A787" s="73">
        <v>2019</v>
      </c>
      <c r="B787" s="73" t="s">
        <v>234</v>
      </c>
      <c r="C787" s="352" t="s">
        <v>219</v>
      </c>
      <c r="D787" s="73" t="s">
        <v>12</v>
      </c>
      <c r="E787" s="352" t="s">
        <v>219</v>
      </c>
      <c r="F787" s="73">
        <v>375.63476415196237</v>
      </c>
      <c r="G787" s="353" t="s">
        <v>219</v>
      </c>
      <c r="H787" s="73" t="s">
        <v>92</v>
      </c>
      <c r="I787" s="352" t="s">
        <v>501</v>
      </c>
    </row>
    <row r="788" spans="1:9">
      <c r="A788" s="73">
        <v>2019</v>
      </c>
      <c r="B788" s="73" t="s">
        <v>234</v>
      </c>
      <c r="C788" s="352" t="s">
        <v>219</v>
      </c>
      <c r="D788" s="73" t="s">
        <v>6</v>
      </c>
      <c r="E788" s="352" t="s">
        <v>219</v>
      </c>
      <c r="F788" s="73">
        <v>1049.9065285076238</v>
      </c>
      <c r="G788" s="353" t="s">
        <v>219</v>
      </c>
      <c r="H788" s="73" t="s">
        <v>92</v>
      </c>
      <c r="I788" s="352" t="s">
        <v>501</v>
      </c>
    </row>
    <row r="789" spans="1:9">
      <c r="A789" s="73">
        <v>2019</v>
      </c>
      <c r="B789" s="73" t="s">
        <v>234</v>
      </c>
      <c r="C789" s="352" t="s">
        <v>219</v>
      </c>
      <c r="D789" s="73" t="s">
        <v>83</v>
      </c>
      <c r="E789" s="352" t="s">
        <v>219</v>
      </c>
      <c r="F789" s="73">
        <v>1215.2045694731976</v>
      </c>
      <c r="G789" s="353" t="s">
        <v>219</v>
      </c>
      <c r="H789" s="73" t="s">
        <v>92</v>
      </c>
      <c r="I789" s="352" t="s">
        <v>501</v>
      </c>
    </row>
    <row r="790" spans="1:9">
      <c r="A790" s="73">
        <v>2019</v>
      </c>
      <c r="B790" s="73" t="s">
        <v>234</v>
      </c>
      <c r="C790" s="352" t="s">
        <v>219</v>
      </c>
      <c r="D790" s="73" t="s">
        <v>16</v>
      </c>
      <c r="E790" s="352" t="s">
        <v>219</v>
      </c>
      <c r="F790" s="73">
        <v>177.58979047808188</v>
      </c>
      <c r="G790" s="353" t="s">
        <v>219</v>
      </c>
      <c r="H790" s="73" t="s">
        <v>92</v>
      </c>
      <c r="I790" s="352" t="s">
        <v>501</v>
      </c>
    </row>
    <row r="791" spans="1:9">
      <c r="A791" s="73">
        <v>2019</v>
      </c>
      <c r="B791" s="73" t="s">
        <v>234</v>
      </c>
      <c r="C791" s="352" t="s">
        <v>219</v>
      </c>
      <c r="D791" s="73" t="s">
        <v>47</v>
      </c>
      <c r="E791" s="352" t="s">
        <v>219</v>
      </c>
      <c r="F791" s="73">
        <v>170.82963028523415</v>
      </c>
      <c r="G791" s="353" t="s">
        <v>219</v>
      </c>
      <c r="H791" s="73" t="s">
        <v>92</v>
      </c>
      <c r="I791" s="352" t="s">
        <v>501</v>
      </c>
    </row>
    <row r="792" spans="1:9">
      <c r="A792" s="73">
        <v>2019</v>
      </c>
      <c r="B792" s="73" t="s">
        <v>234</v>
      </c>
      <c r="C792" s="352" t="s">
        <v>219</v>
      </c>
      <c r="D792" s="73" t="s">
        <v>84</v>
      </c>
      <c r="E792" s="352" t="s">
        <v>219</v>
      </c>
      <c r="F792" s="73">
        <v>222.06372735777751</v>
      </c>
      <c r="G792" s="353" t="s">
        <v>219</v>
      </c>
      <c r="H792" s="73" t="s">
        <v>92</v>
      </c>
      <c r="I792" s="352" t="s">
        <v>501</v>
      </c>
    </row>
    <row r="793" spans="1:9">
      <c r="A793" s="73">
        <v>2019</v>
      </c>
      <c r="B793" s="73" t="s">
        <v>236</v>
      </c>
      <c r="C793" s="352" t="s">
        <v>219</v>
      </c>
      <c r="D793" s="73" t="s">
        <v>108</v>
      </c>
      <c r="E793" s="352" t="s">
        <v>219</v>
      </c>
      <c r="F793" s="73">
        <v>196.19046182767389</v>
      </c>
      <c r="G793" s="353" t="s">
        <v>219</v>
      </c>
      <c r="H793" s="73" t="s">
        <v>92</v>
      </c>
      <c r="I793" s="352" t="s">
        <v>501</v>
      </c>
    </row>
    <row r="794" spans="1:9">
      <c r="A794" s="73">
        <v>2019</v>
      </c>
      <c r="B794" s="73" t="s">
        <v>236</v>
      </c>
      <c r="C794" s="352" t="s">
        <v>219</v>
      </c>
      <c r="D794" s="73" t="s">
        <v>498</v>
      </c>
      <c r="E794" s="352" t="s">
        <v>219</v>
      </c>
      <c r="F794" s="73">
        <v>1171.9721451549954</v>
      </c>
      <c r="G794" s="353" t="s">
        <v>219</v>
      </c>
      <c r="H794" s="73" t="s">
        <v>92</v>
      </c>
      <c r="I794" s="352" t="s">
        <v>501</v>
      </c>
    </row>
    <row r="795" spans="1:9">
      <c r="A795" s="73">
        <v>2019</v>
      </c>
      <c r="B795" s="73" t="s">
        <v>236</v>
      </c>
      <c r="C795" s="352" t="s">
        <v>219</v>
      </c>
      <c r="D795" s="73" t="s">
        <v>54</v>
      </c>
      <c r="E795" s="352" t="s">
        <v>219</v>
      </c>
      <c r="F795" s="73">
        <v>92.8109735859681</v>
      </c>
      <c r="G795" s="353" t="s">
        <v>219</v>
      </c>
      <c r="H795" s="73" t="s">
        <v>92</v>
      </c>
      <c r="I795" s="352" t="s">
        <v>501</v>
      </c>
    </row>
    <row r="796" spans="1:9">
      <c r="A796" s="73">
        <v>2019</v>
      </c>
      <c r="B796" s="73" t="s">
        <v>237</v>
      </c>
      <c r="C796" s="352" t="s">
        <v>219</v>
      </c>
      <c r="D796" s="73" t="s">
        <v>15</v>
      </c>
      <c r="E796" s="352" t="s">
        <v>219</v>
      </c>
      <c r="F796" s="73">
        <v>1316.0905023596733</v>
      </c>
      <c r="G796" s="353" t="s">
        <v>219</v>
      </c>
      <c r="H796" s="73" t="s">
        <v>92</v>
      </c>
      <c r="I796" s="352" t="s">
        <v>501</v>
      </c>
    </row>
    <row r="797" spans="1:9">
      <c r="A797" s="73">
        <v>2019</v>
      </c>
      <c r="B797" s="73" t="s">
        <v>234</v>
      </c>
      <c r="C797" s="352" t="s">
        <v>219</v>
      </c>
      <c r="D797" s="73" t="s">
        <v>499</v>
      </c>
      <c r="E797" s="352" t="s">
        <v>219</v>
      </c>
      <c r="F797" s="73">
        <v>15962.495321285294</v>
      </c>
      <c r="G797" s="353" t="s">
        <v>219</v>
      </c>
      <c r="H797" s="73" t="s">
        <v>92</v>
      </c>
      <c r="I797" s="352" t="s">
        <v>501</v>
      </c>
    </row>
    <row r="798" spans="1:9">
      <c r="A798" s="73">
        <v>2019</v>
      </c>
      <c r="B798" s="73" t="s">
        <v>234</v>
      </c>
      <c r="C798" s="352" t="s">
        <v>219</v>
      </c>
      <c r="D798" s="73" t="s">
        <v>500</v>
      </c>
      <c r="E798" s="352" t="s">
        <v>219</v>
      </c>
      <c r="F798" s="73">
        <v>526.6027124380671</v>
      </c>
      <c r="G798" s="353" t="s">
        <v>219</v>
      </c>
      <c r="H798" s="73" t="s">
        <v>92</v>
      </c>
      <c r="I798" s="352" t="s">
        <v>501</v>
      </c>
    </row>
    <row r="799" spans="1:9">
      <c r="A799" s="73">
        <v>2019</v>
      </c>
      <c r="B799" s="73" t="s">
        <v>234</v>
      </c>
      <c r="C799" s="352" t="s">
        <v>219</v>
      </c>
      <c r="D799" s="73" t="s">
        <v>96</v>
      </c>
      <c r="E799" s="352" t="s">
        <v>219</v>
      </c>
      <c r="F799" s="73">
        <v>16489.098033723363</v>
      </c>
      <c r="G799" s="353" t="s">
        <v>219</v>
      </c>
      <c r="H799" s="73" t="s">
        <v>92</v>
      </c>
      <c r="I799" s="352" t="s">
        <v>501</v>
      </c>
    </row>
    <row r="800" spans="1:9">
      <c r="A800" s="73">
        <v>2019</v>
      </c>
      <c r="B800" s="73" t="s">
        <v>234</v>
      </c>
      <c r="C800" s="352" t="s">
        <v>219</v>
      </c>
      <c r="D800" s="73" t="s">
        <v>18</v>
      </c>
      <c r="E800" s="352" t="s">
        <v>219</v>
      </c>
      <c r="F800" s="73">
        <v>451.47441717162314</v>
      </c>
      <c r="G800" s="353" t="s">
        <v>219</v>
      </c>
      <c r="H800" s="73" t="s">
        <v>93</v>
      </c>
      <c r="I800" s="352" t="s">
        <v>501</v>
      </c>
    </row>
    <row r="801" spans="1:9">
      <c r="A801" s="73">
        <v>2019</v>
      </c>
      <c r="B801" s="73" t="s">
        <v>234</v>
      </c>
      <c r="C801" s="352" t="s">
        <v>219</v>
      </c>
      <c r="D801" s="73" t="s">
        <v>19</v>
      </c>
      <c r="E801" s="352" t="s">
        <v>219</v>
      </c>
      <c r="F801" s="73">
        <v>251.13807782338705</v>
      </c>
      <c r="G801" s="353" t="s">
        <v>219</v>
      </c>
      <c r="H801" s="73" t="s">
        <v>93</v>
      </c>
      <c r="I801" s="352" t="s">
        <v>501</v>
      </c>
    </row>
    <row r="802" spans="1:9">
      <c r="A802" s="73">
        <v>2019</v>
      </c>
      <c r="B802" s="73" t="s">
        <v>234</v>
      </c>
      <c r="C802" s="352" t="s">
        <v>219</v>
      </c>
      <c r="D802" s="73" t="s">
        <v>13</v>
      </c>
      <c r="E802" s="352" t="s">
        <v>219</v>
      </c>
      <c r="F802" s="73">
        <v>1027.2128577662916</v>
      </c>
      <c r="G802" s="353" t="s">
        <v>219</v>
      </c>
      <c r="H802" s="73" t="s">
        <v>93</v>
      </c>
      <c r="I802" s="352" t="s">
        <v>501</v>
      </c>
    </row>
    <row r="803" spans="1:9">
      <c r="A803" s="73">
        <v>2019</v>
      </c>
      <c r="B803" s="73" t="s">
        <v>234</v>
      </c>
      <c r="C803" s="352" t="s">
        <v>219</v>
      </c>
      <c r="D803" s="73" t="s">
        <v>81</v>
      </c>
      <c r="E803" s="352" t="s">
        <v>219</v>
      </c>
      <c r="F803" s="73">
        <v>361.01928119183435</v>
      </c>
      <c r="G803" s="353" t="s">
        <v>219</v>
      </c>
      <c r="H803" s="73" t="s">
        <v>93</v>
      </c>
      <c r="I803" s="352" t="s">
        <v>501</v>
      </c>
    </row>
    <row r="804" spans="1:9">
      <c r="A804" s="73">
        <v>2019</v>
      </c>
      <c r="B804" s="73" t="s">
        <v>234</v>
      </c>
      <c r="C804" s="352" t="s">
        <v>219</v>
      </c>
      <c r="D804" s="73" t="s">
        <v>2</v>
      </c>
      <c r="E804" s="352" t="s">
        <v>219</v>
      </c>
      <c r="F804" s="73">
        <v>2720.837899169414</v>
      </c>
      <c r="G804" s="353" t="s">
        <v>219</v>
      </c>
      <c r="H804" s="73" t="s">
        <v>93</v>
      </c>
      <c r="I804" s="352" t="s">
        <v>501</v>
      </c>
    </row>
    <row r="805" spans="1:9">
      <c r="A805" s="73">
        <v>2019</v>
      </c>
      <c r="B805" s="73" t="s">
        <v>234</v>
      </c>
      <c r="C805" s="352" t="s">
        <v>219</v>
      </c>
      <c r="D805" s="73" t="s">
        <v>5</v>
      </c>
      <c r="E805" s="352" t="s">
        <v>219</v>
      </c>
      <c r="F805" s="73">
        <v>3031.4895738338978</v>
      </c>
      <c r="G805" s="353" t="s">
        <v>219</v>
      </c>
      <c r="H805" s="73" t="s">
        <v>93</v>
      </c>
      <c r="I805" s="352" t="s">
        <v>501</v>
      </c>
    </row>
    <row r="806" spans="1:9">
      <c r="A806" s="73">
        <v>2019</v>
      </c>
      <c r="B806" s="73" t="s">
        <v>234</v>
      </c>
      <c r="C806" s="352" t="s">
        <v>219</v>
      </c>
      <c r="D806" s="73" t="s">
        <v>8</v>
      </c>
      <c r="E806" s="352" t="s">
        <v>219</v>
      </c>
      <c r="F806" s="73">
        <v>1930.0393063113411</v>
      </c>
      <c r="G806" s="353" t="s">
        <v>219</v>
      </c>
      <c r="H806" s="73" t="s">
        <v>93</v>
      </c>
      <c r="I806" s="352" t="s">
        <v>501</v>
      </c>
    </row>
    <row r="807" spans="1:9">
      <c r="A807" s="73">
        <v>2019</v>
      </c>
      <c r="B807" s="73" t="s">
        <v>234</v>
      </c>
      <c r="C807" s="352" t="s">
        <v>219</v>
      </c>
      <c r="D807" s="73" t="s">
        <v>9</v>
      </c>
      <c r="E807" s="352" t="s">
        <v>219</v>
      </c>
      <c r="F807" s="73">
        <v>467.30923362899853</v>
      </c>
      <c r="G807" s="353" t="s">
        <v>219</v>
      </c>
      <c r="H807" s="73" t="s">
        <v>93</v>
      </c>
      <c r="I807" s="352" t="s">
        <v>501</v>
      </c>
    </row>
    <row r="808" spans="1:9">
      <c r="A808" s="73">
        <v>2019</v>
      </c>
      <c r="B808" s="73" t="s">
        <v>234</v>
      </c>
      <c r="C808" s="352" t="s">
        <v>219</v>
      </c>
      <c r="D808" s="73" t="s">
        <v>12</v>
      </c>
      <c r="E808" s="352" t="s">
        <v>219</v>
      </c>
      <c r="F808" s="73">
        <v>388.28404858878662</v>
      </c>
      <c r="G808" s="353" t="s">
        <v>219</v>
      </c>
      <c r="H808" s="73" t="s">
        <v>93</v>
      </c>
      <c r="I808" s="352" t="s">
        <v>501</v>
      </c>
    </row>
    <row r="809" spans="1:9">
      <c r="A809" s="73">
        <v>2019</v>
      </c>
      <c r="B809" s="73" t="s">
        <v>234</v>
      </c>
      <c r="C809" s="352" t="s">
        <v>219</v>
      </c>
      <c r="D809" s="73" t="s">
        <v>6</v>
      </c>
      <c r="E809" s="352" t="s">
        <v>219</v>
      </c>
      <c r="F809" s="73">
        <v>1040.7423419760721</v>
      </c>
      <c r="G809" s="353" t="s">
        <v>219</v>
      </c>
      <c r="H809" s="73" t="s">
        <v>93</v>
      </c>
      <c r="I809" s="352" t="s">
        <v>501</v>
      </c>
    </row>
    <row r="810" spans="1:9">
      <c r="A810" s="73">
        <v>2019</v>
      </c>
      <c r="B810" s="73" t="s">
        <v>234</v>
      </c>
      <c r="C810" s="352" t="s">
        <v>219</v>
      </c>
      <c r="D810" s="73" t="s">
        <v>83</v>
      </c>
      <c r="E810" s="352" t="s">
        <v>219</v>
      </c>
      <c r="F810" s="73">
        <v>1258.9409867699187</v>
      </c>
      <c r="G810" s="353" t="s">
        <v>219</v>
      </c>
      <c r="H810" s="73" t="s">
        <v>93</v>
      </c>
      <c r="I810" s="352" t="s">
        <v>501</v>
      </c>
    </row>
    <row r="811" spans="1:9">
      <c r="A811" s="73">
        <v>2019</v>
      </c>
      <c r="B811" s="73" t="s">
        <v>234</v>
      </c>
      <c r="C811" s="352" t="s">
        <v>219</v>
      </c>
      <c r="D811" s="73" t="s">
        <v>16</v>
      </c>
      <c r="E811" s="352" t="s">
        <v>219</v>
      </c>
      <c r="F811" s="73">
        <v>163.07238126271241</v>
      </c>
      <c r="G811" s="353" t="s">
        <v>219</v>
      </c>
      <c r="H811" s="73" t="s">
        <v>93</v>
      </c>
      <c r="I811" s="352" t="s">
        <v>501</v>
      </c>
    </row>
    <row r="812" spans="1:9">
      <c r="A812" s="73">
        <v>2019</v>
      </c>
      <c r="B812" s="73" t="s">
        <v>234</v>
      </c>
      <c r="C812" s="352" t="s">
        <v>219</v>
      </c>
      <c r="D812" s="73" t="s">
        <v>47</v>
      </c>
      <c r="E812" s="352" t="s">
        <v>219</v>
      </c>
      <c r="F812" s="73">
        <v>181.96191688891733</v>
      </c>
      <c r="G812" s="353" t="s">
        <v>219</v>
      </c>
      <c r="H812" s="73" t="s">
        <v>93</v>
      </c>
      <c r="I812" s="352" t="s">
        <v>501</v>
      </c>
    </row>
    <row r="813" spans="1:9">
      <c r="A813" s="73">
        <v>2019</v>
      </c>
      <c r="B813" s="73" t="s">
        <v>234</v>
      </c>
      <c r="C813" s="352" t="s">
        <v>219</v>
      </c>
      <c r="D813" s="73" t="s">
        <v>84</v>
      </c>
      <c r="E813" s="352" t="s">
        <v>219</v>
      </c>
      <c r="F813" s="73">
        <v>217.132063398703</v>
      </c>
      <c r="G813" s="353" t="s">
        <v>219</v>
      </c>
      <c r="H813" s="73" t="s">
        <v>93</v>
      </c>
      <c r="I813" s="352" t="s">
        <v>501</v>
      </c>
    </row>
    <row r="814" spans="1:9">
      <c r="A814" s="73">
        <v>2019</v>
      </c>
      <c r="B814" s="73" t="s">
        <v>236</v>
      </c>
      <c r="C814" s="352" t="s">
        <v>219</v>
      </c>
      <c r="D814" s="73" t="s">
        <v>108</v>
      </c>
      <c r="E814" s="352" t="s">
        <v>219</v>
      </c>
      <c r="F814" s="73">
        <v>192.67859439585814</v>
      </c>
      <c r="G814" s="353" t="s">
        <v>219</v>
      </c>
      <c r="H814" s="73" t="s">
        <v>93</v>
      </c>
      <c r="I814" s="352" t="s">
        <v>501</v>
      </c>
    </row>
    <row r="815" spans="1:9">
      <c r="A815" s="73">
        <v>2019</v>
      </c>
      <c r="B815" s="73" t="s">
        <v>236</v>
      </c>
      <c r="C815" s="352" t="s">
        <v>219</v>
      </c>
      <c r="D815" s="73" t="s">
        <v>498</v>
      </c>
      <c r="E815" s="352" t="s">
        <v>219</v>
      </c>
      <c r="F815" s="73">
        <v>1181.5260476217607</v>
      </c>
      <c r="G815" s="353" t="s">
        <v>219</v>
      </c>
      <c r="H815" s="73" t="s">
        <v>93</v>
      </c>
      <c r="I815" s="352" t="s">
        <v>501</v>
      </c>
    </row>
    <row r="816" spans="1:9">
      <c r="A816" s="73">
        <v>2019</v>
      </c>
      <c r="B816" s="73" t="s">
        <v>236</v>
      </c>
      <c r="C816" s="352" t="s">
        <v>219</v>
      </c>
      <c r="D816" s="73" t="s">
        <v>54</v>
      </c>
      <c r="E816" s="352" t="s">
        <v>219</v>
      </c>
      <c r="F816" s="73">
        <v>95.07511587563188</v>
      </c>
      <c r="G816" s="353" t="s">
        <v>219</v>
      </c>
      <c r="H816" s="73" t="s">
        <v>93</v>
      </c>
      <c r="I816" s="352" t="s">
        <v>501</v>
      </c>
    </row>
    <row r="817" spans="1:9">
      <c r="A817" s="73">
        <v>2019</v>
      </c>
      <c r="B817" s="73" t="s">
        <v>237</v>
      </c>
      <c r="C817" s="352" t="s">
        <v>219</v>
      </c>
      <c r="D817" s="73" t="s">
        <v>15</v>
      </c>
      <c r="E817" s="352" t="s">
        <v>219</v>
      </c>
      <c r="F817" s="73">
        <v>1443.7350375294811</v>
      </c>
      <c r="G817" s="353" t="s">
        <v>219</v>
      </c>
      <c r="H817" s="73" t="s">
        <v>93</v>
      </c>
      <c r="I817" s="352" t="s">
        <v>501</v>
      </c>
    </row>
    <row r="818" spans="1:9">
      <c r="A818" s="73">
        <v>2019</v>
      </c>
      <c r="B818" s="73" t="s">
        <v>234</v>
      </c>
      <c r="C818" s="352" t="s">
        <v>219</v>
      </c>
      <c r="D818" s="73" t="s">
        <v>499</v>
      </c>
      <c r="E818" s="352" t="s">
        <v>219</v>
      </c>
      <c r="F818" s="73">
        <v>16403.669181204634</v>
      </c>
      <c r="G818" s="353" t="s">
        <v>219</v>
      </c>
      <c r="H818" s="73" t="s">
        <v>93</v>
      </c>
      <c r="I818" s="352" t="s">
        <v>501</v>
      </c>
    </row>
    <row r="819" spans="1:9">
      <c r="A819" s="73">
        <v>2019</v>
      </c>
      <c r="B819" s="73" t="s">
        <v>234</v>
      </c>
      <c r="C819" s="352" t="s">
        <v>219</v>
      </c>
      <c r="D819" s="73" t="s">
        <v>500</v>
      </c>
      <c r="E819" s="352" t="s">
        <v>219</v>
      </c>
      <c r="F819" s="73">
        <v>513.98068957606392</v>
      </c>
      <c r="G819" s="353" t="s">
        <v>219</v>
      </c>
      <c r="H819" s="73" t="s">
        <v>93</v>
      </c>
      <c r="I819" s="352" t="s">
        <v>501</v>
      </c>
    </row>
    <row r="820" spans="1:9">
      <c r="A820" s="73">
        <v>2019</v>
      </c>
      <c r="B820" s="73" t="s">
        <v>234</v>
      </c>
      <c r="C820" s="352" t="s">
        <v>219</v>
      </c>
      <c r="D820" s="73" t="s">
        <v>96</v>
      </c>
      <c r="E820" s="352" t="s">
        <v>219</v>
      </c>
      <c r="F820" s="73">
        <v>16917.649870780697</v>
      </c>
      <c r="G820" s="353" t="s">
        <v>219</v>
      </c>
      <c r="H820" s="73" t="s">
        <v>93</v>
      </c>
      <c r="I820" s="352" t="s">
        <v>501</v>
      </c>
    </row>
    <row r="821" spans="1:9">
      <c r="A821" s="73">
        <v>2019</v>
      </c>
      <c r="B821" s="73" t="s">
        <v>234</v>
      </c>
      <c r="C821" s="352" t="s">
        <v>219</v>
      </c>
      <c r="D821" s="73" t="s">
        <v>18</v>
      </c>
      <c r="E821" s="352" t="s">
        <v>219</v>
      </c>
      <c r="F821" s="73">
        <v>429.60245206869911</v>
      </c>
      <c r="G821" s="353" t="s">
        <v>219</v>
      </c>
      <c r="H821" s="73" t="s">
        <v>94</v>
      </c>
      <c r="I821" s="352" t="s">
        <v>501</v>
      </c>
    </row>
    <row r="822" spans="1:9">
      <c r="A822" s="73">
        <v>2019</v>
      </c>
      <c r="B822" s="73" t="s">
        <v>234</v>
      </c>
      <c r="C822" s="352" t="s">
        <v>219</v>
      </c>
      <c r="D822" s="73" t="s">
        <v>19</v>
      </c>
      <c r="E822" s="352" t="s">
        <v>219</v>
      </c>
      <c r="F822" s="73">
        <v>313.20899952411702</v>
      </c>
      <c r="G822" s="353" t="s">
        <v>219</v>
      </c>
      <c r="H822" s="73" t="s">
        <v>94</v>
      </c>
      <c r="I822" s="352" t="s">
        <v>501</v>
      </c>
    </row>
    <row r="823" spans="1:9">
      <c r="A823" s="73">
        <v>2019</v>
      </c>
      <c r="B823" s="73" t="s">
        <v>234</v>
      </c>
      <c r="C823" s="352" t="s">
        <v>219</v>
      </c>
      <c r="D823" s="73" t="s">
        <v>13</v>
      </c>
      <c r="E823" s="352" t="s">
        <v>219</v>
      </c>
      <c r="F823" s="73">
        <v>1078.1803116330416</v>
      </c>
      <c r="G823" s="353" t="s">
        <v>219</v>
      </c>
      <c r="H823" s="73" t="s">
        <v>94</v>
      </c>
      <c r="I823" s="352" t="s">
        <v>501</v>
      </c>
    </row>
    <row r="824" spans="1:9">
      <c r="A824" s="73">
        <v>2019</v>
      </c>
      <c r="B824" s="73" t="s">
        <v>234</v>
      </c>
      <c r="C824" s="352" t="s">
        <v>219</v>
      </c>
      <c r="D824" s="73" t="s">
        <v>81</v>
      </c>
      <c r="E824" s="352" t="s">
        <v>219</v>
      </c>
      <c r="F824" s="73">
        <v>352.54790393255024</v>
      </c>
      <c r="G824" s="353" t="s">
        <v>219</v>
      </c>
      <c r="H824" s="73" t="s">
        <v>94</v>
      </c>
      <c r="I824" s="352" t="s">
        <v>501</v>
      </c>
    </row>
    <row r="825" spans="1:9">
      <c r="A825" s="73">
        <v>2019</v>
      </c>
      <c r="B825" s="73" t="s">
        <v>234</v>
      </c>
      <c r="C825" s="352" t="s">
        <v>219</v>
      </c>
      <c r="D825" s="73" t="s">
        <v>2</v>
      </c>
      <c r="E825" s="352" t="s">
        <v>219</v>
      </c>
      <c r="F825" s="73">
        <v>2647.2325940438341</v>
      </c>
      <c r="G825" s="353" t="s">
        <v>219</v>
      </c>
      <c r="H825" s="73" t="s">
        <v>94</v>
      </c>
      <c r="I825" s="352" t="s">
        <v>501</v>
      </c>
    </row>
    <row r="826" spans="1:9">
      <c r="A826" s="73">
        <v>2019</v>
      </c>
      <c r="B826" s="73" t="s">
        <v>234</v>
      </c>
      <c r="C826" s="352" t="s">
        <v>219</v>
      </c>
      <c r="D826" s="73" t="s">
        <v>5</v>
      </c>
      <c r="E826" s="352" t="s">
        <v>219</v>
      </c>
      <c r="F826" s="73">
        <v>3454.9582216316926</v>
      </c>
      <c r="G826" s="353" t="s">
        <v>219</v>
      </c>
      <c r="H826" s="73" t="s">
        <v>94</v>
      </c>
      <c r="I826" s="352" t="s">
        <v>501</v>
      </c>
    </row>
    <row r="827" spans="1:9">
      <c r="A827" s="73">
        <v>2019</v>
      </c>
      <c r="B827" s="73" t="s">
        <v>234</v>
      </c>
      <c r="C827" s="352" t="s">
        <v>219</v>
      </c>
      <c r="D827" s="73" t="s">
        <v>8</v>
      </c>
      <c r="E827" s="352" t="s">
        <v>219</v>
      </c>
      <c r="F827" s="73">
        <v>1954.9746131158274</v>
      </c>
      <c r="G827" s="353" t="s">
        <v>219</v>
      </c>
      <c r="H827" s="73" t="s">
        <v>94</v>
      </c>
      <c r="I827" s="352" t="s">
        <v>501</v>
      </c>
    </row>
    <row r="828" spans="1:9">
      <c r="A828" s="73">
        <v>2019</v>
      </c>
      <c r="B828" s="73" t="s">
        <v>234</v>
      </c>
      <c r="C828" s="352" t="s">
        <v>219</v>
      </c>
      <c r="D828" s="73" t="s">
        <v>9</v>
      </c>
      <c r="E828" s="352" t="s">
        <v>219</v>
      </c>
      <c r="F828" s="73">
        <v>552.11715052418811</v>
      </c>
      <c r="G828" s="353" t="s">
        <v>219</v>
      </c>
      <c r="H828" s="73" t="s">
        <v>94</v>
      </c>
      <c r="I828" s="352" t="s">
        <v>501</v>
      </c>
    </row>
    <row r="829" spans="1:9">
      <c r="A829" s="73">
        <v>2019</v>
      </c>
      <c r="B829" s="73" t="s">
        <v>234</v>
      </c>
      <c r="C829" s="352" t="s">
        <v>219</v>
      </c>
      <c r="D829" s="73" t="s">
        <v>12</v>
      </c>
      <c r="E829" s="352" t="s">
        <v>219</v>
      </c>
      <c r="F829" s="73">
        <v>414.59188521518735</v>
      </c>
      <c r="G829" s="353" t="s">
        <v>219</v>
      </c>
      <c r="H829" s="73" t="s">
        <v>94</v>
      </c>
      <c r="I829" s="352" t="s">
        <v>501</v>
      </c>
    </row>
    <row r="830" spans="1:9">
      <c r="A830" s="73">
        <v>2019</v>
      </c>
      <c r="B830" s="73" t="s">
        <v>234</v>
      </c>
      <c r="C830" s="352" t="s">
        <v>219</v>
      </c>
      <c r="D830" s="73" t="s">
        <v>6</v>
      </c>
      <c r="E830" s="352" t="s">
        <v>219</v>
      </c>
      <c r="F830" s="73">
        <v>1074.9447561062716</v>
      </c>
      <c r="G830" s="353" t="s">
        <v>219</v>
      </c>
      <c r="H830" s="73" t="s">
        <v>94</v>
      </c>
      <c r="I830" s="352" t="s">
        <v>501</v>
      </c>
    </row>
    <row r="831" spans="1:9">
      <c r="A831" s="73">
        <v>2019</v>
      </c>
      <c r="B831" s="73" t="s">
        <v>234</v>
      </c>
      <c r="C831" s="352" t="s">
        <v>219</v>
      </c>
      <c r="D831" s="73" t="s">
        <v>83</v>
      </c>
      <c r="E831" s="352" t="s">
        <v>219</v>
      </c>
      <c r="F831" s="73">
        <v>1362.3011794202807</v>
      </c>
      <c r="G831" s="353" t="s">
        <v>219</v>
      </c>
      <c r="H831" s="73" t="s">
        <v>94</v>
      </c>
      <c r="I831" s="352" t="s">
        <v>501</v>
      </c>
    </row>
    <row r="832" spans="1:9">
      <c r="A832" s="73">
        <v>2019</v>
      </c>
      <c r="B832" s="73" t="s">
        <v>234</v>
      </c>
      <c r="C832" s="352" t="s">
        <v>219</v>
      </c>
      <c r="D832" s="73" t="s">
        <v>16</v>
      </c>
      <c r="E832" s="352" t="s">
        <v>219</v>
      </c>
      <c r="F832" s="73">
        <v>176.85732786551264</v>
      </c>
      <c r="G832" s="353" t="s">
        <v>219</v>
      </c>
      <c r="H832" s="73" t="s">
        <v>94</v>
      </c>
      <c r="I832" s="352" t="s">
        <v>501</v>
      </c>
    </row>
    <row r="833" spans="1:9">
      <c r="A833" s="73">
        <v>2019</v>
      </c>
      <c r="B833" s="73" t="s">
        <v>234</v>
      </c>
      <c r="C833" s="352" t="s">
        <v>219</v>
      </c>
      <c r="D833" s="73" t="s">
        <v>47</v>
      </c>
      <c r="E833" s="352" t="s">
        <v>219</v>
      </c>
      <c r="F833" s="73">
        <v>173.10101923868214</v>
      </c>
      <c r="G833" s="353" t="s">
        <v>219</v>
      </c>
      <c r="H833" s="73" t="s">
        <v>94</v>
      </c>
      <c r="I833" s="352" t="s">
        <v>501</v>
      </c>
    </row>
    <row r="834" spans="1:9">
      <c r="A834" s="73">
        <v>2019</v>
      </c>
      <c r="B834" s="73" t="s">
        <v>234</v>
      </c>
      <c r="C834" s="352" t="s">
        <v>219</v>
      </c>
      <c r="D834" s="73" t="s">
        <v>84</v>
      </c>
      <c r="E834" s="352" t="s">
        <v>219</v>
      </c>
      <c r="F834" s="73">
        <v>248.40122754210444</v>
      </c>
      <c r="G834" s="353" t="s">
        <v>219</v>
      </c>
      <c r="H834" s="73" t="s">
        <v>94</v>
      </c>
      <c r="I834" s="352" t="s">
        <v>501</v>
      </c>
    </row>
    <row r="835" spans="1:9">
      <c r="A835" s="73">
        <v>2019</v>
      </c>
      <c r="B835" s="73" t="s">
        <v>236</v>
      </c>
      <c r="C835" s="352" t="s">
        <v>219</v>
      </c>
      <c r="D835" s="73" t="s">
        <v>108</v>
      </c>
      <c r="E835" s="352" t="s">
        <v>219</v>
      </c>
      <c r="F835" s="73">
        <v>184.9549308835818</v>
      </c>
      <c r="G835" s="353" t="s">
        <v>219</v>
      </c>
      <c r="H835" s="73" t="s">
        <v>94</v>
      </c>
      <c r="I835" s="352" t="s">
        <v>501</v>
      </c>
    </row>
    <row r="836" spans="1:9">
      <c r="A836" s="73">
        <v>2019</v>
      </c>
      <c r="B836" s="73" t="s">
        <v>236</v>
      </c>
      <c r="C836" s="352" t="s">
        <v>219</v>
      </c>
      <c r="D836" s="73" t="s">
        <v>498</v>
      </c>
      <c r="E836" s="352" t="s">
        <v>219</v>
      </c>
      <c r="F836" s="73">
        <v>1186.3777402256678</v>
      </c>
      <c r="G836" s="353" t="s">
        <v>219</v>
      </c>
      <c r="H836" s="73" t="s">
        <v>94</v>
      </c>
      <c r="I836" s="352" t="s">
        <v>501</v>
      </c>
    </row>
    <row r="837" spans="1:9">
      <c r="A837" s="73">
        <v>2019</v>
      </c>
      <c r="B837" s="73" t="s">
        <v>236</v>
      </c>
      <c r="C837" s="352" t="s">
        <v>219</v>
      </c>
      <c r="D837" s="73" t="s">
        <v>54</v>
      </c>
      <c r="E837" s="352" t="s">
        <v>219</v>
      </c>
      <c r="F837" s="73">
        <v>94.561115505508312</v>
      </c>
      <c r="G837" s="353" t="s">
        <v>219</v>
      </c>
      <c r="H837" s="73" t="s">
        <v>94</v>
      </c>
      <c r="I837" s="352" t="s">
        <v>501</v>
      </c>
    </row>
    <row r="838" spans="1:9">
      <c r="A838" s="73">
        <v>2019</v>
      </c>
      <c r="B838" s="73" t="s">
        <v>237</v>
      </c>
      <c r="C838" s="352" t="s">
        <v>219</v>
      </c>
      <c r="D838" s="73" t="s">
        <v>15</v>
      </c>
      <c r="E838" s="352" t="s">
        <v>219</v>
      </c>
      <c r="F838" s="73">
        <v>1938.416842108483</v>
      </c>
      <c r="G838" s="353" t="s">
        <v>219</v>
      </c>
      <c r="H838" s="73" t="s">
        <v>94</v>
      </c>
      <c r="I838" s="352" t="s">
        <v>501</v>
      </c>
    </row>
    <row r="839" spans="1:9">
      <c r="A839" s="73">
        <v>2019</v>
      </c>
      <c r="B839" s="73" t="s">
        <v>234</v>
      </c>
      <c r="C839" s="352" t="s">
        <v>219</v>
      </c>
      <c r="D839" s="73" t="s">
        <v>499</v>
      </c>
      <c r="E839" s="352" t="s">
        <v>219</v>
      </c>
      <c r="F839" s="73">
        <v>17637.330270585229</v>
      </c>
      <c r="G839" s="353" t="s">
        <v>219</v>
      </c>
      <c r="H839" s="73" t="s">
        <v>94</v>
      </c>
      <c r="I839" s="352" t="s">
        <v>501</v>
      </c>
    </row>
    <row r="840" spans="1:9">
      <c r="A840" s="73">
        <v>2019</v>
      </c>
      <c r="B840" s="73" t="s">
        <v>234</v>
      </c>
      <c r="C840" s="352" t="s">
        <v>219</v>
      </c>
      <c r="D840" s="73" t="s">
        <v>500</v>
      </c>
      <c r="E840" s="352" t="s">
        <v>219</v>
      </c>
      <c r="F840" s="73">
        <v>593.63452476134478</v>
      </c>
      <c r="G840" s="353" t="s">
        <v>219</v>
      </c>
      <c r="H840" s="73" t="s">
        <v>94</v>
      </c>
      <c r="I840" s="352" t="s">
        <v>501</v>
      </c>
    </row>
    <row r="841" spans="1:9">
      <c r="A841" s="73">
        <v>2019</v>
      </c>
      <c r="B841" s="73" t="s">
        <v>234</v>
      </c>
      <c r="C841" s="352" t="s">
        <v>219</v>
      </c>
      <c r="D841" s="73" t="s">
        <v>96</v>
      </c>
      <c r="E841" s="352" t="s">
        <v>219</v>
      </c>
      <c r="F841" s="73">
        <v>18230.964795346576</v>
      </c>
      <c r="G841" s="353" t="s">
        <v>219</v>
      </c>
      <c r="H841" s="73" t="s">
        <v>94</v>
      </c>
      <c r="I841" s="352" t="s">
        <v>501</v>
      </c>
    </row>
    <row r="842" spans="1:9">
      <c r="A842" s="73">
        <v>2020</v>
      </c>
      <c r="B842" s="73" t="s">
        <v>234</v>
      </c>
      <c r="C842" s="352" t="s">
        <v>219</v>
      </c>
      <c r="D842" s="73" t="s">
        <v>18</v>
      </c>
      <c r="E842" s="352" t="s">
        <v>219</v>
      </c>
      <c r="F842" s="73">
        <v>399.88649875106358</v>
      </c>
      <c r="G842" s="353" t="s">
        <v>219</v>
      </c>
      <c r="H842" s="73" t="s">
        <v>9</v>
      </c>
      <c r="I842" s="352" t="s">
        <v>501</v>
      </c>
    </row>
    <row r="843" spans="1:9">
      <c r="A843" s="73">
        <v>2020</v>
      </c>
      <c r="B843" s="73" t="s">
        <v>234</v>
      </c>
      <c r="C843" s="352" t="s">
        <v>219</v>
      </c>
      <c r="D843" s="73" t="s">
        <v>19</v>
      </c>
      <c r="E843" s="352" t="s">
        <v>219</v>
      </c>
      <c r="F843" s="73">
        <v>623.92780697659498</v>
      </c>
      <c r="G843" s="353" t="s">
        <v>219</v>
      </c>
      <c r="H843" s="73" t="s">
        <v>9</v>
      </c>
      <c r="I843" s="352" t="s">
        <v>501</v>
      </c>
    </row>
    <row r="844" spans="1:9">
      <c r="A844" s="73">
        <v>2020</v>
      </c>
      <c r="B844" s="73" t="s">
        <v>234</v>
      </c>
      <c r="C844" s="352" t="s">
        <v>219</v>
      </c>
      <c r="D844" s="73" t="s">
        <v>13</v>
      </c>
      <c r="E844" s="352" t="s">
        <v>219</v>
      </c>
      <c r="F844" s="73">
        <v>1038.3119527924757</v>
      </c>
      <c r="G844" s="353" t="s">
        <v>219</v>
      </c>
      <c r="H844" s="73" t="s">
        <v>9</v>
      </c>
      <c r="I844" s="352" t="s">
        <v>501</v>
      </c>
    </row>
    <row r="845" spans="1:9">
      <c r="A845" s="73">
        <v>2020</v>
      </c>
      <c r="B845" s="73" t="s">
        <v>234</v>
      </c>
      <c r="C845" s="352" t="s">
        <v>219</v>
      </c>
      <c r="D845" s="73" t="s">
        <v>81</v>
      </c>
      <c r="E845" s="352" t="s">
        <v>219</v>
      </c>
      <c r="F845" s="73">
        <v>402.16145302945034</v>
      </c>
      <c r="G845" s="353" t="s">
        <v>219</v>
      </c>
      <c r="H845" s="73" t="s">
        <v>9</v>
      </c>
      <c r="I845" s="352" t="s">
        <v>501</v>
      </c>
    </row>
    <row r="846" spans="1:9">
      <c r="A846" s="73">
        <v>2020</v>
      </c>
      <c r="B846" s="73" t="s">
        <v>234</v>
      </c>
      <c r="C846" s="352" t="s">
        <v>219</v>
      </c>
      <c r="D846" s="73" t="s">
        <v>2</v>
      </c>
      <c r="E846" s="352" t="s">
        <v>219</v>
      </c>
      <c r="F846" s="73">
        <v>3957.9157893495312</v>
      </c>
      <c r="G846" s="353" t="s">
        <v>219</v>
      </c>
      <c r="H846" s="73" t="s">
        <v>9</v>
      </c>
      <c r="I846" s="352" t="s">
        <v>501</v>
      </c>
    </row>
    <row r="847" spans="1:9">
      <c r="A847" s="73">
        <v>2020</v>
      </c>
      <c r="B847" s="73" t="s">
        <v>234</v>
      </c>
      <c r="C847" s="352" t="s">
        <v>219</v>
      </c>
      <c r="D847" s="73" t="s">
        <v>5</v>
      </c>
      <c r="E847" s="352" t="s">
        <v>219</v>
      </c>
      <c r="F847" s="73">
        <v>2886.0691287725945</v>
      </c>
      <c r="G847" s="353" t="s">
        <v>219</v>
      </c>
      <c r="H847" s="73" t="s">
        <v>9</v>
      </c>
      <c r="I847" s="352" t="s">
        <v>501</v>
      </c>
    </row>
    <row r="848" spans="1:9">
      <c r="A848" s="73">
        <v>2020</v>
      </c>
      <c r="B848" s="73" t="s">
        <v>234</v>
      </c>
      <c r="C848" s="352" t="s">
        <v>219</v>
      </c>
      <c r="D848" s="73" t="s">
        <v>8</v>
      </c>
      <c r="E848" s="352" t="s">
        <v>219</v>
      </c>
      <c r="F848" s="73">
        <v>1932.9432258821489</v>
      </c>
      <c r="G848" s="353" t="s">
        <v>219</v>
      </c>
      <c r="H848" s="73" t="s">
        <v>9</v>
      </c>
      <c r="I848" s="352" t="s">
        <v>501</v>
      </c>
    </row>
    <row r="849" spans="1:9">
      <c r="A849" s="73">
        <v>2020</v>
      </c>
      <c r="B849" s="73" t="s">
        <v>234</v>
      </c>
      <c r="C849" s="352" t="s">
        <v>219</v>
      </c>
      <c r="D849" s="73" t="s">
        <v>9</v>
      </c>
      <c r="E849" s="352" t="s">
        <v>219</v>
      </c>
      <c r="F849" s="73">
        <v>396.66226021940997</v>
      </c>
      <c r="G849" s="353" t="s">
        <v>219</v>
      </c>
      <c r="H849" s="73" t="s">
        <v>9</v>
      </c>
      <c r="I849" s="352" t="s">
        <v>501</v>
      </c>
    </row>
    <row r="850" spans="1:9">
      <c r="A850" s="73">
        <v>2020</v>
      </c>
      <c r="B850" s="73" t="s">
        <v>234</v>
      </c>
      <c r="C850" s="352" t="s">
        <v>219</v>
      </c>
      <c r="D850" s="73" t="s">
        <v>12</v>
      </c>
      <c r="E850" s="352" t="s">
        <v>219</v>
      </c>
      <c r="F850" s="73">
        <v>395.23363006217801</v>
      </c>
      <c r="G850" s="353" t="s">
        <v>219</v>
      </c>
      <c r="H850" s="73" t="s">
        <v>9</v>
      </c>
      <c r="I850" s="352" t="s">
        <v>501</v>
      </c>
    </row>
    <row r="851" spans="1:9">
      <c r="A851" s="73">
        <v>2020</v>
      </c>
      <c r="B851" s="73" t="s">
        <v>234</v>
      </c>
      <c r="C851" s="352" t="s">
        <v>219</v>
      </c>
      <c r="D851" s="73" t="s">
        <v>6</v>
      </c>
      <c r="E851" s="352" t="s">
        <v>219</v>
      </c>
      <c r="F851" s="73">
        <v>974.5035993263441</v>
      </c>
      <c r="G851" s="353" t="s">
        <v>219</v>
      </c>
      <c r="H851" s="73" t="s">
        <v>9</v>
      </c>
      <c r="I851" s="352" t="s">
        <v>501</v>
      </c>
    </row>
    <row r="852" spans="1:9">
      <c r="A852" s="73">
        <v>2020</v>
      </c>
      <c r="B852" s="73" t="s">
        <v>234</v>
      </c>
      <c r="C852" s="352" t="s">
        <v>219</v>
      </c>
      <c r="D852" s="73" t="s">
        <v>83</v>
      </c>
      <c r="E852" s="352" t="s">
        <v>219</v>
      </c>
      <c r="F852" s="73">
        <v>1360.5349032526472</v>
      </c>
      <c r="G852" s="353" t="s">
        <v>219</v>
      </c>
      <c r="H852" s="73" t="s">
        <v>9</v>
      </c>
      <c r="I852" s="352" t="s">
        <v>501</v>
      </c>
    </row>
    <row r="853" spans="1:9">
      <c r="A853" s="73">
        <v>2020</v>
      </c>
      <c r="B853" s="73" t="s">
        <v>234</v>
      </c>
      <c r="C853" s="352" t="s">
        <v>219</v>
      </c>
      <c r="D853" s="73" t="s">
        <v>16</v>
      </c>
      <c r="E853" s="352" t="s">
        <v>219</v>
      </c>
      <c r="F853" s="73">
        <v>214.59886043956351</v>
      </c>
      <c r="G853" s="353" t="s">
        <v>219</v>
      </c>
      <c r="H853" s="73" t="s">
        <v>9</v>
      </c>
      <c r="I853" s="352" t="s">
        <v>501</v>
      </c>
    </row>
    <row r="854" spans="1:9">
      <c r="A854" s="73">
        <v>2020</v>
      </c>
      <c r="B854" s="73" t="s">
        <v>234</v>
      </c>
      <c r="C854" s="352" t="s">
        <v>219</v>
      </c>
      <c r="D854" s="73" t="s">
        <v>47</v>
      </c>
      <c r="E854" s="352" t="s">
        <v>219</v>
      </c>
      <c r="F854" s="73">
        <v>181.31723703345267</v>
      </c>
      <c r="G854" s="353" t="s">
        <v>219</v>
      </c>
      <c r="H854" s="73" t="s">
        <v>9</v>
      </c>
      <c r="I854" s="352" t="s">
        <v>501</v>
      </c>
    </row>
    <row r="855" spans="1:9">
      <c r="A855" s="73">
        <v>2020</v>
      </c>
      <c r="B855" s="73" t="s">
        <v>234</v>
      </c>
      <c r="C855" s="352" t="s">
        <v>219</v>
      </c>
      <c r="D855" s="73" t="s">
        <v>84</v>
      </c>
      <c r="E855" s="352" t="s">
        <v>219</v>
      </c>
      <c r="F855" s="73">
        <v>185.0378982367705</v>
      </c>
      <c r="G855" s="353" t="s">
        <v>219</v>
      </c>
      <c r="H855" s="73" t="s">
        <v>9</v>
      </c>
      <c r="I855" s="352" t="s">
        <v>501</v>
      </c>
    </row>
    <row r="856" spans="1:9">
      <c r="A856" s="73">
        <v>2020</v>
      </c>
      <c r="B856" s="73" t="s">
        <v>236</v>
      </c>
      <c r="C856" s="352" t="s">
        <v>219</v>
      </c>
      <c r="D856" s="73" t="s">
        <v>108</v>
      </c>
      <c r="E856" s="352" t="s">
        <v>219</v>
      </c>
      <c r="F856" s="73">
        <v>350.01702074930199</v>
      </c>
      <c r="G856" s="353" t="s">
        <v>219</v>
      </c>
      <c r="H856" s="73" t="s">
        <v>9</v>
      </c>
      <c r="I856" s="352" t="s">
        <v>501</v>
      </c>
    </row>
    <row r="857" spans="1:9">
      <c r="A857" s="73">
        <v>2020</v>
      </c>
      <c r="B857" s="73" t="s">
        <v>236</v>
      </c>
      <c r="C857" s="352" t="s">
        <v>219</v>
      </c>
      <c r="D857" s="73" t="s">
        <v>498</v>
      </c>
      <c r="E857" s="352" t="s">
        <v>219</v>
      </c>
      <c r="F857" s="73">
        <v>1194.3229820796123</v>
      </c>
      <c r="G857" s="353" t="s">
        <v>219</v>
      </c>
      <c r="H857" s="73" t="s">
        <v>9</v>
      </c>
      <c r="I857" s="352" t="s">
        <v>501</v>
      </c>
    </row>
    <row r="858" spans="1:9">
      <c r="A858" s="73">
        <v>2020</v>
      </c>
      <c r="B858" s="73" t="s">
        <v>236</v>
      </c>
      <c r="C858" s="352" t="s">
        <v>219</v>
      </c>
      <c r="D858" s="73" t="s">
        <v>54</v>
      </c>
      <c r="E858" s="352" t="s">
        <v>219</v>
      </c>
      <c r="F858" s="73">
        <v>89.486561707363208</v>
      </c>
      <c r="G858" s="353" t="s">
        <v>219</v>
      </c>
      <c r="H858" s="73" t="s">
        <v>9</v>
      </c>
      <c r="I858" s="352" t="s">
        <v>501</v>
      </c>
    </row>
    <row r="859" spans="1:9">
      <c r="A859" s="73">
        <v>2020</v>
      </c>
      <c r="B859" s="73" t="s">
        <v>237</v>
      </c>
      <c r="C859" s="352" t="s">
        <v>219</v>
      </c>
      <c r="D859" s="73" t="s">
        <v>15</v>
      </c>
      <c r="E859" s="352" t="s">
        <v>219</v>
      </c>
      <c r="F859" s="73">
        <v>1475.36912748186</v>
      </c>
      <c r="G859" s="353" t="s">
        <v>219</v>
      </c>
      <c r="H859" s="73" t="s">
        <v>9</v>
      </c>
      <c r="I859" s="352" t="s">
        <v>501</v>
      </c>
    </row>
    <row r="860" spans="1:9">
      <c r="A860" s="73">
        <v>2020</v>
      </c>
      <c r="B860" s="73" t="s">
        <v>234</v>
      </c>
      <c r="C860" s="352" t="s">
        <v>219</v>
      </c>
      <c r="D860" s="73" t="s">
        <v>499</v>
      </c>
      <c r="E860" s="352" t="s">
        <v>219</v>
      </c>
      <c r="F860" s="73">
        <v>18058.299936142361</v>
      </c>
      <c r="G860" s="353" t="s">
        <v>219</v>
      </c>
      <c r="H860" s="73" t="s">
        <v>9</v>
      </c>
      <c r="I860" s="352" t="s">
        <v>501</v>
      </c>
    </row>
    <row r="861" spans="1:9">
      <c r="A861" s="73">
        <v>2020</v>
      </c>
      <c r="B861" s="73" t="s">
        <v>234</v>
      </c>
      <c r="C861" s="352" t="s">
        <v>219</v>
      </c>
      <c r="D861" s="73" t="s">
        <v>500</v>
      </c>
      <c r="E861" s="352" t="s">
        <v>219</v>
      </c>
      <c r="F861" s="73">
        <v>471.28975726463938</v>
      </c>
      <c r="G861" s="353" t="s">
        <v>219</v>
      </c>
      <c r="H861" s="73" t="s">
        <v>9</v>
      </c>
      <c r="I861" s="352" t="s">
        <v>501</v>
      </c>
    </row>
    <row r="862" spans="1:9">
      <c r="A862" s="73">
        <v>2020</v>
      </c>
      <c r="B862" s="73" t="s">
        <v>234</v>
      </c>
      <c r="C862" s="352" t="s">
        <v>219</v>
      </c>
      <c r="D862" s="73" t="s">
        <v>96</v>
      </c>
      <c r="E862" s="352" t="s">
        <v>219</v>
      </c>
      <c r="F862" s="73">
        <v>18529.589693407001</v>
      </c>
      <c r="G862" s="353" t="s">
        <v>219</v>
      </c>
      <c r="H862" s="73" t="s">
        <v>9</v>
      </c>
      <c r="I862" s="352" t="s">
        <v>501</v>
      </c>
    </row>
    <row r="863" spans="1:9">
      <c r="A863" s="73">
        <v>2020</v>
      </c>
      <c r="B863" s="73" t="s">
        <v>234</v>
      </c>
      <c r="C863" s="352" t="s">
        <v>219</v>
      </c>
      <c r="D863" s="73" t="s">
        <v>18</v>
      </c>
      <c r="E863" s="352" t="s">
        <v>219</v>
      </c>
      <c r="F863" s="73">
        <v>449.27059858529594</v>
      </c>
      <c r="G863" s="353" t="s">
        <v>219</v>
      </c>
      <c r="H863" s="73" t="s">
        <v>92</v>
      </c>
      <c r="I863" s="352" t="s">
        <v>501</v>
      </c>
    </row>
    <row r="864" spans="1:9">
      <c r="A864" s="73">
        <v>2020</v>
      </c>
      <c r="B864" s="73" t="s">
        <v>234</v>
      </c>
      <c r="C864" s="352" t="s">
        <v>219</v>
      </c>
      <c r="D864" s="73" t="s">
        <v>19</v>
      </c>
      <c r="E864" s="352" t="s">
        <v>219</v>
      </c>
      <c r="F864" s="73">
        <v>93.186420690533623</v>
      </c>
      <c r="G864" s="353" t="s">
        <v>219</v>
      </c>
      <c r="H864" s="73" t="s">
        <v>92</v>
      </c>
      <c r="I864" s="352" t="s">
        <v>501</v>
      </c>
    </row>
    <row r="865" spans="1:9">
      <c r="A865" s="73">
        <v>2020</v>
      </c>
      <c r="B865" s="73" t="s">
        <v>234</v>
      </c>
      <c r="C865" s="352" t="s">
        <v>219</v>
      </c>
      <c r="D865" s="73" t="s">
        <v>13</v>
      </c>
      <c r="E865" s="352" t="s">
        <v>219</v>
      </c>
      <c r="F865" s="73">
        <v>641.05095705901135</v>
      </c>
      <c r="G865" s="353" t="s">
        <v>219</v>
      </c>
      <c r="H865" s="73" t="s">
        <v>92</v>
      </c>
      <c r="I865" s="352" t="s">
        <v>501</v>
      </c>
    </row>
    <row r="866" spans="1:9">
      <c r="A866" s="73">
        <v>2020</v>
      </c>
      <c r="B866" s="73" t="s">
        <v>234</v>
      </c>
      <c r="C866" s="352" t="s">
        <v>219</v>
      </c>
      <c r="D866" s="73" t="s">
        <v>81</v>
      </c>
      <c r="E866" s="352" t="s">
        <v>219</v>
      </c>
      <c r="F866" s="73">
        <v>354.31152187223768</v>
      </c>
      <c r="G866" s="353" t="s">
        <v>219</v>
      </c>
      <c r="H866" s="73" t="s">
        <v>92</v>
      </c>
      <c r="I866" s="352" t="s">
        <v>501</v>
      </c>
    </row>
    <row r="867" spans="1:9">
      <c r="A867" s="73">
        <v>2020</v>
      </c>
      <c r="B867" s="73" t="s">
        <v>234</v>
      </c>
      <c r="C867" s="352" t="s">
        <v>219</v>
      </c>
      <c r="D867" s="73" t="s">
        <v>2</v>
      </c>
      <c r="E867" s="352" t="s">
        <v>219</v>
      </c>
      <c r="F867" s="73">
        <v>502.37787085573098</v>
      </c>
      <c r="G867" s="353" t="s">
        <v>219</v>
      </c>
      <c r="H867" s="73" t="s">
        <v>92</v>
      </c>
      <c r="I867" s="352" t="s">
        <v>501</v>
      </c>
    </row>
    <row r="868" spans="1:9">
      <c r="A868" s="73">
        <v>2020</v>
      </c>
      <c r="B868" s="73" t="s">
        <v>234</v>
      </c>
      <c r="C868" s="352" t="s">
        <v>219</v>
      </c>
      <c r="D868" s="73" t="s">
        <v>5</v>
      </c>
      <c r="E868" s="352" t="s">
        <v>219</v>
      </c>
      <c r="F868" s="73">
        <v>1658.5956698874413</v>
      </c>
      <c r="G868" s="353" t="s">
        <v>219</v>
      </c>
      <c r="H868" s="73" t="s">
        <v>92</v>
      </c>
      <c r="I868" s="352" t="s">
        <v>501</v>
      </c>
    </row>
    <row r="869" spans="1:9">
      <c r="A869" s="73">
        <v>2020</v>
      </c>
      <c r="B869" s="73" t="s">
        <v>234</v>
      </c>
      <c r="C869" s="352" t="s">
        <v>219</v>
      </c>
      <c r="D869" s="73" t="s">
        <v>8</v>
      </c>
      <c r="E869" s="352" t="s">
        <v>219</v>
      </c>
      <c r="F869" s="73">
        <v>1257.8248481719197</v>
      </c>
      <c r="G869" s="353" t="s">
        <v>219</v>
      </c>
      <c r="H869" s="73" t="s">
        <v>92</v>
      </c>
      <c r="I869" s="352" t="s">
        <v>501</v>
      </c>
    </row>
    <row r="870" spans="1:9">
      <c r="A870" s="73">
        <v>2020</v>
      </c>
      <c r="B870" s="73" t="s">
        <v>234</v>
      </c>
      <c r="C870" s="352" t="s">
        <v>219</v>
      </c>
      <c r="D870" s="73" t="s">
        <v>9</v>
      </c>
      <c r="E870" s="352" t="s">
        <v>219</v>
      </c>
      <c r="F870" s="73">
        <v>67.978087066431641</v>
      </c>
      <c r="G870" s="353" t="s">
        <v>219</v>
      </c>
      <c r="H870" s="73" t="s">
        <v>92</v>
      </c>
      <c r="I870" s="352" t="s">
        <v>501</v>
      </c>
    </row>
    <row r="871" spans="1:9">
      <c r="A871" s="73">
        <v>2020</v>
      </c>
      <c r="B871" s="73" t="s">
        <v>234</v>
      </c>
      <c r="C871" s="352" t="s">
        <v>219</v>
      </c>
      <c r="D871" s="73" t="s">
        <v>12</v>
      </c>
      <c r="E871" s="352" t="s">
        <v>219</v>
      </c>
      <c r="F871" s="73">
        <v>350.49895076101228</v>
      </c>
      <c r="G871" s="353" t="s">
        <v>219</v>
      </c>
      <c r="H871" s="73" t="s">
        <v>92</v>
      </c>
      <c r="I871" s="352" t="s">
        <v>501</v>
      </c>
    </row>
    <row r="872" spans="1:9">
      <c r="A872" s="73">
        <v>2020</v>
      </c>
      <c r="B872" s="73" t="s">
        <v>234</v>
      </c>
      <c r="C872" s="352" t="s">
        <v>219</v>
      </c>
      <c r="D872" s="73" t="s">
        <v>6</v>
      </c>
      <c r="E872" s="352" t="s">
        <v>219</v>
      </c>
      <c r="F872" s="73">
        <v>919.11990876042819</v>
      </c>
      <c r="G872" s="353" t="s">
        <v>219</v>
      </c>
      <c r="H872" s="73" t="s">
        <v>92</v>
      </c>
      <c r="I872" s="352" t="s">
        <v>501</v>
      </c>
    </row>
    <row r="873" spans="1:9">
      <c r="A873" s="73">
        <v>2020</v>
      </c>
      <c r="B873" s="73" t="s">
        <v>234</v>
      </c>
      <c r="C873" s="352" t="s">
        <v>219</v>
      </c>
      <c r="D873" s="73" t="s">
        <v>83</v>
      </c>
      <c r="E873" s="352" t="s">
        <v>219</v>
      </c>
      <c r="F873" s="73">
        <v>768.77709584413742</v>
      </c>
      <c r="G873" s="353" t="s">
        <v>219</v>
      </c>
      <c r="H873" s="73" t="s">
        <v>92</v>
      </c>
      <c r="I873" s="352" t="s">
        <v>501</v>
      </c>
    </row>
    <row r="874" spans="1:9">
      <c r="A874" s="73">
        <v>2020</v>
      </c>
      <c r="B874" s="73" t="s">
        <v>234</v>
      </c>
      <c r="C874" s="352" t="s">
        <v>219</v>
      </c>
      <c r="D874" s="73" t="s">
        <v>16</v>
      </c>
      <c r="E874" s="352" t="s">
        <v>219</v>
      </c>
      <c r="F874" s="73">
        <v>110.7176507465567</v>
      </c>
      <c r="G874" s="353" t="s">
        <v>219</v>
      </c>
      <c r="H874" s="73" t="s">
        <v>92</v>
      </c>
      <c r="I874" s="352" t="s">
        <v>501</v>
      </c>
    </row>
    <row r="875" spans="1:9">
      <c r="A875" s="73">
        <v>2020</v>
      </c>
      <c r="B875" s="73" t="s">
        <v>234</v>
      </c>
      <c r="C875" s="352" t="s">
        <v>219</v>
      </c>
      <c r="D875" s="73" t="s">
        <v>47</v>
      </c>
      <c r="E875" s="352" t="s">
        <v>219</v>
      </c>
      <c r="F875" s="73">
        <v>189.2885938388128</v>
      </c>
      <c r="G875" s="353" t="s">
        <v>219</v>
      </c>
      <c r="H875" s="73" t="s">
        <v>92</v>
      </c>
      <c r="I875" s="352" t="s">
        <v>501</v>
      </c>
    </row>
    <row r="876" spans="1:9">
      <c r="A876" s="73">
        <v>2020</v>
      </c>
      <c r="B876" s="73" t="s">
        <v>234</v>
      </c>
      <c r="C876" s="352" t="s">
        <v>219</v>
      </c>
      <c r="D876" s="73" t="s">
        <v>84</v>
      </c>
      <c r="E876" s="352" t="s">
        <v>219</v>
      </c>
      <c r="F876" s="73">
        <v>61.498550373407113</v>
      </c>
      <c r="G876" s="353" t="s">
        <v>219</v>
      </c>
      <c r="H876" s="73" t="s">
        <v>92</v>
      </c>
      <c r="I876" s="352" t="s">
        <v>501</v>
      </c>
    </row>
    <row r="877" spans="1:9">
      <c r="A877" s="73">
        <v>2020</v>
      </c>
      <c r="B877" s="73" t="s">
        <v>236</v>
      </c>
      <c r="C877" s="352" t="s">
        <v>219</v>
      </c>
      <c r="D877" s="73" t="s">
        <v>108</v>
      </c>
      <c r="E877" s="352" t="s">
        <v>219</v>
      </c>
      <c r="F877" s="73">
        <v>22.179773888791438</v>
      </c>
      <c r="G877" s="353" t="s">
        <v>219</v>
      </c>
      <c r="H877" s="73" t="s">
        <v>92</v>
      </c>
      <c r="I877" s="352" t="s">
        <v>501</v>
      </c>
    </row>
    <row r="878" spans="1:9">
      <c r="A878" s="73">
        <v>2020</v>
      </c>
      <c r="B878" s="73" t="s">
        <v>236</v>
      </c>
      <c r="C878" s="352" t="s">
        <v>219</v>
      </c>
      <c r="D878" s="73" t="s">
        <v>498</v>
      </c>
      <c r="E878" s="352" t="s">
        <v>219</v>
      </c>
      <c r="F878" s="73">
        <v>1192.080580082677</v>
      </c>
      <c r="G878" s="353" t="s">
        <v>219</v>
      </c>
      <c r="H878" s="73" t="s">
        <v>92</v>
      </c>
      <c r="I878" s="352" t="s">
        <v>501</v>
      </c>
    </row>
    <row r="879" spans="1:9">
      <c r="A879" s="73">
        <v>2020</v>
      </c>
      <c r="B879" s="73" t="s">
        <v>236</v>
      </c>
      <c r="C879" s="352" t="s">
        <v>219</v>
      </c>
      <c r="D879" s="73" t="s">
        <v>54</v>
      </c>
      <c r="E879" s="352" t="s">
        <v>219</v>
      </c>
      <c r="F879" s="73">
        <v>71.795009488311209</v>
      </c>
      <c r="G879" s="353" t="s">
        <v>219</v>
      </c>
      <c r="H879" s="73" t="s">
        <v>92</v>
      </c>
      <c r="I879" s="352" t="s">
        <v>501</v>
      </c>
    </row>
    <row r="880" spans="1:9">
      <c r="A880" s="73">
        <v>2020</v>
      </c>
      <c r="B880" s="73" t="s">
        <v>237</v>
      </c>
      <c r="C880" s="352" t="s">
        <v>219</v>
      </c>
      <c r="D880" s="73" t="s">
        <v>15</v>
      </c>
      <c r="E880" s="352" t="s">
        <v>219</v>
      </c>
      <c r="F880" s="73">
        <v>1427.5764884159737</v>
      </c>
      <c r="G880" s="353" t="s">
        <v>219</v>
      </c>
      <c r="H880" s="73" t="s">
        <v>92</v>
      </c>
      <c r="I880" s="352" t="s">
        <v>501</v>
      </c>
    </row>
    <row r="881" spans="1:9">
      <c r="A881" s="73">
        <v>2020</v>
      </c>
      <c r="B881" s="73" t="s">
        <v>234</v>
      </c>
      <c r="C881" s="352" t="s">
        <v>219</v>
      </c>
      <c r="D881" s="73" t="s">
        <v>499</v>
      </c>
      <c r="E881" s="352" t="s">
        <v>219</v>
      </c>
      <c r="F881" s="73">
        <v>10138.12857638871</v>
      </c>
      <c r="G881" s="353" t="s">
        <v>219</v>
      </c>
      <c r="H881" s="73" t="s">
        <v>92</v>
      </c>
      <c r="I881" s="352" t="s">
        <v>501</v>
      </c>
    </row>
    <row r="882" spans="1:9">
      <c r="A882" s="73">
        <v>2020</v>
      </c>
      <c r="B882" s="73" t="s">
        <v>234</v>
      </c>
      <c r="C882" s="352" t="s">
        <v>219</v>
      </c>
      <c r="D882" s="73" t="s">
        <v>500</v>
      </c>
      <c r="E882" s="352" t="s">
        <v>219</v>
      </c>
      <c r="F882" s="73">
        <v>181.31751209316664</v>
      </c>
      <c r="G882" s="353" t="s">
        <v>219</v>
      </c>
      <c r="H882" s="73" t="s">
        <v>92</v>
      </c>
      <c r="I882" s="352" t="s">
        <v>501</v>
      </c>
    </row>
    <row r="883" spans="1:9">
      <c r="A883" s="73">
        <v>2020</v>
      </c>
      <c r="B883" s="73" t="s">
        <v>234</v>
      </c>
      <c r="C883" s="352" t="s">
        <v>219</v>
      </c>
      <c r="D883" s="73" t="s">
        <v>96</v>
      </c>
      <c r="E883" s="352" t="s">
        <v>219</v>
      </c>
      <c r="F883" s="73">
        <v>10319.446088481876</v>
      </c>
      <c r="G883" s="353" t="s">
        <v>219</v>
      </c>
      <c r="H883" s="73" t="s">
        <v>92</v>
      </c>
      <c r="I883" s="352" t="s">
        <v>501</v>
      </c>
    </row>
    <row r="884" spans="1:9">
      <c r="A884" s="73">
        <v>2020</v>
      </c>
      <c r="B884" s="73" t="s">
        <v>234</v>
      </c>
      <c r="C884" s="352" t="s">
        <v>219</v>
      </c>
      <c r="D884" s="73" t="s">
        <v>18</v>
      </c>
      <c r="E884" s="352" t="s">
        <v>219</v>
      </c>
      <c r="F884" s="73">
        <v>448.27733534020791</v>
      </c>
      <c r="G884" s="353" t="s">
        <v>219</v>
      </c>
      <c r="H884" s="73" t="s">
        <v>93</v>
      </c>
      <c r="I884" s="352" t="s">
        <v>501</v>
      </c>
    </row>
    <row r="885" spans="1:9">
      <c r="A885" s="73">
        <v>2020</v>
      </c>
      <c r="B885" s="73" t="s">
        <v>234</v>
      </c>
      <c r="C885" s="352" t="s">
        <v>219</v>
      </c>
      <c r="D885" s="73" t="s">
        <v>19</v>
      </c>
      <c r="E885" s="352" t="s">
        <v>219</v>
      </c>
      <c r="F885" s="73">
        <v>219.9686420075121</v>
      </c>
      <c r="G885" s="353" t="s">
        <v>219</v>
      </c>
      <c r="H885" s="73" t="s">
        <v>93</v>
      </c>
      <c r="I885" s="352" t="s">
        <v>501</v>
      </c>
    </row>
    <row r="886" spans="1:9">
      <c r="A886" s="73">
        <v>2020</v>
      </c>
      <c r="B886" s="73" t="s">
        <v>234</v>
      </c>
      <c r="C886" s="352" t="s">
        <v>219</v>
      </c>
      <c r="D886" s="73" t="s">
        <v>13</v>
      </c>
      <c r="E886" s="352" t="s">
        <v>219</v>
      </c>
      <c r="F886" s="73">
        <v>746.95487735927361</v>
      </c>
      <c r="G886" s="353" t="s">
        <v>219</v>
      </c>
      <c r="H886" s="73" t="s">
        <v>93</v>
      </c>
      <c r="I886" s="352" t="s">
        <v>501</v>
      </c>
    </row>
    <row r="887" spans="1:9">
      <c r="A887" s="73">
        <v>2020</v>
      </c>
      <c r="B887" s="73" t="s">
        <v>234</v>
      </c>
      <c r="C887" s="352" t="s">
        <v>219</v>
      </c>
      <c r="D887" s="73" t="s">
        <v>81</v>
      </c>
      <c r="E887" s="352" t="s">
        <v>219</v>
      </c>
      <c r="F887" s="73">
        <v>334.70831159831175</v>
      </c>
      <c r="G887" s="353" t="s">
        <v>219</v>
      </c>
      <c r="H887" s="73" t="s">
        <v>93</v>
      </c>
      <c r="I887" s="352" t="s">
        <v>501</v>
      </c>
    </row>
    <row r="888" spans="1:9">
      <c r="A888" s="73">
        <v>2020</v>
      </c>
      <c r="B888" s="73" t="s">
        <v>234</v>
      </c>
      <c r="C888" s="352" t="s">
        <v>219</v>
      </c>
      <c r="D888" s="73" t="s">
        <v>2</v>
      </c>
      <c r="E888" s="352" t="s">
        <v>219</v>
      </c>
      <c r="F888" s="73">
        <v>1018.0706274471281</v>
      </c>
      <c r="G888" s="353" t="s">
        <v>219</v>
      </c>
      <c r="H888" s="73" t="s">
        <v>93</v>
      </c>
      <c r="I888" s="352" t="s">
        <v>501</v>
      </c>
    </row>
    <row r="889" spans="1:9">
      <c r="A889" s="73">
        <v>2020</v>
      </c>
      <c r="B889" s="73" t="s">
        <v>234</v>
      </c>
      <c r="C889" s="352" t="s">
        <v>219</v>
      </c>
      <c r="D889" s="73" t="s">
        <v>5</v>
      </c>
      <c r="E889" s="352" t="s">
        <v>219</v>
      </c>
      <c r="F889" s="73">
        <v>2295.1034237626418</v>
      </c>
      <c r="G889" s="353" t="s">
        <v>219</v>
      </c>
      <c r="H889" s="73" t="s">
        <v>93</v>
      </c>
      <c r="I889" s="352" t="s">
        <v>501</v>
      </c>
    </row>
    <row r="890" spans="1:9">
      <c r="A890" s="73">
        <v>2020</v>
      </c>
      <c r="B890" s="73" t="s">
        <v>234</v>
      </c>
      <c r="C890" s="352" t="s">
        <v>219</v>
      </c>
      <c r="D890" s="73" t="s">
        <v>8</v>
      </c>
      <c r="E890" s="352" t="s">
        <v>219</v>
      </c>
      <c r="F890" s="73">
        <v>1507.5275245422708</v>
      </c>
      <c r="G890" s="353" t="s">
        <v>219</v>
      </c>
      <c r="H890" s="73" t="s">
        <v>93</v>
      </c>
      <c r="I890" s="352" t="s">
        <v>501</v>
      </c>
    </row>
    <row r="891" spans="1:9">
      <c r="A891" s="73">
        <v>2020</v>
      </c>
      <c r="B891" s="73" t="s">
        <v>234</v>
      </c>
      <c r="C891" s="352" t="s">
        <v>219</v>
      </c>
      <c r="D891" s="73" t="s">
        <v>9</v>
      </c>
      <c r="E891" s="352" t="s">
        <v>219</v>
      </c>
      <c r="F891" s="73">
        <v>93.515587421987078</v>
      </c>
      <c r="G891" s="353" t="s">
        <v>219</v>
      </c>
      <c r="H891" s="73" t="s">
        <v>93</v>
      </c>
      <c r="I891" s="352" t="s">
        <v>501</v>
      </c>
    </row>
    <row r="892" spans="1:9">
      <c r="A892" s="73">
        <v>2020</v>
      </c>
      <c r="B892" s="73" t="s">
        <v>234</v>
      </c>
      <c r="C892" s="352" t="s">
        <v>219</v>
      </c>
      <c r="D892" s="73" t="s">
        <v>12</v>
      </c>
      <c r="E892" s="352" t="s">
        <v>219</v>
      </c>
      <c r="F892" s="73">
        <v>372.09971229243928</v>
      </c>
      <c r="G892" s="353" t="s">
        <v>219</v>
      </c>
      <c r="H892" s="73" t="s">
        <v>93</v>
      </c>
      <c r="I892" s="352" t="s">
        <v>501</v>
      </c>
    </row>
    <row r="893" spans="1:9">
      <c r="A893" s="73">
        <v>2020</v>
      </c>
      <c r="B893" s="73" t="s">
        <v>234</v>
      </c>
      <c r="C893" s="352" t="s">
        <v>219</v>
      </c>
      <c r="D893" s="73" t="s">
        <v>6</v>
      </c>
      <c r="E893" s="352" t="s">
        <v>219</v>
      </c>
      <c r="F893" s="73">
        <v>958.1368637365855</v>
      </c>
      <c r="G893" s="353" t="s">
        <v>219</v>
      </c>
      <c r="H893" s="73" t="s">
        <v>93</v>
      </c>
      <c r="I893" s="352" t="s">
        <v>501</v>
      </c>
    </row>
    <row r="894" spans="1:9">
      <c r="A894" s="73">
        <v>2020</v>
      </c>
      <c r="B894" s="73" t="s">
        <v>234</v>
      </c>
      <c r="C894" s="352" t="s">
        <v>219</v>
      </c>
      <c r="D894" s="73" t="s">
        <v>83</v>
      </c>
      <c r="E894" s="352" t="s">
        <v>219</v>
      </c>
      <c r="F894" s="73">
        <v>858.58336572223391</v>
      </c>
      <c r="G894" s="353" t="s">
        <v>219</v>
      </c>
      <c r="H894" s="73" t="s">
        <v>93</v>
      </c>
      <c r="I894" s="352" t="s">
        <v>501</v>
      </c>
    </row>
    <row r="895" spans="1:9">
      <c r="A895" s="73">
        <v>2020</v>
      </c>
      <c r="B895" s="73" t="s">
        <v>234</v>
      </c>
      <c r="C895" s="352" t="s">
        <v>219</v>
      </c>
      <c r="D895" s="73" t="s">
        <v>16</v>
      </c>
      <c r="E895" s="352" t="s">
        <v>219</v>
      </c>
      <c r="F895" s="73">
        <v>134.12866077900469</v>
      </c>
      <c r="G895" s="353" t="s">
        <v>219</v>
      </c>
      <c r="H895" s="73" t="s">
        <v>93</v>
      </c>
      <c r="I895" s="352" t="s">
        <v>501</v>
      </c>
    </row>
    <row r="896" spans="1:9">
      <c r="A896" s="73">
        <v>2020</v>
      </c>
      <c r="B896" s="73" t="s">
        <v>234</v>
      </c>
      <c r="C896" s="352" t="s">
        <v>219</v>
      </c>
      <c r="D896" s="73" t="s">
        <v>47</v>
      </c>
      <c r="E896" s="352" t="s">
        <v>219</v>
      </c>
      <c r="F896" s="73">
        <v>215.32573131856833</v>
      </c>
      <c r="G896" s="353" t="s">
        <v>219</v>
      </c>
      <c r="H896" s="73" t="s">
        <v>93</v>
      </c>
      <c r="I896" s="352" t="s">
        <v>501</v>
      </c>
    </row>
    <row r="897" spans="1:9">
      <c r="A897" s="73">
        <v>2020</v>
      </c>
      <c r="B897" s="73" t="s">
        <v>234</v>
      </c>
      <c r="C897" s="352" t="s">
        <v>219</v>
      </c>
      <c r="D897" s="73" t="s">
        <v>84</v>
      </c>
      <c r="E897" s="352" t="s">
        <v>219</v>
      </c>
      <c r="F897" s="73">
        <v>78.411614793589322</v>
      </c>
      <c r="G897" s="353" t="s">
        <v>219</v>
      </c>
      <c r="H897" s="73" t="s">
        <v>93</v>
      </c>
      <c r="I897" s="352" t="s">
        <v>501</v>
      </c>
    </row>
    <row r="898" spans="1:9">
      <c r="A898" s="73">
        <v>2020</v>
      </c>
      <c r="B898" s="73" t="s">
        <v>236</v>
      </c>
      <c r="C898" s="352" t="s">
        <v>219</v>
      </c>
      <c r="D898" s="73" t="s">
        <v>108</v>
      </c>
      <c r="E898" s="352" t="s">
        <v>219</v>
      </c>
      <c r="F898" s="73">
        <v>64.368487182820914</v>
      </c>
      <c r="G898" s="353" t="s">
        <v>219</v>
      </c>
      <c r="H898" s="73" t="s">
        <v>93</v>
      </c>
      <c r="I898" s="352" t="s">
        <v>501</v>
      </c>
    </row>
    <row r="899" spans="1:9">
      <c r="A899" s="73">
        <v>2020</v>
      </c>
      <c r="B899" s="73" t="s">
        <v>236</v>
      </c>
      <c r="C899" s="352" t="s">
        <v>219</v>
      </c>
      <c r="D899" s="73" t="s">
        <v>498</v>
      </c>
      <c r="E899" s="352" t="s">
        <v>219</v>
      </c>
      <c r="F899" s="73">
        <v>1206.0064763706014</v>
      </c>
      <c r="G899" s="353" t="s">
        <v>219</v>
      </c>
      <c r="H899" s="73" t="s">
        <v>93</v>
      </c>
      <c r="I899" s="352" t="s">
        <v>501</v>
      </c>
    </row>
    <row r="900" spans="1:9">
      <c r="A900" s="73">
        <v>2020</v>
      </c>
      <c r="B900" s="73" t="s">
        <v>236</v>
      </c>
      <c r="C900" s="352" t="s">
        <v>219</v>
      </c>
      <c r="D900" s="73" t="s">
        <v>54</v>
      </c>
      <c r="E900" s="352" t="s">
        <v>219</v>
      </c>
      <c r="F900" s="73">
        <v>71.230099935434907</v>
      </c>
      <c r="G900" s="353" t="s">
        <v>219</v>
      </c>
      <c r="H900" s="73" t="s">
        <v>93</v>
      </c>
      <c r="I900" s="352" t="s">
        <v>501</v>
      </c>
    </row>
    <row r="901" spans="1:9">
      <c r="A901" s="73">
        <v>2020</v>
      </c>
      <c r="B901" s="73" t="s">
        <v>237</v>
      </c>
      <c r="C901" s="352" t="s">
        <v>219</v>
      </c>
      <c r="D901" s="73" t="s">
        <v>15</v>
      </c>
      <c r="E901" s="352" t="s">
        <v>219</v>
      </c>
      <c r="F901" s="73">
        <v>1559.1285506197728</v>
      </c>
      <c r="G901" s="353" t="s">
        <v>219</v>
      </c>
      <c r="H901" s="73" t="s">
        <v>93</v>
      </c>
      <c r="I901" s="352" t="s">
        <v>501</v>
      </c>
    </row>
    <row r="902" spans="1:9">
      <c r="A902" s="73">
        <v>2020</v>
      </c>
      <c r="B902" s="73" t="s">
        <v>234</v>
      </c>
      <c r="C902" s="352" t="s">
        <v>219</v>
      </c>
      <c r="D902" s="73" t="s">
        <v>499</v>
      </c>
      <c r="E902" s="352" t="s">
        <v>219</v>
      </c>
      <c r="F902" s="73">
        <v>12181.545892230384</v>
      </c>
      <c r="G902" s="353" t="s">
        <v>219</v>
      </c>
      <c r="H902" s="73" t="s">
        <v>93</v>
      </c>
      <c r="I902" s="352" t="s">
        <v>501</v>
      </c>
    </row>
    <row r="903" spans="1:9">
      <c r="A903" s="73">
        <v>2020</v>
      </c>
      <c r="B903" s="73" t="s">
        <v>234</v>
      </c>
      <c r="C903" s="352" t="s">
        <v>219</v>
      </c>
      <c r="D903" s="73" t="s">
        <v>500</v>
      </c>
      <c r="E903" s="352" t="s">
        <v>219</v>
      </c>
      <c r="F903" s="73">
        <v>299.14129588213871</v>
      </c>
      <c r="G903" s="353" t="s">
        <v>219</v>
      </c>
      <c r="H903" s="73" t="s">
        <v>93</v>
      </c>
      <c r="I903" s="352" t="s">
        <v>501</v>
      </c>
    </row>
    <row r="904" spans="1:9">
      <c r="A904" s="73">
        <v>2020</v>
      </c>
      <c r="B904" s="73" t="s">
        <v>234</v>
      </c>
      <c r="C904" s="352" t="s">
        <v>219</v>
      </c>
      <c r="D904" s="73" t="s">
        <v>96</v>
      </c>
      <c r="E904" s="352" t="s">
        <v>219</v>
      </c>
      <c r="F904" s="73">
        <v>12480.687188112523</v>
      </c>
      <c r="G904" s="353" t="s">
        <v>219</v>
      </c>
      <c r="H904" s="73" t="s">
        <v>93</v>
      </c>
      <c r="I904" s="352" t="s">
        <v>501</v>
      </c>
    </row>
    <row r="905" spans="1:9">
      <c r="A905" s="73">
        <v>2020</v>
      </c>
      <c r="B905" s="73" t="s">
        <v>234</v>
      </c>
      <c r="C905" s="352" t="s">
        <v>219</v>
      </c>
      <c r="D905" s="73" t="s">
        <v>18</v>
      </c>
      <c r="E905" s="352" t="s">
        <v>219</v>
      </c>
      <c r="F905" s="73">
        <v>450.98675097275031</v>
      </c>
      <c r="G905" s="353" t="s">
        <v>219</v>
      </c>
      <c r="H905" s="73" t="s">
        <v>94</v>
      </c>
      <c r="I905" s="352" t="s">
        <v>501</v>
      </c>
    </row>
    <row r="906" spans="1:9">
      <c r="A906" s="73">
        <v>2020</v>
      </c>
      <c r="B906" s="73" t="s">
        <v>234</v>
      </c>
      <c r="C906" s="352" t="s">
        <v>219</v>
      </c>
      <c r="D906" s="73" t="s">
        <v>19</v>
      </c>
      <c r="E906" s="352" t="s">
        <v>219</v>
      </c>
      <c r="F906" s="73">
        <v>357.07225170924585</v>
      </c>
      <c r="G906" s="353" t="s">
        <v>219</v>
      </c>
      <c r="H906" s="73" t="s">
        <v>94</v>
      </c>
      <c r="I906" s="352" t="s">
        <v>501</v>
      </c>
    </row>
    <row r="907" spans="1:9">
      <c r="A907" s="73">
        <v>2020</v>
      </c>
      <c r="B907" s="73" t="s">
        <v>234</v>
      </c>
      <c r="C907" s="352" t="s">
        <v>219</v>
      </c>
      <c r="D907" s="73" t="s">
        <v>13</v>
      </c>
      <c r="E907" s="352" t="s">
        <v>219</v>
      </c>
      <c r="F907" s="73">
        <v>807.83926119737259</v>
      </c>
      <c r="G907" s="353" t="s">
        <v>219</v>
      </c>
      <c r="H907" s="73" t="s">
        <v>94</v>
      </c>
      <c r="I907" s="352" t="s">
        <v>501</v>
      </c>
    </row>
    <row r="908" spans="1:9">
      <c r="A908" s="73">
        <v>2020</v>
      </c>
      <c r="B908" s="73" t="s">
        <v>234</v>
      </c>
      <c r="C908" s="352" t="s">
        <v>219</v>
      </c>
      <c r="D908" s="73" t="s">
        <v>81</v>
      </c>
      <c r="E908" s="352" t="s">
        <v>219</v>
      </c>
      <c r="F908" s="73">
        <v>332.52776169865837</v>
      </c>
      <c r="G908" s="353" t="s">
        <v>219</v>
      </c>
      <c r="H908" s="73" t="s">
        <v>94</v>
      </c>
      <c r="I908" s="352" t="s">
        <v>501</v>
      </c>
    </row>
    <row r="909" spans="1:9">
      <c r="A909" s="73">
        <v>2020</v>
      </c>
      <c r="B909" s="73" t="s">
        <v>234</v>
      </c>
      <c r="C909" s="352" t="s">
        <v>219</v>
      </c>
      <c r="D909" s="73" t="s">
        <v>2</v>
      </c>
      <c r="E909" s="352" t="s">
        <v>219</v>
      </c>
      <c r="F909" s="73">
        <v>1405.332757434981</v>
      </c>
      <c r="G909" s="353" t="s">
        <v>219</v>
      </c>
      <c r="H909" s="73" t="s">
        <v>94</v>
      </c>
      <c r="I909" s="352" t="s">
        <v>501</v>
      </c>
    </row>
    <row r="910" spans="1:9">
      <c r="A910" s="73">
        <v>2020</v>
      </c>
      <c r="B910" s="73" t="s">
        <v>234</v>
      </c>
      <c r="C910" s="352" t="s">
        <v>219</v>
      </c>
      <c r="D910" s="73" t="s">
        <v>5</v>
      </c>
      <c r="E910" s="352" t="s">
        <v>219</v>
      </c>
      <c r="F910" s="73">
        <v>3230.9163275501924</v>
      </c>
      <c r="G910" s="353" t="s">
        <v>219</v>
      </c>
      <c r="H910" s="73" t="s">
        <v>94</v>
      </c>
      <c r="I910" s="352" t="s">
        <v>501</v>
      </c>
    </row>
    <row r="911" spans="1:9">
      <c r="A911" s="73">
        <v>2020</v>
      </c>
      <c r="B911" s="73" t="s">
        <v>234</v>
      </c>
      <c r="C911" s="352" t="s">
        <v>219</v>
      </c>
      <c r="D911" s="73" t="s">
        <v>8</v>
      </c>
      <c r="E911" s="352" t="s">
        <v>219</v>
      </c>
      <c r="F911" s="73">
        <v>1787.8879145529474</v>
      </c>
      <c r="G911" s="353" t="s">
        <v>219</v>
      </c>
      <c r="H911" s="73" t="s">
        <v>94</v>
      </c>
      <c r="I911" s="352" t="s">
        <v>501</v>
      </c>
    </row>
    <row r="912" spans="1:9">
      <c r="A912" s="73">
        <v>2020</v>
      </c>
      <c r="B912" s="73" t="s">
        <v>234</v>
      </c>
      <c r="C912" s="352" t="s">
        <v>219</v>
      </c>
      <c r="D912" s="73" t="s">
        <v>9</v>
      </c>
      <c r="E912" s="352" t="s">
        <v>219</v>
      </c>
      <c r="F912" s="73">
        <v>193.05367726748736</v>
      </c>
      <c r="G912" s="353" t="s">
        <v>219</v>
      </c>
      <c r="H912" s="73" t="s">
        <v>94</v>
      </c>
      <c r="I912" s="352" t="s">
        <v>501</v>
      </c>
    </row>
    <row r="913" spans="1:9">
      <c r="A913" s="73">
        <v>2020</v>
      </c>
      <c r="B913" s="73" t="s">
        <v>234</v>
      </c>
      <c r="C913" s="352" t="s">
        <v>219</v>
      </c>
      <c r="D913" s="73" t="s">
        <v>12</v>
      </c>
      <c r="E913" s="352" t="s">
        <v>219</v>
      </c>
      <c r="F913" s="73">
        <v>442.42212065554764</v>
      </c>
      <c r="G913" s="353" t="s">
        <v>219</v>
      </c>
      <c r="H913" s="73" t="s">
        <v>94</v>
      </c>
      <c r="I913" s="352" t="s">
        <v>501</v>
      </c>
    </row>
    <row r="914" spans="1:9">
      <c r="A914" s="73">
        <v>2020</v>
      </c>
      <c r="B914" s="73" t="s">
        <v>234</v>
      </c>
      <c r="C914" s="352" t="s">
        <v>219</v>
      </c>
      <c r="D914" s="73" t="s">
        <v>6</v>
      </c>
      <c r="E914" s="352" t="s">
        <v>219</v>
      </c>
      <c r="F914" s="73">
        <v>1020.4809797914592</v>
      </c>
      <c r="G914" s="353" t="s">
        <v>219</v>
      </c>
      <c r="H914" s="73" t="s">
        <v>94</v>
      </c>
      <c r="I914" s="352" t="s">
        <v>501</v>
      </c>
    </row>
    <row r="915" spans="1:9">
      <c r="A915" s="73">
        <v>2020</v>
      </c>
      <c r="B915" s="73" t="s">
        <v>234</v>
      </c>
      <c r="C915" s="352" t="s">
        <v>219</v>
      </c>
      <c r="D915" s="73" t="s">
        <v>83</v>
      </c>
      <c r="E915" s="352" t="s">
        <v>219</v>
      </c>
      <c r="F915" s="73">
        <v>1227.6566261744063</v>
      </c>
      <c r="G915" s="353" t="s">
        <v>219</v>
      </c>
      <c r="H915" s="73" t="s">
        <v>94</v>
      </c>
      <c r="I915" s="352" t="s">
        <v>501</v>
      </c>
    </row>
    <row r="916" spans="1:9">
      <c r="A916" s="73">
        <v>2020</v>
      </c>
      <c r="B916" s="73" t="s">
        <v>234</v>
      </c>
      <c r="C916" s="352" t="s">
        <v>219</v>
      </c>
      <c r="D916" s="73" t="s">
        <v>16</v>
      </c>
      <c r="E916" s="352" t="s">
        <v>219</v>
      </c>
      <c r="F916" s="73">
        <v>159.26977138201605</v>
      </c>
      <c r="G916" s="353" t="s">
        <v>219</v>
      </c>
      <c r="H916" s="73" t="s">
        <v>94</v>
      </c>
      <c r="I916" s="352" t="s">
        <v>501</v>
      </c>
    </row>
    <row r="917" spans="1:9">
      <c r="A917" s="73">
        <v>2020</v>
      </c>
      <c r="B917" s="73" t="s">
        <v>234</v>
      </c>
      <c r="C917" s="352" t="s">
        <v>219</v>
      </c>
      <c r="D917" s="73" t="s">
        <v>47</v>
      </c>
      <c r="E917" s="352" t="s">
        <v>219</v>
      </c>
      <c r="F917" s="73">
        <v>206.38653882705165</v>
      </c>
      <c r="G917" s="353" t="s">
        <v>219</v>
      </c>
      <c r="H917" s="73" t="s">
        <v>94</v>
      </c>
      <c r="I917" s="352" t="s">
        <v>501</v>
      </c>
    </row>
    <row r="918" spans="1:9">
      <c r="A918" s="73">
        <v>2020</v>
      </c>
      <c r="B918" s="73" t="s">
        <v>234</v>
      </c>
      <c r="C918" s="352" t="s">
        <v>219</v>
      </c>
      <c r="D918" s="73" t="s">
        <v>84</v>
      </c>
      <c r="E918" s="352" t="s">
        <v>219</v>
      </c>
      <c r="F918" s="73">
        <v>173.98385306643129</v>
      </c>
      <c r="G918" s="353" t="s">
        <v>219</v>
      </c>
      <c r="H918" s="73" t="s">
        <v>94</v>
      </c>
      <c r="I918" s="352" t="s">
        <v>501</v>
      </c>
    </row>
    <row r="919" spans="1:9">
      <c r="A919" s="73">
        <v>2020</v>
      </c>
      <c r="B919" s="73" t="s">
        <v>236</v>
      </c>
      <c r="C919" s="352" t="s">
        <v>219</v>
      </c>
      <c r="D919" s="73" t="s">
        <v>108</v>
      </c>
      <c r="E919" s="352" t="s">
        <v>219</v>
      </c>
      <c r="F919" s="73">
        <v>69.425868671840433</v>
      </c>
      <c r="G919" s="353" t="s">
        <v>219</v>
      </c>
      <c r="H919" s="73" t="s">
        <v>94</v>
      </c>
      <c r="I919" s="352" t="s">
        <v>501</v>
      </c>
    </row>
    <row r="920" spans="1:9">
      <c r="A920" s="73">
        <v>2020</v>
      </c>
      <c r="B920" s="73" t="s">
        <v>236</v>
      </c>
      <c r="C920" s="352" t="s">
        <v>219</v>
      </c>
      <c r="D920" s="73" t="s">
        <v>498</v>
      </c>
      <c r="E920" s="352" t="s">
        <v>219</v>
      </c>
      <c r="F920" s="73">
        <v>1212.8133378929895</v>
      </c>
      <c r="G920" s="353" t="s">
        <v>219</v>
      </c>
      <c r="H920" s="73" t="s">
        <v>94</v>
      </c>
      <c r="I920" s="352" t="s">
        <v>501</v>
      </c>
    </row>
    <row r="921" spans="1:9">
      <c r="A921" s="73">
        <v>2020</v>
      </c>
      <c r="B921" s="73" t="s">
        <v>236</v>
      </c>
      <c r="C921" s="352" t="s">
        <v>219</v>
      </c>
      <c r="D921" s="73" t="s">
        <v>54</v>
      </c>
      <c r="E921" s="352" t="s">
        <v>219</v>
      </c>
      <c r="F921" s="73">
        <v>67.704492070495704</v>
      </c>
      <c r="G921" s="353" t="s">
        <v>219</v>
      </c>
      <c r="H921" s="73" t="s">
        <v>94</v>
      </c>
      <c r="I921" s="352" t="s">
        <v>501</v>
      </c>
    </row>
    <row r="922" spans="1:9">
      <c r="A922" s="73">
        <v>2020</v>
      </c>
      <c r="B922" s="73" t="s">
        <v>237</v>
      </c>
      <c r="C922" s="352" t="s">
        <v>219</v>
      </c>
      <c r="D922" s="73" t="s">
        <v>15</v>
      </c>
      <c r="E922" s="352" t="s">
        <v>219</v>
      </c>
      <c r="F922" s="73">
        <v>2113.275622815323</v>
      </c>
      <c r="G922" s="353" t="s">
        <v>219</v>
      </c>
      <c r="H922" s="73" t="s">
        <v>94</v>
      </c>
      <c r="I922" s="352" t="s">
        <v>501</v>
      </c>
    </row>
    <row r="923" spans="1:9">
      <c r="A923" s="73">
        <v>2020</v>
      </c>
      <c r="B923" s="73" t="s">
        <v>234</v>
      </c>
      <c r="C923" s="352" t="s">
        <v>219</v>
      </c>
      <c r="D923" s="73" t="s">
        <v>499</v>
      </c>
      <c r="E923" s="352" t="s">
        <v>219</v>
      </c>
      <c r="F923" s="73">
        <v>15259.035913731195</v>
      </c>
      <c r="G923" s="353" t="s">
        <v>219</v>
      </c>
      <c r="H923" s="73" t="s">
        <v>94</v>
      </c>
      <c r="I923" s="352" t="s">
        <v>501</v>
      </c>
    </row>
    <row r="924" spans="1:9">
      <c r="A924" s="73">
        <v>2020</v>
      </c>
      <c r="B924" s="73" t="s">
        <v>234</v>
      </c>
      <c r="C924" s="352" t="s">
        <v>219</v>
      </c>
      <c r="D924" s="73" t="s">
        <v>500</v>
      </c>
      <c r="E924" s="352" t="s">
        <v>219</v>
      </c>
      <c r="F924" s="73">
        <v>471.08763780005523</v>
      </c>
      <c r="G924" s="353" t="s">
        <v>219</v>
      </c>
      <c r="H924" s="73" t="s">
        <v>94</v>
      </c>
      <c r="I924" s="352" t="s">
        <v>501</v>
      </c>
    </row>
    <row r="925" spans="1:9">
      <c r="A925" s="73">
        <v>2020</v>
      </c>
      <c r="B925" s="73" t="s">
        <v>234</v>
      </c>
      <c r="C925" s="352" t="s">
        <v>219</v>
      </c>
      <c r="D925" s="73" t="s">
        <v>96</v>
      </c>
      <c r="E925" s="352" t="s">
        <v>219</v>
      </c>
      <c r="F925" s="73">
        <v>15730.123551531251</v>
      </c>
      <c r="G925" s="353" t="s">
        <v>219</v>
      </c>
      <c r="H925" s="73" t="s">
        <v>94</v>
      </c>
      <c r="I925" s="352" t="s">
        <v>501</v>
      </c>
    </row>
    <row r="926" spans="1:9">
      <c r="A926" s="73">
        <v>2021</v>
      </c>
      <c r="B926" s="73" t="s">
        <v>234</v>
      </c>
      <c r="C926" s="352" t="s">
        <v>219</v>
      </c>
      <c r="D926" s="73" t="s">
        <v>18</v>
      </c>
      <c r="E926" s="352" t="s">
        <v>219</v>
      </c>
      <c r="F926" s="73">
        <v>400.84974535135655</v>
      </c>
      <c r="G926" s="353" t="s">
        <v>219</v>
      </c>
      <c r="H926" s="73" t="s">
        <v>9</v>
      </c>
      <c r="I926" s="352" t="s">
        <v>501</v>
      </c>
    </row>
    <row r="927" spans="1:9">
      <c r="A927" s="73">
        <v>2021</v>
      </c>
      <c r="B927" s="73" t="s">
        <v>234</v>
      </c>
      <c r="C927" s="352" t="s">
        <v>219</v>
      </c>
      <c r="D927" s="73" t="s">
        <v>19</v>
      </c>
      <c r="E927" s="352" t="s">
        <v>219</v>
      </c>
      <c r="F927" s="73">
        <v>669.51502380695797</v>
      </c>
      <c r="G927" s="353" t="s">
        <v>219</v>
      </c>
      <c r="H927" s="73" t="s">
        <v>9</v>
      </c>
      <c r="I927" s="352" t="s">
        <v>501</v>
      </c>
    </row>
    <row r="928" spans="1:9">
      <c r="A928" s="73">
        <v>2021</v>
      </c>
      <c r="B928" s="73" t="s">
        <v>234</v>
      </c>
      <c r="C928" s="352" t="s">
        <v>219</v>
      </c>
      <c r="D928" s="73" t="s">
        <v>13</v>
      </c>
      <c r="E928" s="352" t="s">
        <v>219</v>
      </c>
      <c r="F928" s="73">
        <v>932.25485962355413</v>
      </c>
      <c r="G928" s="353" t="s">
        <v>219</v>
      </c>
      <c r="H928" s="73" t="s">
        <v>9</v>
      </c>
      <c r="I928" s="352" t="s">
        <v>501</v>
      </c>
    </row>
    <row r="929" spans="1:9">
      <c r="A929" s="73">
        <v>2021</v>
      </c>
      <c r="B929" s="73" t="s">
        <v>234</v>
      </c>
      <c r="C929" s="352" t="s">
        <v>219</v>
      </c>
      <c r="D929" s="73" t="s">
        <v>81</v>
      </c>
      <c r="E929" s="352" t="s">
        <v>219</v>
      </c>
      <c r="F929" s="73">
        <v>375.08656724332832</v>
      </c>
      <c r="G929" s="353" t="s">
        <v>219</v>
      </c>
      <c r="H929" s="73" t="s">
        <v>9</v>
      </c>
      <c r="I929" s="352" t="s">
        <v>501</v>
      </c>
    </row>
    <row r="930" spans="1:9">
      <c r="A930" s="73">
        <v>2021</v>
      </c>
      <c r="B930" s="73" t="s">
        <v>234</v>
      </c>
      <c r="C930" s="352" t="s">
        <v>219</v>
      </c>
      <c r="D930" s="73" t="s">
        <v>2</v>
      </c>
      <c r="E930" s="352" t="s">
        <v>219</v>
      </c>
      <c r="F930" s="73">
        <v>2684.3430525795825</v>
      </c>
      <c r="G930" s="353" t="s">
        <v>219</v>
      </c>
      <c r="H930" s="73" t="s">
        <v>9</v>
      </c>
      <c r="I930" s="352" t="s">
        <v>501</v>
      </c>
    </row>
    <row r="931" spans="1:9">
      <c r="A931" s="73">
        <v>2021</v>
      </c>
      <c r="B931" s="73" t="s">
        <v>234</v>
      </c>
      <c r="C931" s="352" t="s">
        <v>219</v>
      </c>
      <c r="D931" s="73" t="s">
        <v>5</v>
      </c>
      <c r="E931" s="352" t="s">
        <v>219</v>
      </c>
      <c r="F931" s="73">
        <v>2767.9129055543794</v>
      </c>
      <c r="G931" s="353" t="s">
        <v>219</v>
      </c>
      <c r="H931" s="73" t="s">
        <v>9</v>
      </c>
      <c r="I931" s="352" t="s">
        <v>501</v>
      </c>
    </row>
    <row r="932" spans="1:9">
      <c r="A932" s="73">
        <v>2021</v>
      </c>
      <c r="B932" s="73" t="s">
        <v>234</v>
      </c>
      <c r="C932" s="352" t="s">
        <v>219</v>
      </c>
      <c r="D932" s="73" t="s">
        <v>8</v>
      </c>
      <c r="E932" s="352" t="s">
        <v>219</v>
      </c>
      <c r="F932" s="73">
        <v>1846.6068282926642</v>
      </c>
      <c r="G932" s="353" t="s">
        <v>219</v>
      </c>
      <c r="H932" s="73" t="s">
        <v>9</v>
      </c>
      <c r="I932" s="352" t="s">
        <v>501</v>
      </c>
    </row>
    <row r="933" spans="1:9">
      <c r="A933" s="73">
        <v>2021</v>
      </c>
      <c r="B933" s="73" t="s">
        <v>234</v>
      </c>
      <c r="C933" s="352" t="s">
        <v>219</v>
      </c>
      <c r="D933" s="73" t="s">
        <v>9</v>
      </c>
      <c r="E933" s="352" t="s">
        <v>219</v>
      </c>
      <c r="F933" s="73">
        <v>170.02861789057354</v>
      </c>
      <c r="G933" s="353" t="s">
        <v>219</v>
      </c>
      <c r="H933" s="73" t="s">
        <v>9</v>
      </c>
      <c r="I933" s="352" t="s">
        <v>501</v>
      </c>
    </row>
    <row r="934" spans="1:9">
      <c r="A934" s="73">
        <v>2021</v>
      </c>
      <c r="B934" s="73" t="s">
        <v>234</v>
      </c>
      <c r="C934" s="352" t="s">
        <v>219</v>
      </c>
      <c r="D934" s="73" t="s">
        <v>12</v>
      </c>
      <c r="E934" s="352" t="s">
        <v>219</v>
      </c>
      <c r="F934" s="73">
        <v>380.43226433242967</v>
      </c>
      <c r="G934" s="353" t="s">
        <v>219</v>
      </c>
      <c r="H934" s="73" t="s">
        <v>9</v>
      </c>
      <c r="I934" s="352" t="s">
        <v>501</v>
      </c>
    </row>
    <row r="935" spans="1:9">
      <c r="A935" s="73">
        <v>2021</v>
      </c>
      <c r="B935" s="73" t="s">
        <v>234</v>
      </c>
      <c r="C935" s="352" t="s">
        <v>219</v>
      </c>
      <c r="D935" s="73" t="s">
        <v>6</v>
      </c>
      <c r="E935" s="352" t="s">
        <v>219</v>
      </c>
      <c r="F935" s="73">
        <v>996.74583648724229</v>
      </c>
      <c r="G935" s="353" t="s">
        <v>219</v>
      </c>
      <c r="H935" s="73" t="s">
        <v>9</v>
      </c>
      <c r="I935" s="352" t="s">
        <v>501</v>
      </c>
    </row>
    <row r="936" spans="1:9">
      <c r="A936" s="73">
        <v>2021</v>
      </c>
      <c r="B936" s="73" t="s">
        <v>234</v>
      </c>
      <c r="C936" s="352" t="s">
        <v>219</v>
      </c>
      <c r="D936" s="73" t="s">
        <v>83</v>
      </c>
      <c r="E936" s="352" t="s">
        <v>219</v>
      </c>
      <c r="F936" s="73">
        <v>1025.644900350338</v>
      </c>
      <c r="G936" s="353" t="s">
        <v>219</v>
      </c>
      <c r="H936" s="73" t="s">
        <v>9</v>
      </c>
      <c r="I936" s="352" t="s">
        <v>501</v>
      </c>
    </row>
    <row r="937" spans="1:9">
      <c r="A937" s="73">
        <v>2021</v>
      </c>
      <c r="B937" s="73" t="s">
        <v>234</v>
      </c>
      <c r="C937" s="352" t="s">
        <v>219</v>
      </c>
      <c r="D937" s="73" t="s">
        <v>16</v>
      </c>
      <c r="E937" s="352" t="s">
        <v>219</v>
      </c>
      <c r="F937" s="73">
        <v>156.74655592127073</v>
      </c>
      <c r="G937" s="353" t="s">
        <v>219</v>
      </c>
      <c r="H937" s="73" t="s">
        <v>9</v>
      </c>
      <c r="I937" s="352" t="s">
        <v>501</v>
      </c>
    </row>
    <row r="938" spans="1:9">
      <c r="A938" s="73">
        <v>2021</v>
      </c>
      <c r="B938" s="73" t="s">
        <v>234</v>
      </c>
      <c r="C938" s="352" t="s">
        <v>219</v>
      </c>
      <c r="D938" s="73" t="s">
        <v>47</v>
      </c>
      <c r="E938" s="352" t="s">
        <v>219</v>
      </c>
      <c r="F938" s="73">
        <v>185.36313368164403</v>
      </c>
      <c r="G938" s="353" t="s">
        <v>219</v>
      </c>
      <c r="H938" s="73" t="s">
        <v>9</v>
      </c>
      <c r="I938" s="352" t="s">
        <v>501</v>
      </c>
    </row>
    <row r="939" spans="1:9">
      <c r="A939" s="73">
        <v>2021</v>
      </c>
      <c r="B939" s="73" t="s">
        <v>234</v>
      </c>
      <c r="C939" s="352" t="s">
        <v>219</v>
      </c>
      <c r="D939" s="73" t="s">
        <v>84</v>
      </c>
      <c r="E939" s="352" t="s">
        <v>219</v>
      </c>
      <c r="F939" s="73">
        <v>121.73734700662028</v>
      </c>
      <c r="G939" s="353" t="s">
        <v>219</v>
      </c>
      <c r="H939" s="73" t="s">
        <v>9</v>
      </c>
      <c r="I939" s="352" t="s">
        <v>501</v>
      </c>
    </row>
    <row r="940" spans="1:9">
      <c r="A940" s="73">
        <v>2021</v>
      </c>
      <c r="B940" s="73" t="s">
        <v>236</v>
      </c>
      <c r="C940" s="352" t="s">
        <v>219</v>
      </c>
      <c r="D940" s="73" t="s">
        <v>108</v>
      </c>
      <c r="E940" s="352" t="s">
        <v>219</v>
      </c>
      <c r="F940" s="73">
        <v>219.84128307132821</v>
      </c>
      <c r="G940" s="353" t="s">
        <v>219</v>
      </c>
      <c r="H940" s="73" t="s">
        <v>9</v>
      </c>
      <c r="I940" s="352" t="s">
        <v>501</v>
      </c>
    </row>
    <row r="941" spans="1:9">
      <c r="A941" s="73">
        <v>2021</v>
      </c>
      <c r="B941" s="73" t="s">
        <v>236</v>
      </c>
      <c r="C941" s="352" t="s">
        <v>219</v>
      </c>
      <c r="D941" s="73" t="s">
        <v>498</v>
      </c>
      <c r="E941" s="352" t="s">
        <v>219</v>
      </c>
      <c r="F941" s="73">
        <v>1230.0912436335689</v>
      </c>
      <c r="G941" s="353" t="s">
        <v>219</v>
      </c>
      <c r="H941" s="73" t="s">
        <v>9</v>
      </c>
      <c r="I941" s="352" t="s">
        <v>501</v>
      </c>
    </row>
    <row r="942" spans="1:9">
      <c r="A942" s="73">
        <v>2021</v>
      </c>
      <c r="B942" s="73" t="s">
        <v>236</v>
      </c>
      <c r="C942" s="352" t="s">
        <v>219</v>
      </c>
      <c r="D942" s="73" t="s">
        <v>54</v>
      </c>
      <c r="E942" s="352" t="s">
        <v>219</v>
      </c>
      <c r="F942" s="73">
        <v>69.0263540152433</v>
      </c>
      <c r="G942" s="353" t="s">
        <v>219</v>
      </c>
      <c r="H942" s="73" t="s">
        <v>9</v>
      </c>
      <c r="I942" s="352" t="s">
        <v>501</v>
      </c>
    </row>
    <row r="943" spans="1:9">
      <c r="A943" s="73">
        <v>2021</v>
      </c>
      <c r="B943" s="73" t="s">
        <v>237</v>
      </c>
      <c r="C943" s="352" t="s">
        <v>219</v>
      </c>
      <c r="D943" s="73" t="s">
        <v>15</v>
      </c>
      <c r="E943" s="352" t="s">
        <v>219</v>
      </c>
      <c r="F943" s="73">
        <v>1601.527514556745</v>
      </c>
      <c r="G943" s="353" t="s">
        <v>219</v>
      </c>
      <c r="H943" s="73" t="s">
        <v>9</v>
      </c>
      <c r="I943" s="352" t="s">
        <v>501</v>
      </c>
    </row>
    <row r="944" spans="1:9">
      <c r="A944" s="73">
        <v>2021</v>
      </c>
      <c r="B944" s="73" t="s">
        <v>234</v>
      </c>
      <c r="C944" s="352" t="s">
        <v>219</v>
      </c>
      <c r="D944" s="73" t="s">
        <v>499</v>
      </c>
      <c r="E944" s="352" t="s">
        <v>219</v>
      </c>
      <c r="F944" s="73">
        <v>15833.754033398825</v>
      </c>
      <c r="G944" s="353" t="s">
        <v>219</v>
      </c>
      <c r="H944" s="73" t="s">
        <v>9</v>
      </c>
      <c r="I944" s="352" t="s">
        <v>501</v>
      </c>
    </row>
    <row r="945" spans="1:9">
      <c r="A945" s="73">
        <v>2021</v>
      </c>
      <c r="B945" s="73" t="s">
        <v>234</v>
      </c>
      <c r="C945" s="352" t="s">
        <v>219</v>
      </c>
      <c r="D945" s="73" t="s">
        <v>500</v>
      </c>
      <c r="E945" s="352" t="s">
        <v>219</v>
      </c>
      <c r="F945" s="73">
        <v>317.85404673101283</v>
      </c>
      <c r="G945" s="353" t="s">
        <v>219</v>
      </c>
      <c r="H945" s="73" t="s">
        <v>9</v>
      </c>
      <c r="I945" s="352" t="s">
        <v>501</v>
      </c>
    </row>
    <row r="946" spans="1:9">
      <c r="A946" s="73">
        <v>2021</v>
      </c>
      <c r="B946" s="73" t="s">
        <v>234</v>
      </c>
      <c r="C946" s="352" t="s">
        <v>219</v>
      </c>
      <c r="D946" s="73" t="s">
        <v>96</v>
      </c>
      <c r="E946" s="352" t="s">
        <v>219</v>
      </c>
      <c r="F946" s="73">
        <v>16151.608080129838</v>
      </c>
      <c r="G946" s="353" t="s">
        <v>219</v>
      </c>
      <c r="H946" s="73" t="s">
        <v>9</v>
      </c>
      <c r="I946" s="352" t="s">
        <v>501</v>
      </c>
    </row>
    <row r="947" spans="1:9">
      <c r="A947" s="73">
        <v>2021</v>
      </c>
      <c r="B947" s="73" t="s">
        <v>234</v>
      </c>
      <c r="C947" s="352" t="s">
        <v>219</v>
      </c>
      <c r="D947" s="73" t="s">
        <v>18</v>
      </c>
      <c r="E947" s="352" t="s">
        <v>219</v>
      </c>
      <c r="F947" s="73">
        <v>466.53018458089872</v>
      </c>
      <c r="G947" s="353" t="s">
        <v>219</v>
      </c>
      <c r="H947" s="73" t="s">
        <v>92</v>
      </c>
      <c r="I947" s="352" t="s">
        <v>501</v>
      </c>
    </row>
    <row r="948" spans="1:9">
      <c r="A948" s="73">
        <v>2021</v>
      </c>
      <c r="B948" s="73" t="s">
        <v>234</v>
      </c>
      <c r="C948" s="352" t="s">
        <v>219</v>
      </c>
      <c r="D948" s="73" t="s">
        <v>19</v>
      </c>
      <c r="E948" s="352" t="s">
        <v>219</v>
      </c>
      <c r="F948" s="73">
        <v>613.54700386512604</v>
      </c>
      <c r="G948" s="353" t="s">
        <v>219</v>
      </c>
      <c r="H948" s="73" t="s">
        <v>92</v>
      </c>
      <c r="I948" s="352" t="s">
        <v>501</v>
      </c>
    </row>
    <row r="949" spans="1:9">
      <c r="A949" s="73">
        <v>2021</v>
      </c>
      <c r="B949" s="73" t="s">
        <v>234</v>
      </c>
      <c r="C949" s="352" t="s">
        <v>219</v>
      </c>
      <c r="D949" s="73" t="s">
        <v>13</v>
      </c>
      <c r="E949" s="352" t="s">
        <v>219</v>
      </c>
      <c r="F949" s="73">
        <v>903.68811193921931</v>
      </c>
      <c r="G949" s="353" t="s">
        <v>219</v>
      </c>
      <c r="H949" s="73" t="s">
        <v>92</v>
      </c>
      <c r="I949" s="352" t="s">
        <v>501</v>
      </c>
    </row>
    <row r="950" spans="1:9">
      <c r="A950" s="73">
        <v>2021</v>
      </c>
      <c r="B950" s="73" t="s">
        <v>234</v>
      </c>
      <c r="C950" s="352" t="s">
        <v>219</v>
      </c>
      <c r="D950" s="73" t="s">
        <v>81</v>
      </c>
      <c r="E950" s="352" t="s">
        <v>219</v>
      </c>
      <c r="F950" s="73">
        <v>376.95821748118851</v>
      </c>
      <c r="G950" s="353" t="s">
        <v>219</v>
      </c>
      <c r="H950" s="73" t="s">
        <v>92</v>
      </c>
      <c r="I950" s="352" t="s">
        <v>501</v>
      </c>
    </row>
    <row r="951" spans="1:9">
      <c r="A951" s="73">
        <v>2021</v>
      </c>
      <c r="B951" s="73" t="s">
        <v>234</v>
      </c>
      <c r="C951" s="352" t="s">
        <v>219</v>
      </c>
      <c r="D951" s="73" t="s">
        <v>2</v>
      </c>
      <c r="E951" s="352" t="s">
        <v>219</v>
      </c>
      <c r="F951" s="73">
        <v>1900.3896265773378</v>
      </c>
      <c r="G951" s="353" t="s">
        <v>219</v>
      </c>
      <c r="H951" s="73" t="s">
        <v>92</v>
      </c>
      <c r="I951" s="352" t="s">
        <v>501</v>
      </c>
    </row>
    <row r="952" spans="1:9">
      <c r="A952" s="73">
        <v>2021</v>
      </c>
      <c r="B952" s="73" t="s">
        <v>234</v>
      </c>
      <c r="C952" s="352" t="s">
        <v>219</v>
      </c>
      <c r="D952" s="73" t="s">
        <v>5</v>
      </c>
      <c r="E952" s="352" t="s">
        <v>219</v>
      </c>
      <c r="F952" s="73">
        <v>2303.9804497118212</v>
      </c>
      <c r="G952" s="353" t="s">
        <v>219</v>
      </c>
      <c r="H952" s="73" t="s">
        <v>92</v>
      </c>
      <c r="I952" s="352" t="s">
        <v>501</v>
      </c>
    </row>
    <row r="953" spans="1:9">
      <c r="A953" s="73">
        <v>2021</v>
      </c>
      <c r="B953" s="73" t="s">
        <v>234</v>
      </c>
      <c r="C953" s="352" t="s">
        <v>219</v>
      </c>
      <c r="D953" s="73" t="s">
        <v>8</v>
      </c>
      <c r="E953" s="352" t="s">
        <v>219</v>
      </c>
      <c r="F953" s="73">
        <v>1788.3471729699281</v>
      </c>
      <c r="G953" s="353" t="s">
        <v>219</v>
      </c>
      <c r="H953" s="73" t="s">
        <v>92</v>
      </c>
      <c r="I953" s="352" t="s">
        <v>501</v>
      </c>
    </row>
    <row r="954" spans="1:9">
      <c r="A954" s="73">
        <v>2021</v>
      </c>
      <c r="B954" s="73" t="s">
        <v>234</v>
      </c>
      <c r="C954" s="352" t="s">
        <v>219</v>
      </c>
      <c r="D954" s="73" t="s">
        <v>9</v>
      </c>
      <c r="E954" s="352" t="s">
        <v>219</v>
      </c>
      <c r="F954" s="73">
        <v>235.40070650982926</v>
      </c>
      <c r="G954" s="353" t="s">
        <v>219</v>
      </c>
      <c r="H954" s="73" t="s">
        <v>92</v>
      </c>
      <c r="I954" s="352" t="s">
        <v>501</v>
      </c>
    </row>
    <row r="955" spans="1:9">
      <c r="A955" s="73">
        <v>2021</v>
      </c>
      <c r="B955" s="73" t="s">
        <v>234</v>
      </c>
      <c r="C955" s="352" t="s">
        <v>219</v>
      </c>
      <c r="D955" s="73" t="s">
        <v>12</v>
      </c>
      <c r="E955" s="352" t="s">
        <v>219</v>
      </c>
      <c r="F955" s="73">
        <v>404.4422906700932</v>
      </c>
      <c r="G955" s="353" t="s">
        <v>219</v>
      </c>
      <c r="H955" s="73" t="s">
        <v>92</v>
      </c>
      <c r="I955" s="352" t="s">
        <v>501</v>
      </c>
    </row>
    <row r="956" spans="1:9">
      <c r="A956" s="73">
        <v>2021</v>
      </c>
      <c r="B956" s="73" t="s">
        <v>234</v>
      </c>
      <c r="C956" s="352" t="s">
        <v>219</v>
      </c>
      <c r="D956" s="73" t="s">
        <v>6</v>
      </c>
      <c r="E956" s="352" t="s">
        <v>219</v>
      </c>
      <c r="F956" s="73">
        <v>1007.7351725924171</v>
      </c>
      <c r="G956" s="353" t="s">
        <v>219</v>
      </c>
      <c r="H956" s="73" t="s">
        <v>92</v>
      </c>
      <c r="I956" s="352" t="s">
        <v>501</v>
      </c>
    </row>
    <row r="957" spans="1:9">
      <c r="A957" s="73">
        <v>2021</v>
      </c>
      <c r="B957" s="73" t="s">
        <v>234</v>
      </c>
      <c r="C957" s="352" t="s">
        <v>219</v>
      </c>
      <c r="D957" s="73" t="s">
        <v>83</v>
      </c>
      <c r="E957" s="352" t="s">
        <v>219</v>
      </c>
      <c r="F957" s="73">
        <v>1194.6758475992078</v>
      </c>
      <c r="G957" s="353" t="s">
        <v>219</v>
      </c>
      <c r="H957" s="73" t="s">
        <v>92</v>
      </c>
      <c r="I957" s="352" t="s">
        <v>501</v>
      </c>
    </row>
    <row r="958" spans="1:9">
      <c r="A958" s="73">
        <v>2021</v>
      </c>
      <c r="B958" s="73" t="s">
        <v>234</v>
      </c>
      <c r="C958" s="352" t="s">
        <v>219</v>
      </c>
      <c r="D958" s="73" t="s">
        <v>16</v>
      </c>
      <c r="E958" s="352" t="s">
        <v>219</v>
      </c>
      <c r="F958" s="73">
        <v>124.11053663997041</v>
      </c>
      <c r="G958" s="353" t="s">
        <v>219</v>
      </c>
      <c r="H958" s="73" t="s">
        <v>92</v>
      </c>
      <c r="I958" s="352" t="s">
        <v>501</v>
      </c>
    </row>
    <row r="959" spans="1:9">
      <c r="A959" s="73">
        <v>2021</v>
      </c>
      <c r="B959" s="73" t="s">
        <v>234</v>
      </c>
      <c r="C959" s="352" t="s">
        <v>219</v>
      </c>
      <c r="D959" s="73" t="s">
        <v>47</v>
      </c>
      <c r="E959" s="352" t="s">
        <v>219</v>
      </c>
      <c r="F959" s="73">
        <v>197.40766230059293</v>
      </c>
      <c r="G959" s="353" t="s">
        <v>219</v>
      </c>
      <c r="H959" s="73" t="s">
        <v>92</v>
      </c>
      <c r="I959" s="352" t="s">
        <v>501</v>
      </c>
    </row>
    <row r="960" spans="1:9">
      <c r="A960" s="73">
        <v>2021</v>
      </c>
      <c r="B960" s="73" t="s">
        <v>234</v>
      </c>
      <c r="C960" s="352" t="s">
        <v>219</v>
      </c>
      <c r="D960" s="73" t="s">
        <v>84</v>
      </c>
      <c r="E960" s="352" t="s">
        <v>219</v>
      </c>
      <c r="F960" s="73">
        <v>164.87711083727314</v>
      </c>
      <c r="G960" s="353" t="s">
        <v>219</v>
      </c>
      <c r="H960" s="73" t="s">
        <v>92</v>
      </c>
      <c r="I960" s="352" t="s">
        <v>501</v>
      </c>
    </row>
    <row r="961" spans="1:9">
      <c r="A961" s="73">
        <v>2021</v>
      </c>
      <c r="B961" s="73" t="s">
        <v>236</v>
      </c>
      <c r="C961" s="352" t="s">
        <v>219</v>
      </c>
      <c r="D961" s="73" t="s">
        <v>108</v>
      </c>
      <c r="E961" s="352" t="s">
        <v>219</v>
      </c>
      <c r="F961" s="73">
        <v>175.69098183395192</v>
      </c>
      <c r="G961" s="353" t="s">
        <v>219</v>
      </c>
      <c r="H961" s="73" t="s">
        <v>92</v>
      </c>
      <c r="I961" s="352" t="s">
        <v>501</v>
      </c>
    </row>
    <row r="962" spans="1:9">
      <c r="A962" s="73">
        <v>2021</v>
      </c>
      <c r="B962" s="73" t="s">
        <v>236</v>
      </c>
      <c r="C962" s="352" t="s">
        <v>219</v>
      </c>
      <c r="D962" s="73" t="s">
        <v>498</v>
      </c>
      <c r="E962" s="352" t="s">
        <v>219</v>
      </c>
      <c r="F962" s="73">
        <v>1231.4129182778574</v>
      </c>
      <c r="G962" s="353" t="s">
        <v>219</v>
      </c>
      <c r="H962" s="73" t="s">
        <v>92</v>
      </c>
      <c r="I962" s="352" t="s">
        <v>501</v>
      </c>
    </row>
    <row r="963" spans="1:9">
      <c r="A963" s="73">
        <v>2021</v>
      </c>
      <c r="B963" s="73" t="s">
        <v>236</v>
      </c>
      <c r="C963" s="352" t="s">
        <v>219</v>
      </c>
      <c r="D963" s="73" t="s">
        <v>54</v>
      </c>
      <c r="E963" s="352" t="s">
        <v>219</v>
      </c>
      <c r="F963" s="73">
        <v>70.133033473395301</v>
      </c>
      <c r="G963" s="353" t="s">
        <v>219</v>
      </c>
      <c r="H963" s="73" t="s">
        <v>92</v>
      </c>
      <c r="I963" s="352" t="s">
        <v>501</v>
      </c>
    </row>
    <row r="964" spans="1:9">
      <c r="A964" s="73">
        <v>2021</v>
      </c>
      <c r="B964" s="73" t="s">
        <v>237</v>
      </c>
      <c r="C964" s="352" t="s">
        <v>219</v>
      </c>
      <c r="D964" s="73" t="s">
        <v>15</v>
      </c>
      <c r="E964" s="352" t="s">
        <v>219</v>
      </c>
      <c r="F964" s="73">
        <v>1591.962098325944</v>
      </c>
      <c r="G964" s="353" t="s">
        <v>219</v>
      </c>
      <c r="H964" s="73" t="s">
        <v>92</v>
      </c>
      <c r="I964" s="352" t="s">
        <v>501</v>
      </c>
    </row>
    <row r="965" spans="1:9">
      <c r="A965" s="73">
        <v>2021</v>
      </c>
      <c r="B965" s="73" t="s">
        <v>234</v>
      </c>
      <c r="C965" s="352" t="s">
        <v>219</v>
      </c>
      <c r="D965" s="73" t="s">
        <v>499</v>
      </c>
      <c r="E965" s="352" t="s">
        <v>219</v>
      </c>
      <c r="F965" s="73">
        <v>14751.289126186051</v>
      </c>
      <c r="G965" s="353" t="s">
        <v>219</v>
      </c>
      <c r="H965" s="73" t="s">
        <v>92</v>
      </c>
      <c r="I965" s="352" t="s">
        <v>501</v>
      </c>
    </row>
    <row r="966" spans="1:9">
      <c r="A966" s="73">
        <v>2021</v>
      </c>
      <c r="B966" s="73" t="s">
        <v>234</v>
      </c>
      <c r="C966" s="352" t="s">
        <v>219</v>
      </c>
      <c r="D966" s="73" t="s">
        <v>500</v>
      </c>
      <c r="E966" s="352" t="s">
        <v>219</v>
      </c>
      <c r="F966" s="73">
        <v>459.31727237639825</v>
      </c>
      <c r="G966" s="353" t="s">
        <v>219</v>
      </c>
      <c r="H966" s="73" t="s">
        <v>92</v>
      </c>
      <c r="I966" s="352" t="s">
        <v>501</v>
      </c>
    </row>
    <row r="967" spans="1:9">
      <c r="A967" s="73">
        <v>2021</v>
      </c>
      <c r="B967" s="73" t="s">
        <v>234</v>
      </c>
      <c r="C967" s="352" t="s">
        <v>219</v>
      </c>
      <c r="D967" s="73" t="s">
        <v>96</v>
      </c>
      <c r="E967" s="352" t="s">
        <v>219</v>
      </c>
      <c r="F967" s="73">
        <v>15210.60639856245</v>
      </c>
      <c r="G967" s="353" t="s">
        <v>219</v>
      </c>
      <c r="H967" s="73" t="s">
        <v>92</v>
      </c>
      <c r="I967" s="352" t="s">
        <v>501</v>
      </c>
    </row>
    <row r="968" spans="1:9">
      <c r="A968" s="73">
        <v>2021</v>
      </c>
      <c r="B968" s="73" t="s">
        <v>234</v>
      </c>
      <c r="C968" s="352" t="s">
        <v>219</v>
      </c>
      <c r="D968" s="73" t="s">
        <v>18</v>
      </c>
      <c r="E968" s="352" t="s">
        <v>219</v>
      </c>
      <c r="F968" s="73">
        <v>482.65212493058897</v>
      </c>
      <c r="G968" s="353" t="s">
        <v>219</v>
      </c>
      <c r="H968" s="73" t="s">
        <v>93</v>
      </c>
      <c r="I968" s="352" t="s">
        <v>501</v>
      </c>
    </row>
    <row r="969" spans="1:9">
      <c r="A969" s="73">
        <v>2021</v>
      </c>
      <c r="B969" s="73" t="s">
        <v>234</v>
      </c>
      <c r="C969" s="352" t="s">
        <v>219</v>
      </c>
      <c r="D969" s="73" t="s">
        <v>19</v>
      </c>
      <c r="E969" s="352" t="s">
        <v>219</v>
      </c>
      <c r="F969" s="73">
        <v>609.99554573775151</v>
      </c>
      <c r="G969" s="353" t="s">
        <v>219</v>
      </c>
      <c r="H969" s="73" t="s">
        <v>93</v>
      </c>
      <c r="I969" s="352" t="s">
        <v>501</v>
      </c>
    </row>
    <row r="970" spans="1:9">
      <c r="A970" s="73">
        <v>2021</v>
      </c>
      <c r="B970" s="73" t="s">
        <v>234</v>
      </c>
      <c r="C970" s="352" t="s">
        <v>219</v>
      </c>
      <c r="D970" s="73" t="s">
        <v>13</v>
      </c>
      <c r="E970" s="352" t="s">
        <v>219</v>
      </c>
      <c r="F970" s="73">
        <v>838.06498228273051</v>
      </c>
      <c r="G970" s="353" t="s">
        <v>219</v>
      </c>
      <c r="H970" s="73" t="s">
        <v>93</v>
      </c>
      <c r="I970" s="352" t="s">
        <v>501</v>
      </c>
    </row>
    <row r="971" spans="1:9">
      <c r="A971" s="73">
        <v>2021</v>
      </c>
      <c r="B971" s="73" t="s">
        <v>234</v>
      </c>
      <c r="C971" s="352" t="s">
        <v>219</v>
      </c>
      <c r="D971" s="73" t="s">
        <v>81</v>
      </c>
      <c r="E971" s="352" t="s">
        <v>219</v>
      </c>
      <c r="F971" s="73">
        <v>382.37558199898535</v>
      </c>
      <c r="G971" s="353" t="s">
        <v>219</v>
      </c>
      <c r="H971" s="73" t="s">
        <v>93</v>
      </c>
      <c r="I971" s="352" t="s">
        <v>501</v>
      </c>
    </row>
    <row r="972" spans="1:9">
      <c r="A972" s="73">
        <v>2021</v>
      </c>
      <c r="B972" s="73" t="s">
        <v>234</v>
      </c>
      <c r="C972" s="352" t="s">
        <v>219</v>
      </c>
      <c r="D972" s="73" t="s">
        <v>2</v>
      </c>
      <c r="E972" s="352" t="s">
        <v>219</v>
      </c>
      <c r="F972" s="73">
        <v>2236.7415202621419</v>
      </c>
      <c r="G972" s="353" t="s">
        <v>219</v>
      </c>
      <c r="H972" s="73" t="s">
        <v>93</v>
      </c>
      <c r="I972" s="352" t="s">
        <v>501</v>
      </c>
    </row>
    <row r="973" spans="1:9">
      <c r="A973" s="73">
        <v>2021</v>
      </c>
      <c r="B973" s="73" t="s">
        <v>234</v>
      </c>
      <c r="C973" s="352" t="s">
        <v>219</v>
      </c>
      <c r="D973" s="73" t="s">
        <v>5</v>
      </c>
      <c r="E973" s="352" t="s">
        <v>219</v>
      </c>
      <c r="F973" s="73">
        <v>3024.9829428008479</v>
      </c>
      <c r="G973" s="353" t="s">
        <v>219</v>
      </c>
      <c r="H973" s="73" t="s">
        <v>93</v>
      </c>
      <c r="I973" s="352" t="s">
        <v>501</v>
      </c>
    </row>
    <row r="974" spans="1:9">
      <c r="A974" s="73">
        <v>2021</v>
      </c>
      <c r="B974" s="73" t="s">
        <v>234</v>
      </c>
      <c r="C974" s="352" t="s">
        <v>219</v>
      </c>
      <c r="D974" s="73" t="s">
        <v>8</v>
      </c>
      <c r="E974" s="352" t="s">
        <v>219</v>
      </c>
      <c r="F974" s="73">
        <v>1955.4002548975618</v>
      </c>
      <c r="G974" s="353" t="s">
        <v>219</v>
      </c>
      <c r="H974" s="73" t="s">
        <v>93</v>
      </c>
      <c r="I974" s="352" t="s">
        <v>501</v>
      </c>
    </row>
    <row r="975" spans="1:9">
      <c r="A975" s="73">
        <v>2021</v>
      </c>
      <c r="B975" s="73" t="s">
        <v>234</v>
      </c>
      <c r="C975" s="352" t="s">
        <v>219</v>
      </c>
      <c r="D975" s="73" t="s">
        <v>9</v>
      </c>
      <c r="E975" s="352" t="s">
        <v>219</v>
      </c>
      <c r="F975" s="73">
        <v>255.9972669984675</v>
      </c>
      <c r="G975" s="353" t="s">
        <v>219</v>
      </c>
      <c r="H975" s="73" t="s">
        <v>93</v>
      </c>
      <c r="I975" s="352" t="s">
        <v>501</v>
      </c>
    </row>
    <row r="976" spans="1:9">
      <c r="A976" s="73">
        <v>2021</v>
      </c>
      <c r="B976" s="73" t="s">
        <v>234</v>
      </c>
      <c r="C976" s="352" t="s">
        <v>219</v>
      </c>
      <c r="D976" s="73" t="s">
        <v>12</v>
      </c>
      <c r="E976" s="352" t="s">
        <v>219</v>
      </c>
      <c r="F976" s="73">
        <v>404.58616861191678</v>
      </c>
      <c r="G976" s="353" t="s">
        <v>219</v>
      </c>
      <c r="H976" s="73" t="s">
        <v>93</v>
      </c>
      <c r="I976" s="352" t="s">
        <v>501</v>
      </c>
    </row>
    <row r="977" spans="1:9">
      <c r="A977" s="73">
        <v>2021</v>
      </c>
      <c r="B977" s="73" t="s">
        <v>234</v>
      </c>
      <c r="C977" s="352" t="s">
        <v>219</v>
      </c>
      <c r="D977" s="73" t="s">
        <v>6</v>
      </c>
      <c r="E977" s="352" t="s">
        <v>219</v>
      </c>
      <c r="F977" s="73">
        <v>1088.783013677478</v>
      </c>
      <c r="G977" s="353" t="s">
        <v>219</v>
      </c>
      <c r="H977" s="73" t="s">
        <v>93</v>
      </c>
      <c r="I977" s="352" t="s">
        <v>501</v>
      </c>
    </row>
    <row r="978" spans="1:9">
      <c r="A978" s="73">
        <v>2021</v>
      </c>
      <c r="B978" s="73" t="s">
        <v>234</v>
      </c>
      <c r="C978" s="352" t="s">
        <v>219</v>
      </c>
      <c r="D978" s="73" t="s">
        <v>83</v>
      </c>
      <c r="E978" s="352" t="s">
        <v>219</v>
      </c>
      <c r="F978" s="73">
        <v>1228.092851535866</v>
      </c>
      <c r="G978" s="353" t="s">
        <v>219</v>
      </c>
      <c r="H978" s="73" t="s">
        <v>93</v>
      </c>
      <c r="I978" s="352" t="s">
        <v>501</v>
      </c>
    </row>
    <row r="979" spans="1:9">
      <c r="A979" s="73">
        <v>2021</v>
      </c>
      <c r="B979" s="73" t="s">
        <v>234</v>
      </c>
      <c r="C979" s="352" t="s">
        <v>219</v>
      </c>
      <c r="D979" s="73" t="s">
        <v>16</v>
      </c>
      <c r="E979" s="352" t="s">
        <v>219</v>
      </c>
      <c r="F979" s="73">
        <v>151.81028723462242</v>
      </c>
      <c r="G979" s="353" t="s">
        <v>219</v>
      </c>
      <c r="H979" s="73" t="s">
        <v>93</v>
      </c>
      <c r="I979" s="352" t="s">
        <v>501</v>
      </c>
    </row>
    <row r="980" spans="1:9">
      <c r="A980" s="73">
        <v>2021</v>
      </c>
      <c r="B980" s="73" t="s">
        <v>234</v>
      </c>
      <c r="C980" s="352" t="s">
        <v>219</v>
      </c>
      <c r="D980" s="73" t="s">
        <v>47</v>
      </c>
      <c r="E980" s="352" t="s">
        <v>219</v>
      </c>
      <c r="F980" s="73">
        <v>229.69712511075289</v>
      </c>
      <c r="G980" s="353" t="s">
        <v>219</v>
      </c>
      <c r="H980" s="73" t="s">
        <v>93</v>
      </c>
      <c r="I980" s="352" t="s">
        <v>501</v>
      </c>
    </row>
    <row r="981" spans="1:9">
      <c r="A981" s="73">
        <v>2021</v>
      </c>
      <c r="B981" s="73" t="s">
        <v>234</v>
      </c>
      <c r="C981" s="352" t="s">
        <v>219</v>
      </c>
      <c r="D981" s="73" t="s">
        <v>84</v>
      </c>
      <c r="E981" s="352" t="s">
        <v>219</v>
      </c>
      <c r="F981" s="73">
        <v>183.30662658063304</v>
      </c>
      <c r="G981" s="353" t="s">
        <v>219</v>
      </c>
      <c r="H981" s="73" t="s">
        <v>93</v>
      </c>
      <c r="I981" s="352" t="s">
        <v>501</v>
      </c>
    </row>
    <row r="982" spans="1:9">
      <c r="A982" s="73">
        <v>2021</v>
      </c>
      <c r="B982" s="73" t="s">
        <v>236</v>
      </c>
      <c r="C982" s="352" t="s">
        <v>219</v>
      </c>
      <c r="D982" s="73" t="s">
        <v>108</v>
      </c>
      <c r="E982" s="352" t="s">
        <v>219</v>
      </c>
      <c r="F982" s="73">
        <v>154.63473992015363</v>
      </c>
      <c r="G982" s="353" t="s">
        <v>219</v>
      </c>
      <c r="H982" s="73" t="s">
        <v>93</v>
      </c>
      <c r="I982" s="352" t="s">
        <v>501</v>
      </c>
    </row>
    <row r="983" spans="1:9">
      <c r="A983" s="73">
        <v>2021</v>
      </c>
      <c r="B983" s="73" t="s">
        <v>236</v>
      </c>
      <c r="C983" s="352" t="s">
        <v>219</v>
      </c>
      <c r="D983" s="73" t="s">
        <v>498</v>
      </c>
      <c r="E983" s="352" t="s">
        <v>219</v>
      </c>
      <c r="F983" s="73">
        <v>1240.8543682443146</v>
      </c>
      <c r="G983" s="353" t="s">
        <v>219</v>
      </c>
      <c r="H983" s="73" t="s">
        <v>93</v>
      </c>
      <c r="I983" s="352" t="s">
        <v>501</v>
      </c>
    </row>
    <row r="984" spans="1:9">
      <c r="A984" s="73">
        <v>2021</v>
      </c>
      <c r="B984" s="73" t="s">
        <v>236</v>
      </c>
      <c r="C984" s="352" t="s">
        <v>219</v>
      </c>
      <c r="D984" s="73" t="s">
        <v>54</v>
      </c>
      <c r="E984" s="352" t="s">
        <v>219</v>
      </c>
      <c r="F984" s="73">
        <v>73.017769013423901</v>
      </c>
      <c r="G984" s="353" t="s">
        <v>219</v>
      </c>
      <c r="H984" s="73" t="s">
        <v>93</v>
      </c>
      <c r="I984" s="352" t="s">
        <v>501</v>
      </c>
    </row>
    <row r="985" spans="1:9">
      <c r="A985" s="73">
        <v>2021</v>
      </c>
      <c r="B985" s="73" t="s">
        <v>237</v>
      </c>
      <c r="C985" s="352" t="s">
        <v>219</v>
      </c>
      <c r="D985" s="73" t="s">
        <v>15</v>
      </c>
      <c r="E985" s="352" t="s">
        <v>219</v>
      </c>
      <c r="F985" s="73">
        <v>1736.825460831388</v>
      </c>
      <c r="G985" s="353" t="s">
        <v>219</v>
      </c>
      <c r="H985" s="73" t="s">
        <v>93</v>
      </c>
      <c r="I985" s="352" t="s">
        <v>501</v>
      </c>
    </row>
    <row r="986" spans="1:9">
      <c r="A986" s="73">
        <v>2021</v>
      </c>
      <c r="B986" s="73" t="s">
        <v>234</v>
      </c>
      <c r="C986" s="352" t="s">
        <v>219</v>
      </c>
      <c r="D986" s="73" t="s">
        <v>499</v>
      </c>
      <c r="E986" s="352" t="s">
        <v>219</v>
      </c>
      <c r="F986" s="73">
        <v>16277.818630669624</v>
      </c>
      <c r="G986" s="353" t="s">
        <v>219</v>
      </c>
      <c r="H986" s="73" t="s">
        <v>93</v>
      </c>
      <c r="I986" s="352" t="s">
        <v>501</v>
      </c>
    </row>
    <row r="987" spans="1:9">
      <c r="A987" s="73">
        <v>2021</v>
      </c>
      <c r="B987" s="73" t="s">
        <v>234</v>
      </c>
      <c r="C987" s="352" t="s">
        <v>219</v>
      </c>
      <c r="D987" s="73" t="s">
        <v>500</v>
      </c>
      <c r="E987" s="352" t="s">
        <v>219</v>
      </c>
      <c r="F987" s="73">
        <v>477.89021744221986</v>
      </c>
      <c r="G987" s="353" t="s">
        <v>219</v>
      </c>
      <c r="H987" s="73" t="s">
        <v>93</v>
      </c>
      <c r="I987" s="352" t="s">
        <v>501</v>
      </c>
    </row>
    <row r="988" spans="1:9">
      <c r="A988" s="73">
        <v>2021</v>
      </c>
      <c r="B988" s="73" t="s">
        <v>234</v>
      </c>
      <c r="C988" s="352" t="s">
        <v>219</v>
      </c>
      <c r="D988" s="73" t="s">
        <v>96</v>
      </c>
      <c r="E988" s="352" t="s">
        <v>219</v>
      </c>
      <c r="F988" s="73">
        <v>16755.708848111844</v>
      </c>
      <c r="G988" s="353" t="s">
        <v>219</v>
      </c>
      <c r="H988" s="73" t="s">
        <v>93</v>
      </c>
      <c r="I988" s="352" t="s">
        <v>501</v>
      </c>
    </row>
    <row r="989" spans="1:9">
      <c r="A989" s="73">
        <v>2021</v>
      </c>
      <c r="B989" s="73" t="s">
        <v>234</v>
      </c>
      <c r="C989" s="352" t="s">
        <v>219</v>
      </c>
      <c r="D989" s="73" t="s">
        <v>18</v>
      </c>
      <c r="E989" s="352" t="s">
        <v>219</v>
      </c>
      <c r="F989" s="73">
        <v>539.01615133092059</v>
      </c>
      <c r="G989" s="353" t="s">
        <v>219</v>
      </c>
      <c r="H989" s="73" t="s">
        <v>94</v>
      </c>
      <c r="I989" s="352" t="s">
        <v>501</v>
      </c>
    </row>
    <row r="990" spans="1:9">
      <c r="A990" s="73">
        <v>2021</v>
      </c>
      <c r="B990" s="73" t="s">
        <v>234</v>
      </c>
      <c r="C990" s="352" t="s">
        <v>219</v>
      </c>
      <c r="D990" s="73" t="s">
        <v>19</v>
      </c>
      <c r="E990" s="352" t="s">
        <v>219</v>
      </c>
      <c r="F990" s="73">
        <v>659.81223046186176</v>
      </c>
      <c r="G990" s="353" t="s">
        <v>219</v>
      </c>
      <c r="H990" s="73" t="s">
        <v>94</v>
      </c>
      <c r="I990" s="352" t="s">
        <v>501</v>
      </c>
    </row>
    <row r="991" spans="1:9">
      <c r="A991" s="73">
        <v>2021</v>
      </c>
      <c r="B991" s="73" t="s">
        <v>234</v>
      </c>
      <c r="C991" s="352" t="s">
        <v>219</v>
      </c>
      <c r="D991" s="73" t="s">
        <v>13</v>
      </c>
      <c r="E991" s="352" t="s">
        <v>219</v>
      </c>
      <c r="F991" s="73">
        <v>886.74617830008924</v>
      </c>
      <c r="G991" s="353" t="s">
        <v>219</v>
      </c>
      <c r="H991" s="73" t="s">
        <v>94</v>
      </c>
      <c r="I991" s="352" t="s">
        <v>501</v>
      </c>
    </row>
    <row r="992" spans="1:9">
      <c r="A992" s="73">
        <v>2021</v>
      </c>
      <c r="B992" s="73" t="s">
        <v>234</v>
      </c>
      <c r="C992" s="352" t="s">
        <v>219</v>
      </c>
      <c r="D992" s="73" t="s">
        <v>81</v>
      </c>
      <c r="E992" s="352" t="s">
        <v>219</v>
      </c>
      <c r="F992" s="73">
        <v>391.8638095994034</v>
      </c>
      <c r="G992" s="353" t="s">
        <v>219</v>
      </c>
      <c r="H992" s="73" t="s">
        <v>94</v>
      </c>
      <c r="I992" s="352" t="s">
        <v>501</v>
      </c>
    </row>
    <row r="993" spans="1:9">
      <c r="A993" s="73">
        <v>2021</v>
      </c>
      <c r="B993" s="73" t="s">
        <v>234</v>
      </c>
      <c r="C993" s="352" t="s">
        <v>219</v>
      </c>
      <c r="D993" s="73" t="s">
        <v>2</v>
      </c>
      <c r="E993" s="352" t="s">
        <v>219</v>
      </c>
      <c r="F993" s="73">
        <v>2578.2148237282736</v>
      </c>
      <c r="G993" s="353" t="s">
        <v>219</v>
      </c>
      <c r="H993" s="73" t="s">
        <v>94</v>
      </c>
      <c r="I993" s="352" t="s">
        <v>501</v>
      </c>
    </row>
    <row r="994" spans="1:9">
      <c r="A994" s="73">
        <v>2021</v>
      </c>
      <c r="B994" s="73" t="s">
        <v>234</v>
      </c>
      <c r="C994" s="352" t="s">
        <v>219</v>
      </c>
      <c r="D994" s="73" t="s">
        <v>5</v>
      </c>
      <c r="E994" s="352" t="s">
        <v>219</v>
      </c>
      <c r="F994" s="73">
        <v>3947.8272502007139</v>
      </c>
      <c r="G994" s="353" t="s">
        <v>219</v>
      </c>
      <c r="H994" s="73" t="s">
        <v>94</v>
      </c>
      <c r="I994" s="352" t="s">
        <v>501</v>
      </c>
    </row>
    <row r="995" spans="1:9">
      <c r="A995" s="73">
        <v>2021</v>
      </c>
      <c r="B995" s="73" t="s">
        <v>234</v>
      </c>
      <c r="C995" s="352" t="s">
        <v>219</v>
      </c>
      <c r="D995" s="73" t="s">
        <v>8</v>
      </c>
      <c r="E995" s="352" t="s">
        <v>219</v>
      </c>
      <c r="F995" s="73">
        <v>2119.5221304144579</v>
      </c>
      <c r="G995" s="353" t="s">
        <v>219</v>
      </c>
      <c r="H995" s="73" t="s">
        <v>94</v>
      </c>
      <c r="I995" s="352" t="s">
        <v>501</v>
      </c>
    </row>
    <row r="996" spans="1:9">
      <c r="A996" s="73">
        <v>2021</v>
      </c>
      <c r="B996" s="73" t="s">
        <v>234</v>
      </c>
      <c r="C996" s="352" t="s">
        <v>219</v>
      </c>
      <c r="D996" s="73" t="s">
        <v>9</v>
      </c>
      <c r="E996" s="352" t="s">
        <v>219</v>
      </c>
      <c r="F996" s="73">
        <v>308.09991104358431</v>
      </c>
      <c r="G996" s="353" t="s">
        <v>219</v>
      </c>
      <c r="H996" s="73" t="s">
        <v>94</v>
      </c>
      <c r="I996" s="352" t="s">
        <v>501</v>
      </c>
    </row>
    <row r="997" spans="1:9">
      <c r="A997" s="73">
        <v>2021</v>
      </c>
      <c r="B997" s="73" t="s">
        <v>234</v>
      </c>
      <c r="C997" s="352" t="s">
        <v>219</v>
      </c>
      <c r="D997" s="73" t="s">
        <v>12</v>
      </c>
      <c r="E997" s="352" t="s">
        <v>219</v>
      </c>
      <c r="F997" s="73">
        <v>455.26275457896287</v>
      </c>
      <c r="G997" s="353" t="s">
        <v>219</v>
      </c>
      <c r="H997" s="73" t="s">
        <v>94</v>
      </c>
      <c r="I997" s="352" t="s">
        <v>501</v>
      </c>
    </row>
    <row r="998" spans="1:9">
      <c r="A998" s="73">
        <v>2021</v>
      </c>
      <c r="B998" s="73" t="s">
        <v>234</v>
      </c>
      <c r="C998" s="352" t="s">
        <v>219</v>
      </c>
      <c r="D998" s="73" t="s">
        <v>6</v>
      </c>
      <c r="E998" s="352" t="s">
        <v>219</v>
      </c>
      <c r="F998" s="73">
        <v>1131.3869668243763</v>
      </c>
      <c r="G998" s="353" t="s">
        <v>219</v>
      </c>
      <c r="H998" s="73" t="s">
        <v>94</v>
      </c>
      <c r="I998" s="352" t="s">
        <v>501</v>
      </c>
    </row>
    <row r="999" spans="1:9">
      <c r="A999" s="73">
        <v>2021</v>
      </c>
      <c r="B999" s="73" t="s">
        <v>234</v>
      </c>
      <c r="C999" s="352" t="s">
        <v>219</v>
      </c>
      <c r="D999" s="73" t="s">
        <v>83</v>
      </c>
      <c r="E999" s="352" t="s">
        <v>219</v>
      </c>
      <c r="F999" s="73">
        <v>1382.4403699771408</v>
      </c>
      <c r="G999" s="353" t="s">
        <v>219</v>
      </c>
      <c r="H999" s="73" t="s">
        <v>94</v>
      </c>
      <c r="I999" s="352" t="s">
        <v>501</v>
      </c>
    </row>
    <row r="1000" spans="1:9">
      <c r="A1000" s="73">
        <v>2021</v>
      </c>
      <c r="B1000" s="73" t="s">
        <v>234</v>
      </c>
      <c r="C1000" s="352" t="s">
        <v>219</v>
      </c>
      <c r="D1000" s="73" t="s">
        <v>16</v>
      </c>
      <c r="E1000" s="352" t="s">
        <v>219</v>
      </c>
      <c r="F1000" s="73">
        <v>168.75491366963408</v>
      </c>
      <c r="G1000" s="353" t="s">
        <v>219</v>
      </c>
      <c r="H1000" s="73" t="s">
        <v>94</v>
      </c>
      <c r="I1000" s="352" t="s">
        <v>501</v>
      </c>
    </row>
    <row r="1001" spans="1:9">
      <c r="A1001" s="73">
        <v>2021</v>
      </c>
      <c r="B1001" s="73" t="s">
        <v>234</v>
      </c>
      <c r="C1001" s="352" t="s">
        <v>219</v>
      </c>
      <c r="D1001" s="73" t="s">
        <v>47</v>
      </c>
      <c r="E1001" s="352" t="s">
        <v>219</v>
      </c>
      <c r="F1001" s="73">
        <v>193.44695030019221</v>
      </c>
      <c r="G1001" s="353" t="s">
        <v>219</v>
      </c>
      <c r="H1001" s="73" t="s">
        <v>94</v>
      </c>
      <c r="I1001" s="352" t="s">
        <v>501</v>
      </c>
    </row>
    <row r="1002" spans="1:9">
      <c r="A1002" s="73">
        <v>2021</v>
      </c>
      <c r="B1002" s="73" t="s">
        <v>234</v>
      </c>
      <c r="C1002" s="352" t="s">
        <v>219</v>
      </c>
      <c r="D1002" s="73" t="s">
        <v>84</v>
      </c>
      <c r="E1002" s="352" t="s">
        <v>219</v>
      </c>
      <c r="F1002" s="73">
        <v>200.49963905559309</v>
      </c>
      <c r="G1002" s="353" t="s">
        <v>219</v>
      </c>
      <c r="H1002" s="73" t="s">
        <v>94</v>
      </c>
      <c r="I1002" s="352" t="s">
        <v>501</v>
      </c>
    </row>
    <row r="1003" spans="1:9">
      <c r="A1003" s="73">
        <v>2021</v>
      </c>
      <c r="B1003" s="73" t="s">
        <v>236</v>
      </c>
      <c r="C1003" s="352" t="s">
        <v>219</v>
      </c>
      <c r="D1003" s="73" t="s">
        <v>108</v>
      </c>
      <c r="E1003" s="352" t="s">
        <v>219</v>
      </c>
      <c r="F1003" s="73">
        <v>149.44033768175964</v>
      </c>
      <c r="G1003" s="353" t="s">
        <v>219</v>
      </c>
      <c r="H1003" s="73" t="s">
        <v>94</v>
      </c>
      <c r="I1003" s="352" t="s">
        <v>501</v>
      </c>
    </row>
    <row r="1004" spans="1:9">
      <c r="A1004" s="73">
        <v>2021</v>
      </c>
      <c r="B1004" s="73" t="s">
        <v>236</v>
      </c>
      <c r="C1004" s="352" t="s">
        <v>219</v>
      </c>
      <c r="D1004" s="73" t="s">
        <v>498</v>
      </c>
      <c r="E1004" s="352" t="s">
        <v>219</v>
      </c>
      <c r="F1004" s="73">
        <v>1266.392012344528</v>
      </c>
      <c r="G1004" s="353" t="s">
        <v>219</v>
      </c>
      <c r="H1004" s="73" t="s">
        <v>94</v>
      </c>
      <c r="I1004" s="352" t="s">
        <v>501</v>
      </c>
    </row>
    <row r="1005" spans="1:9">
      <c r="A1005" s="73">
        <v>2021</v>
      </c>
      <c r="B1005" s="73" t="s">
        <v>236</v>
      </c>
      <c r="C1005" s="352" t="s">
        <v>219</v>
      </c>
      <c r="D1005" s="73" t="s">
        <v>54</v>
      </c>
      <c r="E1005" s="352" t="s">
        <v>219</v>
      </c>
      <c r="F1005" s="73">
        <v>69.676880059061489</v>
      </c>
      <c r="G1005" s="353" t="s">
        <v>219</v>
      </c>
      <c r="H1005" s="73" t="s">
        <v>94</v>
      </c>
      <c r="I1005" s="352" t="s">
        <v>501</v>
      </c>
    </row>
    <row r="1006" spans="1:9">
      <c r="A1006" s="73">
        <v>2021</v>
      </c>
      <c r="B1006" s="73" t="s">
        <v>237</v>
      </c>
      <c r="C1006" s="352" t="s">
        <v>219</v>
      </c>
      <c r="D1006" s="73" t="s">
        <v>15</v>
      </c>
      <c r="E1006" s="352" t="s">
        <v>219</v>
      </c>
      <c r="F1006" s="73">
        <v>2281.0561251256477</v>
      </c>
      <c r="G1006" s="353" t="s">
        <v>219</v>
      </c>
      <c r="H1006" s="73" t="s">
        <v>94</v>
      </c>
      <c r="I1006" s="352" t="s">
        <v>501</v>
      </c>
    </row>
    <row r="1007" spans="1:9">
      <c r="A1007" s="73">
        <v>2021</v>
      </c>
      <c r="B1007" s="73" t="s">
        <v>234</v>
      </c>
      <c r="C1007" s="352" t="s">
        <v>219</v>
      </c>
      <c r="D1007" s="73" t="s">
        <v>499</v>
      </c>
      <c r="E1007" s="352" t="s">
        <v>219</v>
      </c>
      <c r="F1007" s="73">
        <v>18729.4594346962</v>
      </c>
      <c r="G1007" s="353" t="s">
        <v>219</v>
      </c>
      <c r="H1007" s="73" t="s">
        <v>94</v>
      </c>
      <c r="I1007" s="352" t="s">
        <v>501</v>
      </c>
    </row>
    <row r="1008" spans="1:9">
      <c r="A1008" s="73">
        <v>2021</v>
      </c>
      <c r="B1008" s="73" t="s">
        <v>234</v>
      </c>
      <c r="C1008" s="352" t="s">
        <v>219</v>
      </c>
      <c r="D1008" s="73" t="s">
        <v>500</v>
      </c>
      <c r="E1008" s="352" t="s">
        <v>219</v>
      </c>
      <c r="F1008" s="73">
        <v>549.00974473748113</v>
      </c>
      <c r="G1008" s="353" t="s">
        <v>219</v>
      </c>
      <c r="H1008" s="73" t="s">
        <v>94</v>
      </c>
      <c r="I1008" s="352" t="s">
        <v>501</v>
      </c>
    </row>
    <row r="1009" spans="1:9">
      <c r="A1009" s="73">
        <v>2021</v>
      </c>
      <c r="B1009" s="73" t="s">
        <v>234</v>
      </c>
      <c r="C1009" s="352" t="s">
        <v>219</v>
      </c>
      <c r="D1009" s="73" t="s">
        <v>96</v>
      </c>
      <c r="E1009" s="352" t="s">
        <v>219</v>
      </c>
      <c r="F1009" s="73">
        <v>19278.469179433683</v>
      </c>
      <c r="G1009" s="353" t="s">
        <v>219</v>
      </c>
      <c r="H1009" s="73" t="s">
        <v>94</v>
      </c>
      <c r="I1009" s="352" t="s">
        <v>501</v>
      </c>
    </row>
    <row r="1010" spans="1:9">
      <c r="A1010" s="73">
        <v>2022</v>
      </c>
      <c r="B1010" s="73" t="s">
        <v>234</v>
      </c>
      <c r="C1010" s="352" t="s">
        <v>219</v>
      </c>
      <c r="D1010" s="73" t="s">
        <v>18</v>
      </c>
      <c r="E1010" s="352" t="s">
        <v>219</v>
      </c>
      <c r="F1010" s="73">
        <v>428.34977721230155</v>
      </c>
      <c r="G1010" s="353" t="s">
        <v>219</v>
      </c>
      <c r="H1010" s="73" t="s">
        <v>9</v>
      </c>
      <c r="I1010" s="352" t="s">
        <v>501</v>
      </c>
    </row>
    <row r="1011" spans="1:9">
      <c r="A1011" s="73">
        <v>2022</v>
      </c>
      <c r="B1011" s="73" t="s">
        <v>234</v>
      </c>
      <c r="C1011" s="352" t="s">
        <v>219</v>
      </c>
      <c r="D1011" s="73" t="s">
        <v>19</v>
      </c>
      <c r="E1011" s="352" t="s">
        <v>219</v>
      </c>
      <c r="F1011" s="73">
        <v>734.68324039552203</v>
      </c>
      <c r="G1011" s="353" t="s">
        <v>219</v>
      </c>
      <c r="H1011" s="73" t="s">
        <v>9</v>
      </c>
      <c r="I1011" s="352" t="s">
        <v>501</v>
      </c>
    </row>
    <row r="1012" spans="1:9">
      <c r="A1012" s="73">
        <v>2022</v>
      </c>
      <c r="B1012" s="73" t="s">
        <v>234</v>
      </c>
      <c r="C1012" s="352" t="s">
        <v>219</v>
      </c>
      <c r="D1012" s="73" t="s">
        <v>13</v>
      </c>
      <c r="E1012" s="352" t="s">
        <v>219</v>
      </c>
      <c r="F1012" s="73">
        <v>948.81973040573348</v>
      </c>
      <c r="G1012" s="353" t="s">
        <v>219</v>
      </c>
      <c r="H1012" s="73" t="s">
        <v>9</v>
      </c>
      <c r="I1012" s="352" t="s">
        <v>501</v>
      </c>
    </row>
    <row r="1013" spans="1:9">
      <c r="A1013" s="73">
        <v>2022</v>
      </c>
      <c r="B1013" s="73" t="s">
        <v>234</v>
      </c>
      <c r="C1013" s="352" t="s">
        <v>219</v>
      </c>
      <c r="D1013" s="73" t="s">
        <v>81</v>
      </c>
      <c r="E1013" s="352" t="s">
        <v>219</v>
      </c>
      <c r="F1013" s="73">
        <v>401.75135324155514</v>
      </c>
      <c r="G1013" s="353" t="s">
        <v>219</v>
      </c>
      <c r="H1013" s="73" t="s">
        <v>9</v>
      </c>
      <c r="I1013" s="352" t="s">
        <v>501</v>
      </c>
    </row>
    <row r="1014" spans="1:9">
      <c r="A1014" s="73">
        <v>2022</v>
      </c>
      <c r="B1014" s="73" t="s">
        <v>234</v>
      </c>
      <c r="C1014" s="352" t="s">
        <v>219</v>
      </c>
      <c r="D1014" s="73" t="s">
        <v>2</v>
      </c>
      <c r="E1014" s="352" t="s">
        <v>219</v>
      </c>
      <c r="F1014" s="73">
        <v>3445.4658086940076</v>
      </c>
      <c r="G1014" s="353" t="s">
        <v>219</v>
      </c>
      <c r="H1014" s="73" t="s">
        <v>9</v>
      </c>
      <c r="I1014" s="352" t="s">
        <v>501</v>
      </c>
    </row>
    <row r="1015" spans="1:9">
      <c r="A1015" s="73">
        <v>2022</v>
      </c>
      <c r="B1015" s="73" t="s">
        <v>234</v>
      </c>
      <c r="C1015" s="352" t="s">
        <v>219</v>
      </c>
      <c r="D1015" s="73" t="s">
        <v>5</v>
      </c>
      <c r="E1015" s="352" t="s">
        <v>219</v>
      </c>
      <c r="F1015" s="73">
        <v>3370.224790867409</v>
      </c>
      <c r="G1015" s="353" t="s">
        <v>219</v>
      </c>
      <c r="H1015" s="73" t="s">
        <v>9</v>
      </c>
      <c r="I1015" s="352" t="s">
        <v>501</v>
      </c>
    </row>
    <row r="1016" spans="1:9">
      <c r="A1016" s="73">
        <v>2022</v>
      </c>
      <c r="B1016" s="73" t="s">
        <v>234</v>
      </c>
      <c r="C1016" s="352" t="s">
        <v>219</v>
      </c>
      <c r="D1016" s="73" t="s">
        <v>8</v>
      </c>
      <c r="E1016" s="352" t="s">
        <v>219</v>
      </c>
      <c r="F1016" s="73">
        <v>2076.7661745318201</v>
      </c>
      <c r="G1016" s="353" t="s">
        <v>219</v>
      </c>
      <c r="H1016" s="73" t="s">
        <v>9</v>
      </c>
      <c r="I1016" s="352" t="s">
        <v>501</v>
      </c>
    </row>
    <row r="1017" spans="1:9">
      <c r="A1017" s="73">
        <v>2022</v>
      </c>
      <c r="B1017" s="73" t="s">
        <v>234</v>
      </c>
      <c r="C1017" s="352" t="s">
        <v>219</v>
      </c>
      <c r="D1017" s="73" t="s">
        <v>9</v>
      </c>
      <c r="E1017" s="352" t="s">
        <v>219</v>
      </c>
      <c r="F1017" s="73">
        <v>267.25748586239223</v>
      </c>
      <c r="G1017" s="353" t="s">
        <v>219</v>
      </c>
      <c r="H1017" s="73" t="s">
        <v>9</v>
      </c>
      <c r="I1017" s="352" t="s">
        <v>501</v>
      </c>
    </row>
    <row r="1018" spans="1:9">
      <c r="A1018" s="73">
        <v>2022</v>
      </c>
      <c r="B1018" s="73" t="s">
        <v>234</v>
      </c>
      <c r="C1018" s="352" t="s">
        <v>219</v>
      </c>
      <c r="D1018" s="73" t="s">
        <v>12</v>
      </c>
      <c r="E1018" s="352" t="s">
        <v>219</v>
      </c>
      <c r="F1018" s="73">
        <v>385.12577525229665</v>
      </c>
      <c r="G1018" s="353" t="s">
        <v>219</v>
      </c>
      <c r="H1018" s="73" t="s">
        <v>9</v>
      </c>
      <c r="I1018" s="352" t="s">
        <v>501</v>
      </c>
    </row>
    <row r="1019" spans="1:9">
      <c r="A1019" s="73">
        <v>2022</v>
      </c>
      <c r="B1019" s="73" t="s">
        <v>234</v>
      </c>
      <c r="C1019" s="352" t="s">
        <v>219</v>
      </c>
      <c r="D1019" s="73" t="s">
        <v>6</v>
      </c>
      <c r="E1019" s="352" t="s">
        <v>219</v>
      </c>
      <c r="F1019" s="73">
        <v>1052.2650124129066</v>
      </c>
      <c r="G1019" s="353" t="s">
        <v>219</v>
      </c>
      <c r="H1019" s="73" t="s">
        <v>9</v>
      </c>
      <c r="I1019" s="352" t="s">
        <v>501</v>
      </c>
    </row>
    <row r="1020" spans="1:9">
      <c r="A1020" s="73">
        <v>2022</v>
      </c>
      <c r="B1020" s="73" t="s">
        <v>234</v>
      </c>
      <c r="C1020" s="352" t="s">
        <v>219</v>
      </c>
      <c r="D1020" s="73" t="s">
        <v>83</v>
      </c>
      <c r="E1020" s="352" t="s">
        <v>219</v>
      </c>
      <c r="F1020" s="73">
        <v>1176.4728362151375</v>
      </c>
      <c r="G1020" s="353" t="s">
        <v>219</v>
      </c>
      <c r="H1020" s="73" t="s">
        <v>9</v>
      </c>
      <c r="I1020" s="352" t="s">
        <v>501</v>
      </c>
    </row>
    <row r="1021" spans="1:9">
      <c r="A1021" s="73">
        <v>2022</v>
      </c>
      <c r="B1021" s="73" t="s">
        <v>234</v>
      </c>
      <c r="C1021" s="352" t="s">
        <v>219</v>
      </c>
      <c r="D1021" s="73" t="s">
        <v>16</v>
      </c>
      <c r="E1021" s="352" t="s">
        <v>219</v>
      </c>
      <c r="F1021" s="73">
        <v>171.60980478634477</v>
      </c>
      <c r="G1021" s="353" t="s">
        <v>219</v>
      </c>
      <c r="H1021" s="73" t="s">
        <v>9</v>
      </c>
      <c r="I1021" s="352" t="s">
        <v>501</v>
      </c>
    </row>
    <row r="1022" spans="1:9">
      <c r="A1022" s="73">
        <v>2022</v>
      </c>
      <c r="B1022" s="73" t="s">
        <v>234</v>
      </c>
      <c r="C1022" s="352" t="s">
        <v>219</v>
      </c>
      <c r="D1022" s="73" t="s">
        <v>47</v>
      </c>
      <c r="E1022" s="352" t="s">
        <v>219</v>
      </c>
      <c r="F1022" s="73">
        <v>193.76658556607896</v>
      </c>
      <c r="G1022" s="353" t="s">
        <v>219</v>
      </c>
      <c r="H1022" s="73" t="s">
        <v>9</v>
      </c>
      <c r="I1022" s="352" t="s">
        <v>501</v>
      </c>
    </row>
    <row r="1023" spans="1:9">
      <c r="A1023" s="73">
        <v>2022</v>
      </c>
      <c r="B1023" s="73" t="s">
        <v>234</v>
      </c>
      <c r="C1023" s="352" t="s">
        <v>219</v>
      </c>
      <c r="D1023" s="73" t="s">
        <v>84</v>
      </c>
      <c r="E1023" s="352" t="s">
        <v>219</v>
      </c>
      <c r="F1023" s="73">
        <v>186.2884006359894</v>
      </c>
      <c r="G1023" s="353" t="s">
        <v>219</v>
      </c>
      <c r="H1023" s="73" t="s">
        <v>9</v>
      </c>
      <c r="I1023" s="352" t="s">
        <v>501</v>
      </c>
    </row>
    <row r="1024" spans="1:9">
      <c r="A1024" s="73">
        <v>2022</v>
      </c>
      <c r="B1024" s="73" t="s">
        <v>236</v>
      </c>
      <c r="C1024" s="352" t="s">
        <v>219</v>
      </c>
      <c r="D1024" s="73" t="s">
        <v>108</v>
      </c>
      <c r="E1024" s="352" t="s">
        <v>219</v>
      </c>
      <c r="F1024" s="73">
        <v>287.43159418516547</v>
      </c>
      <c r="G1024" s="353" t="s">
        <v>219</v>
      </c>
      <c r="H1024" s="73" t="s">
        <v>9</v>
      </c>
      <c r="I1024" s="352" t="s">
        <v>501</v>
      </c>
    </row>
    <row r="1025" spans="1:9">
      <c r="A1025" s="73">
        <v>2022</v>
      </c>
      <c r="B1025" s="73" t="s">
        <v>236</v>
      </c>
      <c r="C1025" s="352" t="s">
        <v>219</v>
      </c>
      <c r="D1025" s="73" t="s">
        <v>498</v>
      </c>
      <c r="E1025" s="352" t="s">
        <v>219</v>
      </c>
      <c r="F1025" s="73">
        <v>1272.4562109825811</v>
      </c>
      <c r="G1025" s="353" t="s">
        <v>219</v>
      </c>
      <c r="H1025" s="73" t="s">
        <v>9</v>
      </c>
      <c r="I1025" s="352" t="s">
        <v>501</v>
      </c>
    </row>
    <row r="1026" spans="1:9">
      <c r="A1026" s="73">
        <v>2022</v>
      </c>
      <c r="B1026" s="73" t="s">
        <v>236</v>
      </c>
      <c r="C1026" s="352" t="s">
        <v>219</v>
      </c>
      <c r="D1026" s="73" t="s">
        <v>54</v>
      </c>
      <c r="E1026" s="352" t="s">
        <v>219</v>
      </c>
      <c r="F1026" s="73">
        <v>76.321006516330755</v>
      </c>
      <c r="G1026" s="353" t="s">
        <v>219</v>
      </c>
      <c r="H1026" s="73" t="s">
        <v>9</v>
      </c>
      <c r="I1026" s="352" t="s">
        <v>501</v>
      </c>
    </row>
    <row r="1027" spans="1:9">
      <c r="A1027" s="73">
        <v>2022</v>
      </c>
      <c r="B1027" s="73" t="s">
        <v>237</v>
      </c>
      <c r="C1027" s="352" t="s">
        <v>219</v>
      </c>
      <c r="D1027" s="73" t="s">
        <v>15</v>
      </c>
      <c r="E1027" s="352" t="s">
        <v>219</v>
      </c>
      <c r="F1027" s="73">
        <v>1700.504373538761</v>
      </c>
      <c r="G1027" s="353" t="s">
        <v>219</v>
      </c>
      <c r="H1027" s="73" t="s">
        <v>9</v>
      </c>
      <c r="I1027" s="352" t="s">
        <v>501</v>
      </c>
    </row>
    <row r="1028" spans="1:9">
      <c r="A1028" s="73">
        <v>2022</v>
      </c>
      <c r="B1028" s="73" t="s">
        <v>234</v>
      </c>
      <c r="C1028" s="352" t="s">
        <v>219</v>
      </c>
      <c r="D1028" s="73" t="s">
        <v>499</v>
      </c>
      <c r="E1028" s="352" t="s">
        <v>219</v>
      </c>
      <c r="F1028" s="73">
        <v>18175.559961302333</v>
      </c>
      <c r="G1028" s="353" t="s">
        <v>219</v>
      </c>
      <c r="H1028" s="73" t="s">
        <v>9</v>
      </c>
      <c r="I1028" s="352" t="s">
        <v>501</v>
      </c>
    </row>
    <row r="1029" spans="1:9">
      <c r="A1029" s="73">
        <v>2022</v>
      </c>
      <c r="B1029" s="73" t="s">
        <v>234</v>
      </c>
      <c r="C1029" s="352" t="s">
        <v>219</v>
      </c>
      <c r="D1029" s="73" t="s">
        <v>500</v>
      </c>
      <c r="E1029" s="352" t="s">
        <v>219</v>
      </c>
      <c r="F1029" s="73">
        <v>571.98068420658774</v>
      </c>
      <c r="G1029" s="353" t="s">
        <v>219</v>
      </c>
      <c r="H1029" s="73" t="s">
        <v>9</v>
      </c>
      <c r="I1029" s="352" t="s">
        <v>501</v>
      </c>
    </row>
    <row r="1030" spans="1:9">
      <c r="A1030" s="73">
        <v>2022</v>
      </c>
      <c r="B1030" s="73" t="s">
        <v>234</v>
      </c>
      <c r="C1030" s="352" t="s">
        <v>219</v>
      </c>
      <c r="D1030" s="73" t="s">
        <v>96</v>
      </c>
      <c r="E1030" s="352" t="s">
        <v>219</v>
      </c>
      <c r="F1030" s="73">
        <v>18747.540645508921</v>
      </c>
      <c r="G1030" s="353" t="s">
        <v>219</v>
      </c>
      <c r="H1030" s="73" t="s">
        <v>9</v>
      </c>
      <c r="I1030" s="352" t="s">
        <v>501</v>
      </c>
    </row>
    <row r="1031" spans="1:9">
      <c r="A1031" s="73">
        <v>2022</v>
      </c>
      <c r="B1031" s="73" t="s">
        <v>234</v>
      </c>
      <c r="C1031" s="352" t="s">
        <v>219</v>
      </c>
      <c r="D1031" s="73" t="s">
        <v>18</v>
      </c>
      <c r="E1031" s="352" t="s">
        <v>219</v>
      </c>
      <c r="F1031" s="73">
        <v>487.16929235860187</v>
      </c>
      <c r="G1031" s="353" t="s">
        <v>219</v>
      </c>
      <c r="H1031" s="73" t="s">
        <v>92</v>
      </c>
      <c r="I1031" s="352" t="s">
        <v>501</v>
      </c>
    </row>
    <row r="1032" spans="1:9">
      <c r="A1032" s="73">
        <v>2022</v>
      </c>
      <c r="B1032" s="73" t="s">
        <v>234</v>
      </c>
      <c r="C1032" s="352" t="s">
        <v>219</v>
      </c>
      <c r="D1032" s="73" t="s">
        <v>19</v>
      </c>
      <c r="E1032" s="352" t="s">
        <v>219</v>
      </c>
      <c r="F1032" s="73">
        <v>673.01166195141309</v>
      </c>
      <c r="G1032" s="353" t="s">
        <v>219</v>
      </c>
      <c r="H1032" s="73" t="s">
        <v>92</v>
      </c>
      <c r="I1032" s="352" t="s">
        <v>501</v>
      </c>
    </row>
    <row r="1033" spans="1:9">
      <c r="A1033" s="73">
        <v>2022</v>
      </c>
      <c r="B1033" s="73" t="s">
        <v>234</v>
      </c>
      <c r="C1033" s="352" t="s">
        <v>219</v>
      </c>
      <c r="D1033" s="73" t="s">
        <v>13</v>
      </c>
      <c r="E1033" s="352" t="s">
        <v>219</v>
      </c>
      <c r="F1033" s="73">
        <v>956.01590617825229</v>
      </c>
      <c r="G1033" s="353" t="s">
        <v>219</v>
      </c>
      <c r="H1033" s="73" t="s">
        <v>92</v>
      </c>
      <c r="I1033" s="352" t="s">
        <v>501</v>
      </c>
    </row>
    <row r="1034" spans="1:9">
      <c r="A1034" s="73">
        <v>2022</v>
      </c>
      <c r="B1034" s="73" t="s">
        <v>234</v>
      </c>
      <c r="C1034" s="352" t="s">
        <v>219</v>
      </c>
      <c r="D1034" s="73" t="s">
        <v>81</v>
      </c>
      <c r="E1034" s="352" t="s">
        <v>219</v>
      </c>
      <c r="F1034" s="73">
        <v>409.26179686134031</v>
      </c>
      <c r="G1034" s="353" t="s">
        <v>219</v>
      </c>
      <c r="H1034" s="73" t="s">
        <v>92</v>
      </c>
      <c r="I1034" s="352" t="s">
        <v>501</v>
      </c>
    </row>
    <row r="1035" spans="1:9">
      <c r="A1035" s="73">
        <v>2022</v>
      </c>
      <c r="B1035" s="73" t="s">
        <v>234</v>
      </c>
      <c r="C1035" s="352" t="s">
        <v>219</v>
      </c>
      <c r="D1035" s="73" t="s">
        <v>2</v>
      </c>
      <c r="E1035" s="352" t="s">
        <v>219</v>
      </c>
      <c r="F1035" s="73">
        <v>2151.6327035936129</v>
      </c>
      <c r="G1035" s="353" t="s">
        <v>219</v>
      </c>
      <c r="H1035" s="73" t="s">
        <v>92</v>
      </c>
      <c r="I1035" s="352" t="s">
        <v>501</v>
      </c>
    </row>
    <row r="1036" spans="1:9">
      <c r="A1036" s="73">
        <v>2022</v>
      </c>
      <c r="B1036" s="73" t="s">
        <v>234</v>
      </c>
      <c r="C1036" s="352" t="s">
        <v>219</v>
      </c>
      <c r="D1036" s="73" t="s">
        <v>5</v>
      </c>
      <c r="E1036" s="352" t="s">
        <v>219</v>
      </c>
      <c r="F1036" s="73">
        <v>2946.7203846625393</v>
      </c>
      <c r="G1036" s="353" t="s">
        <v>219</v>
      </c>
      <c r="H1036" s="73" t="s">
        <v>92</v>
      </c>
      <c r="I1036" s="352" t="s">
        <v>501</v>
      </c>
    </row>
    <row r="1037" spans="1:9">
      <c r="A1037" s="73">
        <v>2022</v>
      </c>
      <c r="B1037" s="73" t="s">
        <v>234</v>
      </c>
      <c r="C1037" s="352" t="s">
        <v>219</v>
      </c>
      <c r="D1037" s="73" t="s">
        <v>8</v>
      </c>
      <c r="E1037" s="352" t="s">
        <v>219</v>
      </c>
      <c r="F1037" s="73">
        <v>2194.2684691702148</v>
      </c>
      <c r="G1037" s="353" t="s">
        <v>219</v>
      </c>
      <c r="H1037" s="73" t="s">
        <v>92</v>
      </c>
      <c r="I1037" s="352" t="s">
        <v>501</v>
      </c>
    </row>
    <row r="1038" spans="1:9">
      <c r="A1038" s="73">
        <v>2022</v>
      </c>
      <c r="B1038" s="73" t="s">
        <v>234</v>
      </c>
      <c r="C1038" s="352" t="s">
        <v>219</v>
      </c>
      <c r="D1038" s="73" t="s">
        <v>9</v>
      </c>
      <c r="E1038" s="352" t="s">
        <v>219</v>
      </c>
      <c r="F1038" s="73">
        <v>307.76921048122045</v>
      </c>
      <c r="G1038" s="353" t="s">
        <v>219</v>
      </c>
      <c r="H1038" s="73" t="s">
        <v>92</v>
      </c>
      <c r="I1038" s="352" t="s">
        <v>501</v>
      </c>
    </row>
    <row r="1039" spans="1:9">
      <c r="A1039" s="73">
        <v>2022</v>
      </c>
      <c r="B1039" s="73" t="s">
        <v>234</v>
      </c>
      <c r="C1039" s="352" t="s">
        <v>219</v>
      </c>
      <c r="D1039" s="73" t="s">
        <v>12</v>
      </c>
      <c r="E1039" s="352" t="s">
        <v>219</v>
      </c>
      <c r="F1039" s="73">
        <v>405.14929596106293</v>
      </c>
      <c r="G1039" s="353" t="s">
        <v>219</v>
      </c>
      <c r="H1039" s="73" t="s">
        <v>92</v>
      </c>
      <c r="I1039" s="352" t="s">
        <v>501</v>
      </c>
    </row>
    <row r="1040" spans="1:9">
      <c r="A1040" s="73">
        <v>2022</v>
      </c>
      <c r="B1040" s="73" t="s">
        <v>234</v>
      </c>
      <c r="C1040" s="352" t="s">
        <v>219</v>
      </c>
      <c r="D1040" s="73" t="s">
        <v>6</v>
      </c>
      <c r="E1040" s="352" t="s">
        <v>219</v>
      </c>
      <c r="F1040" s="73">
        <v>1084.3551594619325</v>
      </c>
      <c r="G1040" s="353" t="s">
        <v>219</v>
      </c>
      <c r="H1040" s="73" t="s">
        <v>92</v>
      </c>
      <c r="I1040" s="352" t="s">
        <v>501</v>
      </c>
    </row>
    <row r="1041" spans="1:9">
      <c r="A1041" s="73">
        <v>2022</v>
      </c>
      <c r="B1041" s="73" t="s">
        <v>234</v>
      </c>
      <c r="C1041" s="352" t="s">
        <v>219</v>
      </c>
      <c r="D1041" s="73" t="s">
        <v>83</v>
      </c>
      <c r="E1041" s="352" t="s">
        <v>219</v>
      </c>
      <c r="F1041" s="73">
        <v>1362.6773284856367</v>
      </c>
      <c r="G1041" s="353" t="s">
        <v>219</v>
      </c>
      <c r="H1041" s="73" t="s">
        <v>92</v>
      </c>
      <c r="I1041" s="352" t="s">
        <v>501</v>
      </c>
    </row>
    <row r="1042" spans="1:9">
      <c r="A1042" s="73">
        <v>2022</v>
      </c>
      <c r="B1042" s="73" t="s">
        <v>234</v>
      </c>
      <c r="C1042" s="352" t="s">
        <v>219</v>
      </c>
      <c r="D1042" s="73" t="s">
        <v>16</v>
      </c>
      <c r="E1042" s="352" t="s">
        <v>219</v>
      </c>
      <c r="F1042" s="73">
        <v>149.2791941228092</v>
      </c>
      <c r="G1042" s="353" t="s">
        <v>219</v>
      </c>
      <c r="H1042" s="73" t="s">
        <v>92</v>
      </c>
      <c r="I1042" s="352" t="s">
        <v>501</v>
      </c>
    </row>
    <row r="1043" spans="1:9">
      <c r="A1043" s="73">
        <v>2022</v>
      </c>
      <c r="B1043" s="73" t="s">
        <v>234</v>
      </c>
      <c r="C1043" s="352" t="s">
        <v>219</v>
      </c>
      <c r="D1043" s="73" t="s">
        <v>47</v>
      </c>
      <c r="E1043" s="352" t="s">
        <v>219</v>
      </c>
      <c r="F1043" s="73">
        <v>208.5904962716433</v>
      </c>
      <c r="G1043" s="353" t="s">
        <v>219</v>
      </c>
      <c r="H1043" s="73" t="s">
        <v>92</v>
      </c>
      <c r="I1043" s="352" t="s">
        <v>501</v>
      </c>
    </row>
    <row r="1044" spans="1:9">
      <c r="A1044" s="73">
        <v>2022</v>
      </c>
      <c r="B1044" s="73" t="s">
        <v>234</v>
      </c>
      <c r="C1044" s="352" t="s">
        <v>219</v>
      </c>
      <c r="D1044" s="73" t="s">
        <v>84</v>
      </c>
      <c r="E1044" s="352" t="s">
        <v>219</v>
      </c>
      <c r="F1044" s="73">
        <v>188.14078358228591</v>
      </c>
      <c r="G1044" s="353" t="s">
        <v>219</v>
      </c>
      <c r="H1044" s="73" t="s">
        <v>92</v>
      </c>
      <c r="I1044" s="352" t="s">
        <v>501</v>
      </c>
    </row>
    <row r="1045" spans="1:9">
      <c r="A1045" s="73">
        <v>2022</v>
      </c>
      <c r="B1045" s="73" t="s">
        <v>236</v>
      </c>
      <c r="C1045" s="352" t="s">
        <v>219</v>
      </c>
      <c r="D1045" s="73" t="s">
        <v>108</v>
      </c>
      <c r="E1045" s="352" t="s">
        <v>219</v>
      </c>
      <c r="F1045" s="73">
        <v>207.19874082505353</v>
      </c>
      <c r="G1045" s="353" t="s">
        <v>219</v>
      </c>
      <c r="H1045" s="73" t="s">
        <v>92</v>
      </c>
      <c r="I1045" s="352" t="s">
        <v>501</v>
      </c>
    </row>
    <row r="1046" spans="1:9">
      <c r="A1046" s="73">
        <v>2022</v>
      </c>
      <c r="B1046" s="73" t="s">
        <v>236</v>
      </c>
      <c r="C1046" s="352" t="s">
        <v>219</v>
      </c>
      <c r="D1046" s="73" t="s">
        <v>498</v>
      </c>
      <c r="E1046" s="352" t="s">
        <v>219</v>
      </c>
      <c r="F1046" s="73">
        <v>1274.8353805100635</v>
      </c>
      <c r="G1046" s="353" t="s">
        <v>219</v>
      </c>
      <c r="H1046" s="73" t="s">
        <v>92</v>
      </c>
      <c r="I1046" s="352" t="s">
        <v>501</v>
      </c>
    </row>
    <row r="1047" spans="1:9">
      <c r="A1047" s="73">
        <v>2022</v>
      </c>
      <c r="B1047" s="73" t="s">
        <v>236</v>
      </c>
      <c r="C1047" s="352" t="s">
        <v>219</v>
      </c>
      <c r="D1047" s="73" t="s">
        <v>54</v>
      </c>
      <c r="E1047" s="352" t="s">
        <v>219</v>
      </c>
      <c r="F1047" s="73">
        <v>79.334334890800704</v>
      </c>
      <c r="G1047" s="353" t="s">
        <v>219</v>
      </c>
      <c r="H1047" s="73" t="s">
        <v>92</v>
      </c>
      <c r="I1047" s="352" t="s">
        <v>501</v>
      </c>
    </row>
    <row r="1048" spans="1:9">
      <c r="A1048" s="73">
        <v>2022</v>
      </c>
      <c r="B1048" s="73" t="s">
        <v>237</v>
      </c>
      <c r="C1048" s="352" t="s">
        <v>219</v>
      </c>
      <c r="D1048" s="73" t="s">
        <v>15</v>
      </c>
      <c r="E1048" s="352" t="s">
        <v>219</v>
      </c>
      <c r="F1048" s="73">
        <v>1648.9959987281095</v>
      </c>
      <c r="G1048" s="353" t="s">
        <v>219</v>
      </c>
      <c r="H1048" s="73" t="s">
        <v>92</v>
      </c>
      <c r="I1048" s="352" t="s">
        <v>501</v>
      </c>
    </row>
    <row r="1049" spans="1:9">
      <c r="A1049" s="73">
        <v>2022</v>
      </c>
      <c r="B1049" s="73" t="s">
        <v>234</v>
      </c>
      <c r="C1049" s="352" t="s">
        <v>219</v>
      </c>
      <c r="D1049" s="73" t="s">
        <v>499</v>
      </c>
      <c r="E1049" s="352" t="s">
        <v>219</v>
      </c>
      <c r="F1049" s="73">
        <v>16734.406138096594</v>
      </c>
      <c r="G1049" s="353" t="s">
        <v>219</v>
      </c>
      <c r="H1049" s="73" t="s">
        <v>92</v>
      </c>
      <c r="I1049" s="352" t="s">
        <v>501</v>
      </c>
    </row>
    <row r="1050" spans="1:9">
      <c r="A1050" s="73">
        <v>2022</v>
      </c>
      <c r="B1050" s="73" t="s">
        <v>234</v>
      </c>
      <c r="C1050" s="352" t="s">
        <v>219</v>
      </c>
      <c r="D1050" s="73" t="s">
        <v>500</v>
      </c>
      <c r="E1050" s="352" t="s">
        <v>219</v>
      </c>
      <c r="F1050" s="73">
        <v>544.75671983055338</v>
      </c>
      <c r="G1050" s="353" t="s">
        <v>219</v>
      </c>
      <c r="H1050" s="73" t="s">
        <v>92</v>
      </c>
      <c r="I1050" s="352" t="s">
        <v>501</v>
      </c>
    </row>
    <row r="1051" spans="1:9">
      <c r="A1051" s="73">
        <v>2022</v>
      </c>
      <c r="B1051" s="73" t="s">
        <v>234</v>
      </c>
      <c r="C1051" s="352" t="s">
        <v>219</v>
      </c>
      <c r="D1051" s="73" t="s">
        <v>96</v>
      </c>
      <c r="E1051" s="352" t="s">
        <v>219</v>
      </c>
      <c r="F1051" s="73">
        <v>17279.162857927149</v>
      </c>
      <c r="G1051" s="353" t="s">
        <v>219</v>
      </c>
      <c r="H1051" s="73" t="s">
        <v>92</v>
      </c>
      <c r="I1051" s="352" t="s">
        <v>501</v>
      </c>
    </row>
    <row r="1052" spans="1:9">
      <c r="A1052" s="73">
        <v>2022</v>
      </c>
      <c r="B1052" s="73" t="s">
        <v>234</v>
      </c>
      <c r="C1052" s="352" t="s">
        <v>219</v>
      </c>
      <c r="D1052" s="73" t="s">
        <v>18</v>
      </c>
      <c r="E1052" s="352" t="s">
        <v>219</v>
      </c>
      <c r="F1052" s="73">
        <v>492.24622514253196</v>
      </c>
      <c r="G1052" s="353" t="s">
        <v>219</v>
      </c>
      <c r="H1052" s="73" t="s">
        <v>93</v>
      </c>
      <c r="I1052" s="352" t="s">
        <v>501</v>
      </c>
    </row>
    <row r="1053" spans="1:9">
      <c r="A1053" s="73">
        <v>2022</v>
      </c>
      <c r="B1053" s="73" t="s">
        <v>234</v>
      </c>
      <c r="C1053" s="352" t="s">
        <v>219</v>
      </c>
      <c r="D1053" s="73" t="s">
        <v>19</v>
      </c>
      <c r="E1053" s="352" t="s">
        <v>219</v>
      </c>
      <c r="F1053" s="73">
        <v>641.57056865310574</v>
      </c>
      <c r="G1053" s="353" t="s">
        <v>219</v>
      </c>
      <c r="H1053" s="73" t="s">
        <v>93</v>
      </c>
      <c r="I1053" s="352" t="s">
        <v>501</v>
      </c>
    </row>
    <row r="1054" spans="1:9">
      <c r="A1054" s="73">
        <v>2022</v>
      </c>
      <c r="B1054" s="73" t="s">
        <v>234</v>
      </c>
      <c r="C1054" s="352" t="s">
        <v>219</v>
      </c>
      <c r="D1054" s="73" t="s">
        <v>13</v>
      </c>
      <c r="E1054" s="352" t="s">
        <v>219</v>
      </c>
      <c r="F1054" s="73">
        <v>979.39172618832902</v>
      </c>
      <c r="G1054" s="353" t="s">
        <v>219</v>
      </c>
      <c r="H1054" s="73" t="s">
        <v>93</v>
      </c>
      <c r="I1054" s="352" t="s">
        <v>501</v>
      </c>
    </row>
    <row r="1055" spans="1:9">
      <c r="A1055" s="73">
        <v>2022</v>
      </c>
      <c r="B1055" s="73" t="s">
        <v>234</v>
      </c>
      <c r="C1055" s="352" t="s">
        <v>219</v>
      </c>
      <c r="D1055" s="73" t="s">
        <v>81</v>
      </c>
      <c r="E1055" s="352" t="s">
        <v>219</v>
      </c>
      <c r="F1055" s="73">
        <v>424.07588435493022</v>
      </c>
      <c r="G1055" s="353" t="s">
        <v>219</v>
      </c>
      <c r="H1055" s="73" t="s">
        <v>93</v>
      </c>
      <c r="I1055" s="352" t="s">
        <v>501</v>
      </c>
    </row>
    <row r="1056" spans="1:9">
      <c r="A1056" s="73">
        <v>2022</v>
      </c>
      <c r="B1056" s="73" t="s">
        <v>234</v>
      </c>
      <c r="C1056" s="352" t="s">
        <v>219</v>
      </c>
      <c r="D1056" s="73" t="s">
        <v>2</v>
      </c>
      <c r="E1056" s="352" t="s">
        <v>219</v>
      </c>
      <c r="F1056" s="73">
        <v>2491.5917442055493</v>
      </c>
      <c r="G1056" s="353" t="s">
        <v>219</v>
      </c>
      <c r="H1056" s="73" t="s">
        <v>93</v>
      </c>
      <c r="I1056" s="352" t="s">
        <v>501</v>
      </c>
    </row>
    <row r="1057" spans="1:9">
      <c r="A1057" s="73">
        <v>2022</v>
      </c>
      <c r="B1057" s="73" t="s">
        <v>234</v>
      </c>
      <c r="C1057" s="352" t="s">
        <v>219</v>
      </c>
      <c r="D1057" s="73" t="s">
        <v>5</v>
      </c>
      <c r="E1057" s="352" t="s">
        <v>219</v>
      </c>
      <c r="F1057" s="73">
        <v>3861.6461076311962</v>
      </c>
      <c r="G1057" s="353" t="s">
        <v>219</v>
      </c>
      <c r="H1057" s="73" t="s">
        <v>93</v>
      </c>
      <c r="I1057" s="352" t="s">
        <v>501</v>
      </c>
    </row>
    <row r="1058" spans="1:9">
      <c r="A1058" s="73">
        <v>2022</v>
      </c>
      <c r="B1058" s="73" t="s">
        <v>234</v>
      </c>
      <c r="C1058" s="352" t="s">
        <v>219</v>
      </c>
      <c r="D1058" s="73" t="s">
        <v>8</v>
      </c>
      <c r="E1058" s="352" t="s">
        <v>219</v>
      </c>
      <c r="F1058" s="73">
        <v>2238.146051229377</v>
      </c>
      <c r="G1058" s="353" t="s">
        <v>219</v>
      </c>
      <c r="H1058" s="73" t="s">
        <v>93</v>
      </c>
      <c r="I1058" s="352" t="s">
        <v>501</v>
      </c>
    </row>
    <row r="1059" spans="1:9">
      <c r="A1059" s="73">
        <v>2022</v>
      </c>
      <c r="B1059" s="73" t="s">
        <v>234</v>
      </c>
      <c r="C1059" s="352" t="s">
        <v>219</v>
      </c>
      <c r="D1059" s="73" t="s">
        <v>9</v>
      </c>
      <c r="E1059" s="352" t="s">
        <v>219</v>
      </c>
      <c r="F1059" s="73">
        <v>309.84701730308353</v>
      </c>
      <c r="G1059" s="353" t="s">
        <v>219</v>
      </c>
      <c r="H1059" s="73" t="s">
        <v>93</v>
      </c>
      <c r="I1059" s="352" t="s">
        <v>501</v>
      </c>
    </row>
    <row r="1060" spans="1:9">
      <c r="A1060" s="73">
        <v>2022</v>
      </c>
      <c r="B1060" s="73" t="s">
        <v>234</v>
      </c>
      <c r="C1060" s="352" t="s">
        <v>219</v>
      </c>
      <c r="D1060" s="73" t="s">
        <v>12</v>
      </c>
      <c r="E1060" s="352" t="s">
        <v>219</v>
      </c>
      <c r="F1060" s="73">
        <v>407.37469038096208</v>
      </c>
      <c r="G1060" s="353" t="s">
        <v>219</v>
      </c>
      <c r="H1060" s="73" t="s">
        <v>93</v>
      </c>
      <c r="I1060" s="352" t="s">
        <v>501</v>
      </c>
    </row>
    <row r="1061" spans="1:9">
      <c r="A1061" s="73">
        <v>2022</v>
      </c>
      <c r="B1061" s="73" t="s">
        <v>234</v>
      </c>
      <c r="C1061" s="352" t="s">
        <v>219</v>
      </c>
      <c r="D1061" s="73" t="s">
        <v>6</v>
      </c>
      <c r="E1061" s="352" t="s">
        <v>219</v>
      </c>
      <c r="F1061" s="73">
        <v>1107.3914078079752</v>
      </c>
      <c r="G1061" s="353" t="s">
        <v>219</v>
      </c>
      <c r="H1061" s="73" t="s">
        <v>93</v>
      </c>
      <c r="I1061" s="352" t="s">
        <v>501</v>
      </c>
    </row>
    <row r="1062" spans="1:9">
      <c r="A1062" s="73">
        <v>2022</v>
      </c>
      <c r="B1062" s="73" t="s">
        <v>234</v>
      </c>
      <c r="C1062" s="352" t="s">
        <v>219</v>
      </c>
      <c r="D1062" s="73" t="s">
        <v>83</v>
      </c>
      <c r="E1062" s="352" t="s">
        <v>219</v>
      </c>
      <c r="F1062" s="73">
        <v>1413.8658355098453</v>
      </c>
      <c r="G1062" s="353" t="s">
        <v>219</v>
      </c>
      <c r="H1062" s="73" t="s">
        <v>93</v>
      </c>
      <c r="I1062" s="352" t="s">
        <v>501</v>
      </c>
    </row>
    <row r="1063" spans="1:9">
      <c r="A1063" s="73">
        <v>2022</v>
      </c>
      <c r="B1063" s="73" t="s">
        <v>234</v>
      </c>
      <c r="C1063" s="352" t="s">
        <v>219</v>
      </c>
      <c r="D1063" s="73" t="s">
        <v>16</v>
      </c>
      <c r="E1063" s="352" t="s">
        <v>219</v>
      </c>
      <c r="F1063" s="73">
        <v>173.22019098243481</v>
      </c>
      <c r="G1063" s="353" t="s">
        <v>219</v>
      </c>
      <c r="H1063" s="73" t="s">
        <v>93</v>
      </c>
      <c r="I1063" s="352" t="s">
        <v>501</v>
      </c>
    </row>
    <row r="1064" spans="1:9">
      <c r="A1064" s="73">
        <v>2022</v>
      </c>
      <c r="B1064" s="73" t="s">
        <v>234</v>
      </c>
      <c r="C1064" s="352" t="s">
        <v>219</v>
      </c>
      <c r="D1064" s="73" t="s">
        <v>47</v>
      </c>
      <c r="E1064" s="352" t="s">
        <v>219</v>
      </c>
      <c r="F1064" s="73">
        <v>241.33639781281829</v>
      </c>
      <c r="G1064" s="353" t="s">
        <v>219</v>
      </c>
      <c r="H1064" s="73" t="s">
        <v>93</v>
      </c>
      <c r="I1064" s="352" t="s">
        <v>501</v>
      </c>
    </row>
    <row r="1065" spans="1:9">
      <c r="A1065" s="73">
        <v>2022</v>
      </c>
      <c r="B1065" s="73" t="s">
        <v>234</v>
      </c>
      <c r="C1065" s="352" t="s">
        <v>219</v>
      </c>
      <c r="D1065" s="73" t="s">
        <v>84</v>
      </c>
      <c r="E1065" s="352" t="s">
        <v>219</v>
      </c>
      <c r="F1065" s="73">
        <v>209.33354687439439</v>
      </c>
      <c r="G1065" s="353" t="s">
        <v>219</v>
      </c>
      <c r="H1065" s="73" t="s">
        <v>93</v>
      </c>
      <c r="I1065" s="352" t="s">
        <v>501</v>
      </c>
    </row>
    <row r="1066" spans="1:9">
      <c r="A1066" s="73">
        <v>2022</v>
      </c>
      <c r="B1066" s="73" t="s">
        <v>236</v>
      </c>
      <c r="C1066" s="352" t="s">
        <v>219</v>
      </c>
      <c r="D1066" s="73" t="s">
        <v>108</v>
      </c>
      <c r="E1066" s="352" t="s">
        <v>219</v>
      </c>
      <c r="F1066" s="73">
        <v>171.46670330360277</v>
      </c>
      <c r="G1066" s="353" t="s">
        <v>219</v>
      </c>
      <c r="H1066" s="73" t="s">
        <v>93</v>
      </c>
      <c r="I1066" s="352" t="s">
        <v>501</v>
      </c>
    </row>
    <row r="1067" spans="1:9">
      <c r="A1067" s="73">
        <v>2022</v>
      </c>
      <c r="B1067" s="73" t="s">
        <v>236</v>
      </c>
      <c r="C1067" s="352" t="s">
        <v>219</v>
      </c>
      <c r="D1067" s="73" t="s">
        <v>498</v>
      </c>
      <c r="E1067" s="352" t="s">
        <v>219</v>
      </c>
      <c r="F1067" s="73">
        <v>1279.7427920815962</v>
      </c>
      <c r="G1067" s="353" t="s">
        <v>219</v>
      </c>
      <c r="H1067" s="73" t="s">
        <v>93</v>
      </c>
      <c r="I1067" s="352" t="s">
        <v>501</v>
      </c>
    </row>
    <row r="1068" spans="1:9">
      <c r="A1068" s="73">
        <v>2022</v>
      </c>
      <c r="B1068" s="73" t="s">
        <v>236</v>
      </c>
      <c r="C1068" s="352" t="s">
        <v>219</v>
      </c>
      <c r="D1068" s="73" t="s">
        <v>54</v>
      </c>
      <c r="E1068" s="352" t="s">
        <v>219</v>
      </c>
      <c r="F1068" s="73">
        <v>82.520205716509679</v>
      </c>
      <c r="G1068" s="353" t="s">
        <v>219</v>
      </c>
      <c r="H1068" s="73" t="s">
        <v>93</v>
      </c>
      <c r="I1068" s="352" t="s">
        <v>501</v>
      </c>
    </row>
    <row r="1069" spans="1:9">
      <c r="A1069" s="73">
        <v>2022</v>
      </c>
      <c r="B1069" s="73" t="s">
        <v>237</v>
      </c>
      <c r="C1069" s="352" t="s">
        <v>219</v>
      </c>
      <c r="D1069" s="73" t="s">
        <v>15</v>
      </c>
      <c r="E1069" s="352" t="s">
        <v>219</v>
      </c>
      <c r="F1069" s="73">
        <v>1831.4725475062062</v>
      </c>
      <c r="G1069" s="353" t="s">
        <v>219</v>
      </c>
      <c r="H1069" s="73" t="s">
        <v>93</v>
      </c>
      <c r="I1069" s="352" t="s">
        <v>501</v>
      </c>
    </row>
    <row r="1070" spans="1:9">
      <c r="A1070" s="73">
        <v>2022</v>
      </c>
      <c r="B1070" s="73" t="s">
        <v>234</v>
      </c>
      <c r="C1070" s="352" t="s">
        <v>219</v>
      </c>
      <c r="D1070" s="73" t="s">
        <v>499</v>
      </c>
      <c r="E1070" s="352" t="s">
        <v>219</v>
      </c>
      <c r="F1070" s="73">
        <v>18356.239642684446</v>
      </c>
      <c r="G1070" s="353" t="s">
        <v>219</v>
      </c>
      <c r="H1070" s="73" t="s">
        <v>93</v>
      </c>
      <c r="I1070" s="352" t="s">
        <v>501</v>
      </c>
    </row>
    <row r="1071" spans="1:9">
      <c r="A1071" s="73">
        <v>2022</v>
      </c>
      <c r="B1071" s="73" t="s">
        <v>234</v>
      </c>
      <c r="C1071" s="352" t="s">
        <v>219</v>
      </c>
      <c r="D1071" s="73" t="s">
        <v>500</v>
      </c>
      <c r="E1071" s="352" t="s">
        <v>219</v>
      </c>
      <c r="F1071" s="73">
        <v>380.46305195710545</v>
      </c>
      <c r="G1071" s="353" t="s">
        <v>219</v>
      </c>
      <c r="H1071" s="73" t="s">
        <v>93</v>
      </c>
      <c r="I1071" s="352" t="s">
        <v>501</v>
      </c>
    </row>
    <row r="1072" spans="1:9">
      <c r="A1072" s="73">
        <v>2022</v>
      </c>
      <c r="B1072" s="73" t="s">
        <v>234</v>
      </c>
      <c r="C1072" s="352" t="s">
        <v>219</v>
      </c>
      <c r="D1072" s="73" t="s">
        <v>96</v>
      </c>
      <c r="E1072" s="352" t="s">
        <v>219</v>
      </c>
      <c r="F1072" s="73">
        <v>18736.70269464155</v>
      </c>
      <c r="G1072" s="353" t="s">
        <v>219</v>
      </c>
      <c r="H1072" s="73" t="s">
        <v>93</v>
      </c>
      <c r="I1072" s="352" t="s">
        <v>501</v>
      </c>
    </row>
    <row r="1073" spans="1:9">
      <c r="A1073" s="73">
        <v>2022</v>
      </c>
      <c r="B1073" s="73" t="s">
        <v>234</v>
      </c>
      <c r="C1073" s="352" t="s">
        <v>219</v>
      </c>
      <c r="D1073" s="73" t="s">
        <v>18</v>
      </c>
      <c r="E1073" s="352" t="s">
        <v>219</v>
      </c>
      <c r="F1073" s="73">
        <v>583.52866632187249</v>
      </c>
      <c r="G1073" s="353" t="s">
        <v>219</v>
      </c>
      <c r="H1073" s="73" t="s">
        <v>94</v>
      </c>
      <c r="I1073" s="352" t="s">
        <v>501</v>
      </c>
    </row>
    <row r="1074" spans="1:9">
      <c r="A1074" s="73">
        <v>2022</v>
      </c>
      <c r="B1074" s="73" t="s">
        <v>234</v>
      </c>
      <c r="C1074" s="352" t="s">
        <v>219</v>
      </c>
      <c r="D1074" s="73" t="s">
        <v>19</v>
      </c>
      <c r="E1074" s="352" t="s">
        <v>219</v>
      </c>
      <c r="F1074" s="73">
        <v>663.7139555950406</v>
      </c>
      <c r="G1074" s="353" t="s">
        <v>219</v>
      </c>
      <c r="H1074" s="73" t="s">
        <v>94</v>
      </c>
      <c r="I1074" s="352" t="s">
        <v>501</v>
      </c>
    </row>
    <row r="1075" spans="1:9">
      <c r="A1075" s="73">
        <v>2022</v>
      </c>
      <c r="B1075" s="73" t="s">
        <v>234</v>
      </c>
      <c r="C1075" s="352" t="s">
        <v>219</v>
      </c>
      <c r="D1075" s="73" t="s">
        <v>13</v>
      </c>
      <c r="E1075" s="352" t="s">
        <v>219</v>
      </c>
      <c r="F1075" s="73">
        <v>999.13178538651653</v>
      </c>
      <c r="G1075" s="353" t="s">
        <v>219</v>
      </c>
      <c r="H1075" s="73" t="s">
        <v>94</v>
      </c>
      <c r="I1075" s="352" t="s">
        <v>501</v>
      </c>
    </row>
    <row r="1076" spans="1:9">
      <c r="A1076" s="73">
        <v>2022</v>
      </c>
      <c r="B1076" s="73" t="s">
        <v>234</v>
      </c>
      <c r="C1076" s="352" t="s">
        <v>219</v>
      </c>
      <c r="D1076" s="73" t="s">
        <v>81</v>
      </c>
      <c r="E1076" s="352" t="s">
        <v>219</v>
      </c>
      <c r="F1076" s="73">
        <v>436.19918202553413</v>
      </c>
      <c r="G1076" s="353" t="s">
        <v>219</v>
      </c>
      <c r="H1076" s="73" t="s">
        <v>94</v>
      </c>
      <c r="I1076" s="352" t="s">
        <v>501</v>
      </c>
    </row>
    <row r="1077" spans="1:9">
      <c r="A1077" s="73">
        <v>2022</v>
      </c>
      <c r="B1077" s="73" t="s">
        <v>234</v>
      </c>
      <c r="C1077" s="352" t="s">
        <v>219</v>
      </c>
      <c r="D1077" s="73" t="s">
        <v>2</v>
      </c>
      <c r="E1077" s="352" t="s">
        <v>219</v>
      </c>
      <c r="F1077" s="73">
        <v>2976.3821328741474</v>
      </c>
      <c r="G1077" s="353" t="s">
        <v>219</v>
      </c>
      <c r="H1077" s="73" t="s">
        <v>94</v>
      </c>
      <c r="I1077" s="352" t="s">
        <v>501</v>
      </c>
    </row>
    <row r="1078" spans="1:9">
      <c r="A1078" s="73">
        <v>2022</v>
      </c>
      <c r="B1078" s="73" t="s">
        <v>234</v>
      </c>
      <c r="C1078" s="352" t="s">
        <v>219</v>
      </c>
      <c r="D1078" s="73" t="s">
        <v>5</v>
      </c>
      <c r="E1078" s="352" t="s">
        <v>219</v>
      </c>
      <c r="F1078" s="73">
        <v>4929.6650015652813</v>
      </c>
      <c r="G1078" s="353" t="s">
        <v>219</v>
      </c>
      <c r="H1078" s="73" t="s">
        <v>94</v>
      </c>
      <c r="I1078" s="352" t="s">
        <v>501</v>
      </c>
    </row>
    <row r="1079" spans="1:9">
      <c r="A1079" s="73">
        <v>2022</v>
      </c>
      <c r="B1079" s="73" t="s">
        <v>234</v>
      </c>
      <c r="C1079" s="352" t="s">
        <v>219</v>
      </c>
      <c r="D1079" s="73" t="s">
        <v>8</v>
      </c>
      <c r="E1079" s="352" t="s">
        <v>219</v>
      </c>
      <c r="F1079" s="73">
        <v>2412.8244189498764</v>
      </c>
      <c r="G1079" s="353" t="s">
        <v>219</v>
      </c>
      <c r="H1079" s="73" t="s">
        <v>94</v>
      </c>
      <c r="I1079" s="352" t="s">
        <v>501</v>
      </c>
    </row>
    <row r="1080" spans="1:9">
      <c r="A1080" s="73">
        <v>2022</v>
      </c>
      <c r="B1080" s="73" t="s">
        <v>234</v>
      </c>
      <c r="C1080" s="352" t="s">
        <v>219</v>
      </c>
      <c r="D1080" s="73" t="s">
        <v>9</v>
      </c>
      <c r="E1080" s="352" t="s">
        <v>219</v>
      </c>
      <c r="F1080" s="73">
        <v>385.72680293841069</v>
      </c>
      <c r="G1080" s="353" t="s">
        <v>219</v>
      </c>
      <c r="H1080" s="73" t="s">
        <v>94</v>
      </c>
      <c r="I1080" s="352" t="s">
        <v>501</v>
      </c>
    </row>
    <row r="1081" spans="1:9">
      <c r="A1081" s="73">
        <v>2022</v>
      </c>
      <c r="B1081" s="73" t="s">
        <v>234</v>
      </c>
      <c r="C1081" s="352" t="s">
        <v>219</v>
      </c>
      <c r="D1081" s="73" t="s">
        <v>12</v>
      </c>
      <c r="E1081" s="352" t="s">
        <v>219</v>
      </c>
      <c r="F1081" s="73">
        <v>427.69891038021865</v>
      </c>
      <c r="G1081" s="353" t="s">
        <v>219</v>
      </c>
      <c r="H1081" s="73" t="s">
        <v>94</v>
      </c>
      <c r="I1081" s="352" t="s">
        <v>501</v>
      </c>
    </row>
    <row r="1082" spans="1:9">
      <c r="A1082" s="73">
        <v>2022</v>
      </c>
      <c r="B1082" s="73" t="s">
        <v>234</v>
      </c>
      <c r="C1082" s="352" t="s">
        <v>219</v>
      </c>
      <c r="D1082" s="73" t="s">
        <v>6</v>
      </c>
      <c r="E1082" s="352" t="s">
        <v>219</v>
      </c>
      <c r="F1082" s="73">
        <v>1187.9580772749209</v>
      </c>
      <c r="G1082" s="353" t="s">
        <v>219</v>
      </c>
      <c r="H1082" s="73" t="s">
        <v>94</v>
      </c>
      <c r="I1082" s="352" t="s">
        <v>501</v>
      </c>
    </row>
    <row r="1083" spans="1:9">
      <c r="A1083" s="73">
        <v>2022</v>
      </c>
      <c r="B1083" s="73" t="s">
        <v>234</v>
      </c>
      <c r="C1083" s="352" t="s">
        <v>219</v>
      </c>
      <c r="D1083" s="73" t="s">
        <v>83</v>
      </c>
      <c r="E1083" s="352" t="s">
        <v>219</v>
      </c>
      <c r="F1083" s="73">
        <v>1503.338657738444</v>
      </c>
      <c r="G1083" s="353" t="s">
        <v>219</v>
      </c>
      <c r="H1083" s="73" t="s">
        <v>94</v>
      </c>
      <c r="I1083" s="352" t="s">
        <v>501</v>
      </c>
    </row>
    <row r="1084" spans="1:9">
      <c r="A1084" s="73">
        <v>2022</v>
      </c>
      <c r="B1084" s="73" t="s">
        <v>234</v>
      </c>
      <c r="C1084" s="352" t="s">
        <v>219</v>
      </c>
      <c r="D1084" s="73" t="s">
        <v>16</v>
      </c>
      <c r="E1084" s="352" t="s">
        <v>219</v>
      </c>
      <c r="F1084" s="73">
        <v>205.49193405177812</v>
      </c>
      <c r="G1084" s="353" t="s">
        <v>219</v>
      </c>
      <c r="H1084" s="73" t="s">
        <v>94</v>
      </c>
      <c r="I1084" s="352" t="s">
        <v>501</v>
      </c>
    </row>
    <row r="1085" spans="1:9">
      <c r="A1085" s="73">
        <v>2022</v>
      </c>
      <c r="B1085" s="73" t="s">
        <v>234</v>
      </c>
      <c r="C1085" s="352" t="s">
        <v>219</v>
      </c>
      <c r="D1085" s="73" t="s">
        <v>47</v>
      </c>
      <c r="E1085" s="352" t="s">
        <v>219</v>
      </c>
      <c r="F1085" s="73">
        <v>205.79590607785079</v>
      </c>
      <c r="G1085" s="353" t="s">
        <v>219</v>
      </c>
      <c r="H1085" s="73" t="s">
        <v>94</v>
      </c>
      <c r="I1085" s="352" t="s">
        <v>501</v>
      </c>
    </row>
    <row r="1086" spans="1:9">
      <c r="A1086" s="73">
        <v>2022</v>
      </c>
      <c r="B1086" s="73" t="s">
        <v>234</v>
      </c>
      <c r="C1086" s="352" t="s">
        <v>219</v>
      </c>
      <c r="D1086" s="73" t="s">
        <v>84</v>
      </c>
      <c r="E1086" s="352" t="s">
        <v>219</v>
      </c>
      <c r="F1086" s="73">
        <v>233.38195453235539</v>
      </c>
      <c r="G1086" s="353" t="s">
        <v>219</v>
      </c>
      <c r="H1086" s="73" t="s">
        <v>94</v>
      </c>
      <c r="I1086" s="352" t="s">
        <v>501</v>
      </c>
    </row>
    <row r="1087" spans="1:9">
      <c r="A1087" s="73">
        <v>2022</v>
      </c>
      <c r="B1087" s="73" t="s">
        <v>236</v>
      </c>
      <c r="C1087" s="352" t="s">
        <v>219</v>
      </c>
      <c r="D1087" s="73" t="s">
        <v>108</v>
      </c>
      <c r="E1087" s="352" t="s">
        <v>219</v>
      </c>
      <c r="F1087" s="73">
        <v>166.28174483424047</v>
      </c>
      <c r="G1087" s="353" t="s">
        <v>219</v>
      </c>
      <c r="H1087" s="73" t="s">
        <v>94</v>
      </c>
      <c r="I1087" s="352" t="s">
        <v>501</v>
      </c>
    </row>
    <row r="1088" spans="1:9">
      <c r="A1088" s="73">
        <v>2022</v>
      </c>
      <c r="B1088" s="73" t="s">
        <v>236</v>
      </c>
      <c r="C1088" s="352" t="s">
        <v>219</v>
      </c>
      <c r="D1088" s="73" t="s">
        <v>498</v>
      </c>
      <c r="E1088" s="352" t="s">
        <v>219</v>
      </c>
      <c r="F1088" s="73">
        <v>1301.8958848014115</v>
      </c>
      <c r="G1088" s="353" t="s">
        <v>219</v>
      </c>
      <c r="H1088" s="73" t="s">
        <v>94</v>
      </c>
      <c r="I1088" s="352" t="s">
        <v>501</v>
      </c>
    </row>
    <row r="1089" spans="1:9">
      <c r="A1089" s="73">
        <v>2022</v>
      </c>
      <c r="B1089" s="73" t="s">
        <v>236</v>
      </c>
      <c r="C1089" s="352" t="s">
        <v>219</v>
      </c>
      <c r="D1089" s="73" t="s">
        <v>54</v>
      </c>
      <c r="E1089" s="352" t="s">
        <v>219</v>
      </c>
      <c r="F1089" s="73">
        <v>78.721353883558379</v>
      </c>
      <c r="G1089" s="353" t="s">
        <v>219</v>
      </c>
      <c r="H1089" s="73" t="s">
        <v>94</v>
      </c>
      <c r="I1089" s="352" t="s">
        <v>501</v>
      </c>
    </row>
    <row r="1090" spans="1:9">
      <c r="A1090" s="73">
        <v>2022</v>
      </c>
      <c r="B1090" s="73" t="s">
        <v>237</v>
      </c>
      <c r="C1090" s="352" t="s">
        <v>219</v>
      </c>
      <c r="D1090" s="73" t="s">
        <v>15</v>
      </c>
      <c r="E1090" s="352" t="s">
        <v>219</v>
      </c>
      <c r="F1090" s="73">
        <v>2344.7685098216384</v>
      </c>
      <c r="G1090" s="353" t="s">
        <v>219</v>
      </c>
      <c r="H1090" s="73" t="s">
        <v>94</v>
      </c>
      <c r="I1090" s="352" t="s">
        <v>501</v>
      </c>
    </row>
    <row r="1091" spans="1:9">
      <c r="A1091" s="73">
        <v>2022</v>
      </c>
      <c r="B1091" s="73" t="s">
        <v>234</v>
      </c>
      <c r="C1091" s="352" t="s">
        <v>219</v>
      </c>
      <c r="D1091" s="73" t="s">
        <v>499</v>
      </c>
      <c r="E1091" s="352" t="s">
        <v>219</v>
      </c>
      <c r="F1091" s="73">
        <v>21042.504879053096</v>
      </c>
      <c r="G1091" s="353" t="s">
        <v>219</v>
      </c>
      <c r="H1091" s="73" t="s">
        <v>94</v>
      </c>
      <c r="I1091" s="352" t="s">
        <v>501</v>
      </c>
    </row>
    <row r="1092" spans="1:9">
      <c r="A1092" s="73">
        <v>2022</v>
      </c>
      <c r="B1092" s="73" t="s">
        <v>234</v>
      </c>
      <c r="C1092" s="352" t="s">
        <v>219</v>
      </c>
      <c r="D1092" s="73" t="s">
        <v>500</v>
      </c>
      <c r="E1092" s="352" t="s">
        <v>219</v>
      </c>
      <c r="F1092" s="73">
        <v>673.39339380675358</v>
      </c>
      <c r="G1092" s="353" t="s">
        <v>219</v>
      </c>
      <c r="H1092" s="73" t="s">
        <v>94</v>
      </c>
      <c r="I1092" s="352" t="s">
        <v>501</v>
      </c>
    </row>
    <row r="1093" spans="1:9">
      <c r="A1093" s="73">
        <v>2022</v>
      </c>
      <c r="B1093" s="73" t="s">
        <v>234</v>
      </c>
      <c r="C1093" s="352" t="s">
        <v>219</v>
      </c>
      <c r="D1093" s="73" t="s">
        <v>96</v>
      </c>
      <c r="E1093" s="352" t="s">
        <v>219</v>
      </c>
      <c r="F1093" s="73">
        <v>21715.898272859849</v>
      </c>
      <c r="G1093" s="353" t="s">
        <v>219</v>
      </c>
      <c r="H1093" s="73" t="s">
        <v>94</v>
      </c>
      <c r="I1093" s="352" t="s">
        <v>501</v>
      </c>
    </row>
    <row r="1094" spans="1:9">
      <c r="A1094" s="73" t="s">
        <v>136</v>
      </c>
      <c r="B1094" s="73" t="s">
        <v>234</v>
      </c>
      <c r="C1094" s="352" t="s">
        <v>219</v>
      </c>
      <c r="D1094" s="73" t="s">
        <v>18</v>
      </c>
      <c r="E1094" s="352" t="s">
        <v>219</v>
      </c>
      <c r="F1094" s="73">
        <v>446.50815606743106</v>
      </c>
      <c r="G1094" s="353" t="s">
        <v>219</v>
      </c>
      <c r="H1094" s="73" t="s">
        <v>9</v>
      </c>
      <c r="I1094" s="352" t="s">
        <v>501</v>
      </c>
    </row>
    <row r="1095" spans="1:9">
      <c r="A1095" s="73" t="s">
        <v>136</v>
      </c>
      <c r="B1095" s="73" t="s">
        <v>234</v>
      </c>
      <c r="C1095" s="352" t="s">
        <v>219</v>
      </c>
      <c r="D1095" s="73" t="s">
        <v>19</v>
      </c>
      <c r="E1095" s="352" t="s">
        <v>219</v>
      </c>
      <c r="F1095" s="73">
        <v>639.11894337089393</v>
      </c>
      <c r="G1095" s="353" t="s">
        <v>219</v>
      </c>
      <c r="H1095" s="73" t="s">
        <v>9</v>
      </c>
      <c r="I1095" s="352" t="s">
        <v>501</v>
      </c>
    </row>
    <row r="1096" spans="1:9">
      <c r="A1096" s="73" t="s">
        <v>136</v>
      </c>
      <c r="B1096" s="73" t="s">
        <v>234</v>
      </c>
      <c r="C1096" s="352" t="s">
        <v>219</v>
      </c>
      <c r="D1096" s="73" t="s">
        <v>13</v>
      </c>
      <c r="E1096" s="352" t="s">
        <v>219</v>
      </c>
      <c r="F1096" s="73">
        <v>1065.4178702423653</v>
      </c>
      <c r="G1096" s="353" t="s">
        <v>219</v>
      </c>
      <c r="H1096" s="73" t="s">
        <v>9</v>
      </c>
      <c r="I1096" s="352" t="s">
        <v>501</v>
      </c>
    </row>
    <row r="1097" spans="1:9">
      <c r="A1097" s="73" t="s">
        <v>136</v>
      </c>
      <c r="B1097" s="73" t="s">
        <v>234</v>
      </c>
      <c r="C1097" s="352" t="s">
        <v>219</v>
      </c>
      <c r="D1097" s="73" t="s">
        <v>81</v>
      </c>
      <c r="E1097" s="352" t="s">
        <v>219</v>
      </c>
      <c r="F1097" s="73">
        <v>412.22133296025407</v>
      </c>
      <c r="G1097" s="353" t="s">
        <v>219</v>
      </c>
      <c r="H1097" s="73" t="s">
        <v>9</v>
      </c>
      <c r="I1097" s="352" t="s">
        <v>501</v>
      </c>
    </row>
    <row r="1098" spans="1:9">
      <c r="A1098" s="73" t="s">
        <v>136</v>
      </c>
      <c r="B1098" s="73" t="s">
        <v>234</v>
      </c>
      <c r="C1098" s="352" t="s">
        <v>219</v>
      </c>
      <c r="D1098" s="73" t="s">
        <v>2</v>
      </c>
      <c r="E1098" s="352" t="s">
        <v>219</v>
      </c>
      <c r="F1098" s="73">
        <v>4429.7527178467881</v>
      </c>
      <c r="G1098" s="353" t="s">
        <v>219</v>
      </c>
      <c r="H1098" s="73" t="s">
        <v>9</v>
      </c>
      <c r="I1098" s="352" t="s">
        <v>501</v>
      </c>
    </row>
    <row r="1099" spans="1:9">
      <c r="A1099" s="73" t="s">
        <v>136</v>
      </c>
      <c r="B1099" s="73" t="s">
        <v>234</v>
      </c>
      <c r="C1099" s="352" t="s">
        <v>219</v>
      </c>
      <c r="D1099" s="73" t="s">
        <v>5</v>
      </c>
      <c r="E1099" s="352" t="s">
        <v>219</v>
      </c>
      <c r="F1099" s="73">
        <v>3911.1179755941562</v>
      </c>
      <c r="G1099" s="353" t="s">
        <v>219</v>
      </c>
      <c r="H1099" s="73" t="s">
        <v>9</v>
      </c>
      <c r="I1099" s="352" t="s">
        <v>501</v>
      </c>
    </row>
    <row r="1100" spans="1:9">
      <c r="A1100" s="73" t="s">
        <v>136</v>
      </c>
      <c r="B1100" s="73" t="s">
        <v>234</v>
      </c>
      <c r="C1100" s="352" t="s">
        <v>219</v>
      </c>
      <c r="D1100" s="73" t="s">
        <v>8</v>
      </c>
      <c r="E1100" s="352" t="s">
        <v>219</v>
      </c>
      <c r="F1100" s="73">
        <v>2400.4661339763643</v>
      </c>
      <c r="G1100" s="353" t="s">
        <v>219</v>
      </c>
      <c r="H1100" s="73" t="s">
        <v>9</v>
      </c>
      <c r="I1100" s="352" t="s">
        <v>501</v>
      </c>
    </row>
    <row r="1101" spans="1:9">
      <c r="A1101" s="73" t="s">
        <v>136</v>
      </c>
      <c r="B1101" s="73" t="s">
        <v>234</v>
      </c>
      <c r="C1101" s="352" t="s">
        <v>219</v>
      </c>
      <c r="D1101" s="73" t="s">
        <v>9</v>
      </c>
      <c r="E1101" s="352" t="s">
        <v>219</v>
      </c>
      <c r="F1101" s="73">
        <v>318.46247998862253</v>
      </c>
      <c r="G1101" s="353" t="s">
        <v>219</v>
      </c>
      <c r="H1101" s="73" t="s">
        <v>9</v>
      </c>
      <c r="I1101" s="352" t="s">
        <v>501</v>
      </c>
    </row>
    <row r="1102" spans="1:9">
      <c r="A1102" s="73" t="s">
        <v>136</v>
      </c>
      <c r="B1102" s="73" t="s">
        <v>234</v>
      </c>
      <c r="C1102" s="352" t="s">
        <v>219</v>
      </c>
      <c r="D1102" s="73" t="s">
        <v>12</v>
      </c>
      <c r="E1102" s="352" t="s">
        <v>219</v>
      </c>
      <c r="F1102" s="73">
        <v>399.87006989789057</v>
      </c>
      <c r="G1102" s="353" t="s">
        <v>219</v>
      </c>
      <c r="H1102" s="73" t="s">
        <v>9</v>
      </c>
      <c r="I1102" s="352" t="s">
        <v>501</v>
      </c>
    </row>
    <row r="1103" spans="1:9">
      <c r="A1103" s="73" t="s">
        <v>136</v>
      </c>
      <c r="B1103" s="73" t="s">
        <v>234</v>
      </c>
      <c r="C1103" s="352" t="s">
        <v>219</v>
      </c>
      <c r="D1103" s="73" t="s">
        <v>6</v>
      </c>
      <c r="E1103" s="352" t="s">
        <v>219</v>
      </c>
      <c r="F1103" s="73">
        <v>1202.2591357963624</v>
      </c>
      <c r="G1103" s="353" t="s">
        <v>219</v>
      </c>
      <c r="H1103" s="73" t="s">
        <v>9</v>
      </c>
      <c r="I1103" s="352" t="s">
        <v>501</v>
      </c>
    </row>
    <row r="1104" spans="1:9">
      <c r="A1104" s="73" t="s">
        <v>136</v>
      </c>
      <c r="B1104" s="73" t="s">
        <v>234</v>
      </c>
      <c r="C1104" s="352" t="s">
        <v>219</v>
      </c>
      <c r="D1104" s="73" t="s">
        <v>83</v>
      </c>
      <c r="E1104" s="352" t="s">
        <v>219</v>
      </c>
      <c r="F1104" s="73">
        <v>1269.429078516361</v>
      </c>
      <c r="G1104" s="353" t="s">
        <v>219</v>
      </c>
      <c r="H1104" s="73" t="s">
        <v>9</v>
      </c>
      <c r="I1104" s="352" t="s">
        <v>501</v>
      </c>
    </row>
    <row r="1105" spans="1:9">
      <c r="A1105" s="73" t="s">
        <v>136</v>
      </c>
      <c r="B1105" s="73" t="s">
        <v>234</v>
      </c>
      <c r="C1105" s="352" t="s">
        <v>219</v>
      </c>
      <c r="D1105" s="73" t="s">
        <v>16</v>
      </c>
      <c r="E1105" s="352" t="s">
        <v>219</v>
      </c>
      <c r="F1105" s="73">
        <v>201.41528915337148</v>
      </c>
      <c r="G1105" s="353" t="s">
        <v>219</v>
      </c>
      <c r="H1105" s="73" t="s">
        <v>9</v>
      </c>
      <c r="I1105" s="352" t="s">
        <v>501</v>
      </c>
    </row>
    <row r="1106" spans="1:9">
      <c r="A1106" s="73" t="s">
        <v>136</v>
      </c>
      <c r="B1106" s="73" t="s">
        <v>234</v>
      </c>
      <c r="C1106" s="352" t="s">
        <v>219</v>
      </c>
      <c r="D1106" s="73" t="s">
        <v>47</v>
      </c>
      <c r="E1106" s="352" t="s">
        <v>219</v>
      </c>
      <c r="F1106" s="73">
        <v>195.61911526778204</v>
      </c>
      <c r="G1106" s="353" t="s">
        <v>219</v>
      </c>
      <c r="H1106" s="73" t="s">
        <v>9</v>
      </c>
      <c r="I1106" s="352" t="s">
        <v>501</v>
      </c>
    </row>
    <row r="1107" spans="1:9">
      <c r="A1107" s="73" t="s">
        <v>136</v>
      </c>
      <c r="B1107" s="73" t="s">
        <v>234</v>
      </c>
      <c r="C1107" s="352" t="s">
        <v>219</v>
      </c>
      <c r="D1107" s="73" t="s">
        <v>84</v>
      </c>
      <c r="E1107" s="352" t="s">
        <v>219</v>
      </c>
      <c r="F1107" s="73">
        <v>202.00207203843618</v>
      </c>
      <c r="G1107" s="353" t="s">
        <v>219</v>
      </c>
      <c r="H1107" s="73" t="s">
        <v>9</v>
      </c>
      <c r="I1107" s="352" t="s">
        <v>501</v>
      </c>
    </row>
    <row r="1108" spans="1:9">
      <c r="A1108" s="73" t="s">
        <v>136</v>
      </c>
      <c r="B1108" s="73" t="s">
        <v>236</v>
      </c>
      <c r="C1108" s="352" t="s">
        <v>219</v>
      </c>
      <c r="D1108" s="73" t="s">
        <v>108</v>
      </c>
      <c r="E1108" s="352" t="s">
        <v>219</v>
      </c>
      <c r="F1108" s="73">
        <v>387.44159076672025</v>
      </c>
      <c r="G1108" s="353" t="s">
        <v>219</v>
      </c>
      <c r="H1108" s="73" t="s">
        <v>9</v>
      </c>
      <c r="I1108" s="352" t="s">
        <v>501</v>
      </c>
    </row>
    <row r="1109" spans="1:9">
      <c r="A1109" s="73" t="s">
        <v>136</v>
      </c>
      <c r="B1109" s="73" t="s">
        <v>236</v>
      </c>
      <c r="C1109" s="352" t="s">
        <v>219</v>
      </c>
      <c r="D1109" s="73" t="s">
        <v>498</v>
      </c>
      <c r="E1109" s="352" t="s">
        <v>219</v>
      </c>
      <c r="F1109" s="73">
        <v>1304.8208263461947</v>
      </c>
      <c r="G1109" s="353" t="s">
        <v>219</v>
      </c>
      <c r="H1109" s="73" t="s">
        <v>9</v>
      </c>
      <c r="I1109" s="352" t="s">
        <v>501</v>
      </c>
    </row>
    <row r="1110" spans="1:9">
      <c r="A1110" s="73" t="s">
        <v>136</v>
      </c>
      <c r="B1110" s="73" t="s">
        <v>236</v>
      </c>
      <c r="C1110" s="352" t="s">
        <v>219</v>
      </c>
      <c r="D1110" s="73" t="s">
        <v>54</v>
      </c>
      <c r="E1110" s="352" t="s">
        <v>219</v>
      </c>
      <c r="F1110" s="73">
        <v>80.368147214359809</v>
      </c>
      <c r="G1110" s="353" t="s">
        <v>219</v>
      </c>
      <c r="H1110" s="73" t="s">
        <v>9</v>
      </c>
      <c r="I1110" s="352" t="s">
        <v>501</v>
      </c>
    </row>
    <row r="1111" spans="1:9">
      <c r="A1111" s="73" t="s">
        <v>136</v>
      </c>
      <c r="B1111" s="73" t="s">
        <v>237</v>
      </c>
      <c r="C1111" s="352" t="s">
        <v>219</v>
      </c>
      <c r="D1111" s="73" t="s">
        <v>15</v>
      </c>
      <c r="E1111" s="352" t="s">
        <v>219</v>
      </c>
      <c r="F1111" s="73">
        <v>1771.0284237600495</v>
      </c>
      <c r="G1111" s="353" t="s">
        <v>219</v>
      </c>
      <c r="H1111" s="73" t="s">
        <v>9</v>
      </c>
      <c r="I1111" s="352" t="s">
        <v>501</v>
      </c>
    </row>
    <row r="1112" spans="1:9">
      <c r="A1112" s="73" t="s">
        <v>136</v>
      </c>
      <c r="B1112" s="73" t="s">
        <v>234</v>
      </c>
      <c r="C1112" s="352" t="s">
        <v>219</v>
      </c>
      <c r="D1112" s="73" t="s">
        <v>499</v>
      </c>
      <c r="E1112" s="352" t="s">
        <v>219</v>
      </c>
      <c r="F1112" s="73">
        <v>20637.319358804401</v>
      </c>
      <c r="G1112" s="353" t="s">
        <v>219</v>
      </c>
      <c r="H1112" s="73" t="s">
        <v>9</v>
      </c>
      <c r="I1112" s="352" t="s">
        <v>501</v>
      </c>
    </row>
    <row r="1113" spans="1:9">
      <c r="A1113" s="73" t="s">
        <v>136</v>
      </c>
      <c r="B1113" s="73" t="s">
        <v>234</v>
      </c>
      <c r="C1113" s="352" t="s">
        <v>219</v>
      </c>
      <c r="D1113" s="73" t="s">
        <v>500</v>
      </c>
      <c r="E1113" s="352" t="s">
        <v>219</v>
      </c>
      <c r="F1113" s="73">
        <v>478.03644736305029</v>
      </c>
      <c r="G1113" s="353" t="s">
        <v>219</v>
      </c>
      <c r="H1113" s="73" t="s">
        <v>9</v>
      </c>
      <c r="I1113" s="352" t="s">
        <v>501</v>
      </c>
    </row>
    <row r="1114" spans="1:9">
      <c r="A1114" s="73" t="s">
        <v>136</v>
      </c>
      <c r="B1114" s="73" t="s">
        <v>234</v>
      </c>
      <c r="C1114" s="352" t="s">
        <v>219</v>
      </c>
      <c r="D1114" s="73" t="s">
        <v>96</v>
      </c>
      <c r="E1114" s="352" t="s">
        <v>219</v>
      </c>
      <c r="F1114" s="73">
        <v>21115.355806167452</v>
      </c>
      <c r="G1114" s="353" t="s">
        <v>219</v>
      </c>
      <c r="H1114" s="73" t="s">
        <v>9</v>
      </c>
      <c r="I1114" s="352" t="s">
        <v>501</v>
      </c>
    </row>
    <row r="1115" spans="1:9">
      <c r="A1115" s="73" t="s">
        <v>136</v>
      </c>
      <c r="B1115" s="73" t="s">
        <v>234</v>
      </c>
      <c r="C1115" s="352" t="s">
        <v>219</v>
      </c>
      <c r="D1115" s="73" t="s">
        <v>18</v>
      </c>
      <c r="E1115" s="352" t="s">
        <v>219</v>
      </c>
      <c r="F1115" s="73">
        <v>523.87176741365886</v>
      </c>
      <c r="G1115" s="353" t="s">
        <v>219</v>
      </c>
      <c r="H1115" s="73" t="s">
        <v>92</v>
      </c>
      <c r="I1115" s="352" t="s">
        <v>501</v>
      </c>
    </row>
    <row r="1116" spans="1:9">
      <c r="A1116" s="73" t="s">
        <v>136</v>
      </c>
      <c r="B1116" s="73" t="s">
        <v>234</v>
      </c>
      <c r="C1116" s="352" t="s">
        <v>219</v>
      </c>
      <c r="D1116" s="73" t="s">
        <v>19</v>
      </c>
      <c r="E1116" s="352" t="s">
        <v>219</v>
      </c>
      <c r="F1116" s="73">
        <v>617.80060475561095</v>
      </c>
      <c r="G1116" s="353" t="s">
        <v>219</v>
      </c>
      <c r="H1116" s="73" t="s">
        <v>92</v>
      </c>
      <c r="I1116" s="352" t="s">
        <v>501</v>
      </c>
    </row>
    <row r="1117" spans="1:9">
      <c r="A1117" s="73" t="s">
        <v>136</v>
      </c>
      <c r="B1117" s="73" t="s">
        <v>234</v>
      </c>
      <c r="C1117" s="352" t="s">
        <v>219</v>
      </c>
      <c r="D1117" s="73" t="s">
        <v>13</v>
      </c>
      <c r="E1117" s="352" t="s">
        <v>219</v>
      </c>
      <c r="F1117" s="73">
        <v>1081.8821263374973</v>
      </c>
      <c r="G1117" s="353" t="s">
        <v>219</v>
      </c>
      <c r="H1117" s="73" t="s">
        <v>92</v>
      </c>
      <c r="I1117" s="352" t="s">
        <v>501</v>
      </c>
    </row>
    <row r="1118" spans="1:9">
      <c r="A1118" s="73" t="s">
        <v>136</v>
      </c>
      <c r="B1118" s="73" t="s">
        <v>234</v>
      </c>
      <c r="C1118" s="352" t="s">
        <v>219</v>
      </c>
      <c r="D1118" s="73" t="s">
        <v>81</v>
      </c>
      <c r="E1118" s="352" t="s">
        <v>219</v>
      </c>
      <c r="F1118" s="73">
        <v>466.49501567326871</v>
      </c>
      <c r="G1118" s="353" t="s">
        <v>219</v>
      </c>
      <c r="H1118" s="73" t="s">
        <v>92</v>
      </c>
      <c r="I1118" s="352" t="s">
        <v>501</v>
      </c>
    </row>
    <row r="1119" spans="1:9">
      <c r="A1119" s="73" t="s">
        <v>136</v>
      </c>
      <c r="B1119" s="73" t="s">
        <v>234</v>
      </c>
      <c r="C1119" s="352" t="s">
        <v>219</v>
      </c>
      <c r="D1119" s="73" t="s">
        <v>2</v>
      </c>
      <c r="E1119" s="352" t="s">
        <v>219</v>
      </c>
      <c r="F1119" s="73">
        <v>2532.9719775395738</v>
      </c>
      <c r="G1119" s="353" t="s">
        <v>219</v>
      </c>
      <c r="H1119" s="73" t="s">
        <v>92</v>
      </c>
      <c r="I1119" s="352" t="s">
        <v>501</v>
      </c>
    </row>
    <row r="1120" spans="1:9">
      <c r="A1120" s="73" t="s">
        <v>136</v>
      </c>
      <c r="B1120" s="73" t="s">
        <v>234</v>
      </c>
      <c r="C1120" s="352" t="s">
        <v>219</v>
      </c>
      <c r="D1120" s="73" t="s">
        <v>5</v>
      </c>
      <c r="E1120" s="352" t="s">
        <v>219</v>
      </c>
      <c r="F1120" s="73">
        <v>3139.1221956693689</v>
      </c>
      <c r="G1120" s="353" t="s">
        <v>219</v>
      </c>
      <c r="H1120" s="73" t="s">
        <v>92</v>
      </c>
      <c r="I1120" s="352" t="s">
        <v>501</v>
      </c>
    </row>
    <row r="1121" spans="1:9">
      <c r="A1121" s="73" t="s">
        <v>136</v>
      </c>
      <c r="B1121" s="73" t="s">
        <v>234</v>
      </c>
      <c r="C1121" s="352" t="s">
        <v>219</v>
      </c>
      <c r="D1121" s="73" t="s">
        <v>8</v>
      </c>
      <c r="E1121" s="352" t="s">
        <v>219</v>
      </c>
      <c r="F1121" s="73">
        <v>2547.7858294701618</v>
      </c>
      <c r="G1121" s="353" t="s">
        <v>219</v>
      </c>
      <c r="H1121" s="73" t="s">
        <v>92</v>
      </c>
      <c r="I1121" s="352" t="s">
        <v>501</v>
      </c>
    </row>
    <row r="1122" spans="1:9">
      <c r="A1122" s="73" t="s">
        <v>136</v>
      </c>
      <c r="B1122" s="73" t="s">
        <v>234</v>
      </c>
      <c r="C1122" s="352" t="s">
        <v>219</v>
      </c>
      <c r="D1122" s="73" t="s">
        <v>9</v>
      </c>
      <c r="E1122" s="352" t="s">
        <v>219</v>
      </c>
      <c r="F1122" s="73">
        <v>352.47996226524401</v>
      </c>
      <c r="G1122" s="353" t="s">
        <v>219</v>
      </c>
      <c r="H1122" s="73" t="s">
        <v>92</v>
      </c>
      <c r="I1122" s="352" t="s">
        <v>501</v>
      </c>
    </row>
    <row r="1123" spans="1:9">
      <c r="A1123" s="73" t="s">
        <v>136</v>
      </c>
      <c r="B1123" s="73" t="s">
        <v>234</v>
      </c>
      <c r="C1123" s="352" t="s">
        <v>219</v>
      </c>
      <c r="D1123" s="73" t="s">
        <v>12</v>
      </c>
      <c r="E1123" s="352" t="s">
        <v>219</v>
      </c>
      <c r="F1123" s="73">
        <v>435.43717149701666</v>
      </c>
      <c r="G1123" s="353" t="s">
        <v>219</v>
      </c>
      <c r="H1123" s="73" t="s">
        <v>92</v>
      </c>
      <c r="I1123" s="352" t="s">
        <v>501</v>
      </c>
    </row>
    <row r="1124" spans="1:9">
      <c r="A1124" s="73" t="s">
        <v>136</v>
      </c>
      <c r="B1124" s="73" t="s">
        <v>234</v>
      </c>
      <c r="C1124" s="352" t="s">
        <v>219</v>
      </c>
      <c r="D1124" s="73" t="s">
        <v>6</v>
      </c>
      <c r="E1124" s="352" t="s">
        <v>219</v>
      </c>
      <c r="F1124" s="73">
        <v>1191.7394152638515</v>
      </c>
      <c r="G1124" s="353" t="s">
        <v>219</v>
      </c>
      <c r="H1124" s="73" t="s">
        <v>92</v>
      </c>
      <c r="I1124" s="352" t="s">
        <v>501</v>
      </c>
    </row>
    <row r="1125" spans="1:9">
      <c r="A1125" s="73" t="s">
        <v>136</v>
      </c>
      <c r="B1125" s="73" t="s">
        <v>234</v>
      </c>
      <c r="C1125" s="352" t="s">
        <v>219</v>
      </c>
      <c r="D1125" s="73" t="s">
        <v>83</v>
      </c>
      <c r="E1125" s="352" t="s">
        <v>219</v>
      </c>
      <c r="F1125" s="73">
        <v>1472.7426532544023</v>
      </c>
      <c r="G1125" s="353" t="s">
        <v>219</v>
      </c>
      <c r="H1125" s="73" t="s">
        <v>92</v>
      </c>
      <c r="I1125" s="352" t="s">
        <v>501</v>
      </c>
    </row>
    <row r="1126" spans="1:9">
      <c r="A1126" s="73" t="s">
        <v>136</v>
      </c>
      <c r="B1126" s="73" t="s">
        <v>234</v>
      </c>
      <c r="C1126" s="352" t="s">
        <v>219</v>
      </c>
      <c r="D1126" s="73" t="s">
        <v>16</v>
      </c>
      <c r="E1126" s="352" t="s">
        <v>219</v>
      </c>
      <c r="F1126" s="73">
        <v>170.20826480986946</v>
      </c>
      <c r="G1126" s="353" t="s">
        <v>219</v>
      </c>
      <c r="H1126" s="73" t="s">
        <v>92</v>
      </c>
      <c r="I1126" s="352" t="s">
        <v>501</v>
      </c>
    </row>
    <row r="1127" spans="1:9">
      <c r="A1127" s="73" t="s">
        <v>136</v>
      </c>
      <c r="B1127" s="73" t="s">
        <v>234</v>
      </c>
      <c r="C1127" s="352" t="s">
        <v>219</v>
      </c>
      <c r="D1127" s="73" t="s">
        <v>47</v>
      </c>
      <c r="E1127" s="352" t="s">
        <v>219</v>
      </c>
      <c r="F1127" s="73">
        <v>206.92417978819711</v>
      </c>
      <c r="G1127" s="353" t="s">
        <v>219</v>
      </c>
      <c r="H1127" s="73" t="s">
        <v>92</v>
      </c>
      <c r="I1127" s="352" t="s">
        <v>501</v>
      </c>
    </row>
    <row r="1128" spans="1:9">
      <c r="A1128" s="73" t="s">
        <v>136</v>
      </c>
      <c r="B1128" s="73" t="s">
        <v>234</v>
      </c>
      <c r="C1128" s="352" t="s">
        <v>219</v>
      </c>
      <c r="D1128" s="73" t="s">
        <v>84</v>
      </c>
      <c r="E1128" s="352" t="s">
        <v>219</v>
      </c>
      <c r="F1128" s="73">
        <v>210.44723083629069</v>
      </c>
      <c r="G1128" s="353" t="s">
        <v>219</v>
      </c>
      <c r="H1128" s="73" t="s">
        <v>92</v>
      </c>
      <c r="I1128" s="352" t="s">
        <v>501</v>
      </c>
    </row>
    <row r="1129" spans="1:9">
      <c r="A1129" s="73" t="s">
        <v>136</v>
      </c>
      <c r="B1129" s="73" t="s">
        <v>236</v>
      </c>
      <c r="C1129" s="352" t="s">
        <v>219</v>
      </c>
      <c r="D1129" s="73" t="s">
        <v>108</v>
      </c>
      <c r="E1129" s="352" t="s">
        <v>219</v>
      </c>
      <c r="F1129" s="73">
        <v>237.90558259998835</v>
      </c>
      <c r="G1129" s="353" t="s">
        <v>219</v>
      </c>
      <c r="H1129" s="73" t="s">
        <v>92</v>
      </c>
      <c r="I1129" s="352" t="s">
        <v>501</v>
      </c>
    </row>
    <row r="1130" spans="1:9">
      <c r="A1130" s="73" t="s">
        <v>136</v>
      </c>
      <c r="B1130" s="73" t="s">
        <v>236</v>
      </c>
      <c r="C1130" s="352" t="s">
        <v>219</v>
      </c>
      <c r="D1130" s="73" t="s">
        <v>498</v>
      </c>
      <c r="E1130" s="352" t="s">
        <v>219</v>
      </c>
      <c r="F1130" s="73">
        <v>1309.6520264634846</v>
      </c>
      <c r="G1130" s="353" t="s">
        <v>219</v>
      </c>
      <c r="H1130" s="73" t="s">
        <v>92</v>
      </c>
      <c r="I1130" s="352" t="s">
        <v>501</v>
      </c>
    </row>
    <row r="1131" spans="1:9">
      <c r="A1131" s="73" t="s">
        <v>136</v>
      </c>
      <c r="B1131" s="73" t="s">
        <v>236</v>
      </c>
      <c r="C1131" s="352" t="s">
        <v>219</v>
      </c>
      <c r="D1131" s="73" t="s">
        <v>54</v>
      </c>
      <c r="E1131" s="352" t="s">
        <v>219</v>
      </c>
      <c r="F1131" s="73">
        <v>83.092658095335324</v>
      </c>
      <c r="G1131" s="353" t="s">
        <v>219</v>
      </c>
      <c r="H1131" s="73" t="s">
        <v>92</v>
      </c>
      <c r="I1131" s="352" t="s">
        <v>501</v>
      </c>
    </row>
    <row r="1132" spans="1:9">
      <c r="A1132" s="73" t="s">
        <v>136</v>
      </c>
      <c r="B1132" s="73" t="s">
        <v>237</v>
      </c>
      <c r="C1132" s="352" t="s">
        <v>219</v>
      </c>
      <c r="D1132" s="73" t="s">
        <v>15</v>
      </c>
      <c r="E1132" s="352" t="s">
        <v>219</v>
      </c>
      <c r="F1132" s="73">
        <v>1737.4583524663892</v>
      </c>
      <c r="G1132" s="353" t="s">
        <v>219</v>
      </c>
      <c r="H1132" s="73" t="s">
        <v>92</v>
      </c>
      <c r="I1132" s="352" t="s">
        <v>501</v>
      </c>
    </row>
    <row r="1133" spans="1:9">
      <c r="A1133" s="73" t="s">
        <v>136</v>
      </c>
      <c r="B1133" s="73" t="s">
        <v>234</v>
      </c>
      <c r="C1133" s="352" t="s">
        <v>219</v>
      </c>
      <c r="D1133" s="73" t="s">
        <v>499</v>
      </c>
      <c r="E1133" s="352" t="s">
        <v>219</v>
      </c>
      <c r="F1133" s="73">
        <v>18318.017014199209</v>
      </c>
      <c r="G1133" s="353" t="s">
        <v>219</v>
      </c>
      <c r="H1133" s="73" t="s">
        <v>92</v>
      </c>
      <c r="I1133" s="352" t="s">
        <v>501</v>
      </c>
    </row>
    <row r="1134" spans="1:9">
      <c r="A1134" s="73" t="s">
        <v>136</v>
      </c>
      <c r="B1134" s="73" t="s">
        <v>234</v>
      </c>
      <c r="C1134" s="352" t="s">
        <v>219</v>
      </c>
      <c r="D1134" s="73" t="s">
        <v>500</v>
      </c>
      <c r="E1134" s="352" t="s">
        <v>219</v>
      </c>
      <c r="F1134" s="73">
        <v>586.06138041324562</v>
      </c>
      <c r="G1134" s="353" t="s">
        <v>219</v>
      </c>
      <c r="H1134" s="73" t="s">
        <v>92</v>
      </c>
      <c r="I1134" s="352" t="s">
        <v>501</v>
      </c>
    </row>
    <row r="1135" spans="1:9">
      <c r="A1135" s="73" t="s">
        <v>136</v>
      </c>
      <c r="B1135" s="73" t="s">
        <v>234</v>
      </c>
      <c r="C1135" s="352" t="s">
        <v>219</v>
      </c>
      <c r="D1135" s="73" t="s">
        <v>96</v>
      </c>
      <c r="E1135" s="352" t="s">
        <v>219</v>
      </c>
      <c r="F1135" s="73">
        <v>18904.078394612454</v>
      </c>
      <c r="G1135" s="353" t="s">
        <v>219</v>
      </c>
      <c r="H1135" s="73" t="s">
        <v>92</v>
      </c>
      <c r="I1135" s="352" t="s">
        <v>501</v>
      </c>
    </row>
    <row r="1136" spans="1:9">
      <c r="A1136" s="73" t="s">
        <v>136</v>
      </c>
      <c r="B1136" s="73" t="s">
        <v>234</v>
      </c>
      <c r="C1136" s="352" t="s">
        <v>219</v>
      </c>
      <c r="D1136" s="73" t="s">
        <v>18</v>
      </c>
      <c r="E1136" s="352" t="s">
        <v>219</v>
      </c>
      <c r="F1136" s="73">
        <v>545.58759347094156</v>
      </c>
      <c r="G1136" s="353" t="s">
        <v>219</v>
      </c>
      <c r="H1136" s="73" t="s">
        <v>93</v>
      </c>
      <c r="I1136" s="352" t="s">
        <v>501</v>
      </c>
    </row>
    <row r="1137" spans="1:9">
      <c r="A1137" s="73" t="s">
        <v>136</v>
      </c>
      <c r="B1137" s="73" t="s">
        <v>234</v>
      </c>
      <c r="C1137" s="352" t="s">
        <v>219</v>
      </c>
      <c r="D1137" s="73" t="s">
        <v>19</v>
      </c>
      <c r="E1137" s="352" t="s">
        <v>219</v>
      </c>
      <c r="F1137" s="73">
        <v>616.67652969149731</v>
      </c>
      <c r="G1137" s="353" t="s">
        <v>219</v>
      </c>
      <c r="H1137" s="73" t="s">
        <v>93</v>
      </c>
      <c r="I1137" s="352" t="s">
        <v>501</v>
      </c>
    </row>
    <row r="1138" spans="1:9">
      <c r="A1138" s="73" t="s">
        <v>136</v>
      </c>
      <c r="B1138" s="73" t="s">
        <v>234</v>
      </c>
      <c r="C1138" s="352" t="s">
        <v>219</v>
      </c>
      <c r="D1138" s="73" t="s">
        <v>13</v>
      </c>
      <c r="E1138" s="352" t="s">
        <v>219</v>
      </c>
      <c r="F1138" s="73">
        <v>970.53597938075359</v>
      </c>
      <c r="G1138" s="353" t="s">
        <v>219</v>
      </c>
      <c r="H1138" s="73" t="s">
        <v>93</v>
      </c>
      <c r="I1138" s="352" t="s">
        <v>501</v>
      </c>
    </row>
    <row r="1139" spans="1:9">
      <c r="A1139" s="73" t="s">
        <v>136</v>
      </c>
      <c r="B1139" s="73" t="s">
        <v>234</v>
      </c>
      <c r="C1139" s="352" t="s">
        <v>219</v>
      </c>
      <c r="D1139" s="73" t="s">
        <v>81</v>
      </c>
      <c r="E1139" s="352" t="s">
        <v>219</v>
      </c>
      <c r="F1139" s="73">
        <v>487.36710034118801</v>
      </c>
      <c r="G1139" s="353" t="s">
        <v>219</v>
      </c>
      <c r="H1139" s="73" t="s">
        <v>93</v>
      </c>
      <c r="I1139" s="352" t="s">
        <v>501</v>
      </c>
    </row>
    <row r="1140" spans="1:9">
      <c r="A1140" s="73" t="s">
        <v>136</v>
      </c>
      <c r="B1140" s="73" t="s">
        <v>234</v>
      </c>
      <c r="C1140" s="352" t="s">
        <v>219</v>
      </c>
      <c r="D1140" s="73" t="s">
        <v>2</v>
      </c>
      <c r="E1140" s="352" t="s">
        <v>219</v>
      </c>
      <c r="F1140" s="73">
        <v>2956.1969478136562</v>
      </c>
      <c r="G1140" s="353" t="s">
        <v>219</v>
      </c>
      <c r="H1140" s="73" t="s">
        <v>93</v>
      </c>
      <c r="I1140" s="352" t="s">
        <v>501</v>
      </c>
    </row>
    <row r="1141" spans="1:9">
      <c r="A1141" s="73" t="s">
        <v>136</v>
      </c>
      <c r="B1141" s="73" t="s">
        <v>234</v>
      </c>
      <c r="C1141" s="352" t="s">
        <v>219</v>
      </c>
      <c r="D1141" s="73" t="s">
        <v>5</v>
      </c>
      <c r="E1141" s="352" t="s">
        <v>219</v>
      </c>
      <c r="F1141" s="73">
        <v>4136.9961824187994</v>
      </c>
      <c r="G1141" s="353" t="s">
        <v>219</v>
      </c>
      <c r="H1141" s="73" t="s">
        <v>93</v>
      </c>
      <c r="I1141" s="352" t="s">
        <v>501</v>
      </c>
    </row>
    <row r="1142" spans="1:9">
      <c r="A1142" s="73" t="s">
        <v>136</v>
      </c>
      <c r="B1142" s="73" t="s">
        <v>234</v>
      </c>
      <c r="C1142" s="352" t="s">
        <v>219</v>
      </c>
      <c r="D1142" s="73" t="s">
        <v>8</v>
      </c>
      <c r="E1142" s="352" t="s">
        <v>219</v>
      </c>
      <c r="F1142" s="73">
        <v>2611.5868783578389</v>
      </c>
      <c r="G1142" s="353" t="s">
        <v>219</v>
      </c>
      <c r="H1142" s="73" t="s">
        <v>93</v>
      </c>
      <c r="I1142" s="352" t="s">
        <v>501</v>
      </c>
    </row>
    <row r="1143" spans="1:9">
      <c r="A1143" s="73" t="s">
        <v>136</v>
      </c>
      <c r="B1143" s="73" t="s">
        <v>234</v>
      </c>
      <c r="C1143" s="352" t="s">
        <v>219</v>
      </c>
      <c r="D1143" s="73" t="s">
        <v>9</v>
      </c>
      <c r="E1143" s="352" t="s">
        <v>219</v>
      </c>
      <c r="F1143" s="73">
        <v>356.43321173730448</v>
      </c>
      <c r="G1143" s="353" t="s">
        <v>219</v>
      </c>
      <c r="H1143" s="73" t="s">
        <v>93</v>
      </c>
      <c r="I1143" s="352" t="s">
        <v>501</v>
      </c>
    </row>
    <row r="1144" spans="1:9">
      <c r="A1144" s="73" t="s">
        <v>136</v>
      </c>
      <c r="B1144" s="73" t="s">
        <v>234</v>
      </c>
      <c r="C1144" s="352" t="s">
        <v>219</v>
      </c>
      <c r="D1144" s="73" t="s">
        <v>12</v>
      </c>
      <c r="E1144" s="352" t="s">
        <v>219</v>
      </c>
      <c r="F1144" s="73">
        <v>443.6534239522893</v>
      </c>
      <c r="G1144" s="353" t="s">
        <v>219</v>
      </c>
      <c r="H1144" s="73" t="s">
        <v>93</v>
      </c>
      <c r="I1144" s="352" t="s">
        <v>501</v>
      </c>
    </row>
    <row r="1145" spans="1:9">
      <c r="A1145" s="73" t="s">
        <v>136</v>
      </c>
      <c r="B1145" s="73" t="s">
        <v>234</v>
      </c>
      <c r="C1145" s="352" t="s">
        <v>219</v>
      </c>
      <c r="D1145" s="73" t="s">
        <v>6</v>
      </c>
      <c r="E1145" s="352" t="s">
        <v>219</v>
      </c>
      <c r="F1145" s="73">
        <v>1222.9669066784636</v>
      </c>
      <c r="G1145" s="353" t="s">
        <v>219</v>
      </c>
      <c r="H1145" s="73" t="s">
        <v>93</v>
      </c>
      <c r="I1145" s="352" t="s">
        <v>501</v>
      </c>
    </row>
    <row r="1146" spans="1:9">
      <c r="A1146" s="73" t="s">
        <v>136</v>
      </c>
      <c r="B1146" s="73" t="s">
        <v>234</v>
      </c>
      <c r="C1146" s="352" t="s">
        <v>219</v>
      </c>
      <c r="D1146" s="73" t="s">
        <v>83</v>
      </c>
      <c r="E1146" s="352" t="s">
        <v>219</v>
      </c>
      <c r="F1146" s="73">
        <v>1528.2061471622051</v>
      </c>
      <c r="G1146" s="353" t="s">
        <v>219</v>
      </c>
      <c r="H1146" s="73" t="s">
        <v>93</v>
      </c>
      <c r="I1146" s="352" t="s">
        <v>501</v>
      </c>
    </row>
    <row r="1147" spans="1:9">
      <c r="A1147" s="73" t="s">
        <v>136</v>
      </c>
      <c r="B1147" s="73" t="s">
        <v>234</v>
      </c>
      <c r="C1147" s="352" t="s">
        <v>219</v>
      </c>
      <c r="D1147" s="73" t="s">
        <v>16</v>
      </c>
      <c r="E1147" s="352" t="s">
        <v>219</v>
      </c>
      <c r="F1147" s="73">
        <v>205.6911500334873</v>
      </c>
      <c r="G1147" s="353" t="s">
        <v>219</v>
      </c>
      <c r="H1147" s="73" t="s">
        <v>93</v>
      </c>
      <c r="I1147" s="352" t="s">
        <v>501</v>
      </c>
    </row>
    <row r="1148" spans="1:9">
      <c r="A1148" s="73" t="s">
        <v>136</v>
      </c>
      <c r="B1148" s="73" t="s">
        <v>234</v>
      </c>
      <c r="C1148" s="352" t="s">
        <v>219</v>
      </c>
      <c r="D1148" s="73" t="s">
        <v>47</v>
      </c>
      <c r="E1148" s="352" t="s">
        <v>219</v>
      </c>
      <c r="F1148" s="73">
        <v>243.76782495623331</v>
      </c>
      <c r="G1148" s="353" t="s">
        <v>219</v>
      </c>
      <c r="H1148" s="73" t="s">
        <v>93</v>
      </c>
      <c r="I1148" s="352" t="s">
        <v>501</v>
      </c>
    </row>
    <row r="1149" spans="1:9">
      <c r="A1149" s="73" t="s">
        <v>136</v>
      </c>
      <c r="B1149" s="73" t="s">
        <v>234</v>
      </c>
      <c r="C1149" s="352" t="s">
        <v>219</v>
      </c>
      <c r="D1149" s="73" t="s">
        <v>84</v>
      </c>
      <c r="E1149" s="352" t="s">
        <v>219</v>
      </c>
      <c r="F1149" s="73">
        <v>229.8643693187544</v>
      </c>
      <c r="G1149" s="353" t="s">
        <v>219</v>
      </c>
      <c r="H1149" s="73" t="s">
        <v>93</v>
      </c>
      <c r="I1149" s="352" t="s">
        <v>501</v>
      </c>
    </row>
    <row r="1150" spans="1:9">
      <c r="A1150" s="73" t="s">
        <v>136</v>
      </c>
      <c r="B1150" s="73" t="s">
        <v>236</v>
      </c>
      <c r="C1150" s="352" t="s">
        <v>219</v>
      </c>
      <c r="D1150" s="73" t="s">
        <v>108</v>
      </c>
      <c r="E1150" s="352" t="s">
        <v>219</v>
      </c>
      <c r="F1150" s="73">
        <v>198.53540536182325</v>
      </c>
      <c r="G1150" s="353" t="s">
        <v>219</v>
      </c>
      <c r="H1150" s="73" t="s">
        <v>93</v>
      </c>
      <c r="I1150" s="352" t="s">
        <v>501</v>
      </c>
    </row>
    <row r="1151" spans="1:9">
      <c r="A1151" s="73" t="s">
        <v>136</v>
      </c>
      <c r="B1151" s="73" t="s">
        <v>236</v>
      </c>
      <c r="C1151" s="352" t="s">
        <v>219</v>
      </c>
      <c r="D1151" s="73" t="s">
        <v>498</v>
      </c>
      <c r="E1151" s="352" t="s">
        <v>219</v>
      </c>
      <c r="F1151" s="73">
        <v>1323.6751536993127</v>
      </c>
      <c r="G1151" s="353" t="s">
        <v>219</v>
      </c>
      <c r="H1151" s="73" t="s">
        <v>93</v>
      </c>
      <c r="I1151" s="352" t="s">
        <v>501</v>
      </c>
    </row>
    <row r="1152" spans="1:9">
      <c r="A1152" s="73" t="s">
        <v>136</v>
      </c>
      <c r="B1152" s="73" t="s">
        <v>236</v>
      </c>
      <c r="C1152" s="352" t="s">
        <v>219</v>
      </c>
      <c r="D1152" s="73" t="s">
        <v>54</v>
      </c>
      <c r="E1152" s="352" t="s">
        <v>219</v>
      </c>
      <c r="F1152" s="73">
        <v>85.603236788859945</v>
      </c>
      <c r="G1152" s="353" t="s">
        <v>219</v>
      </c>
      <c r="H1152" s="73" t="s">
        <v>93</v>
      </c>
      <c r="I1152" s="352" t="s">
        <v>501</v>
      </c>
    </row>
    <row r="1153" spans="1:9">
      <c r="A1153" s="73" t="s">
        <v>136</v>
      </c>
      <c r="B1153" s="73" t="s">
        <v>237</v>
      </c>
      <c r="C1153" s="352" t="s">
        <v>219</v>
      </c>
      <c r="D1153" s="73" t="s">
        <v>15</v>
      </c>
      <c r="E1153" s="352" t="s">
        <v>219</v>
      </c>
      <c r="F1153" s="73">
        <v>1923.5907887909593</v>
      </c>
      <c r="G1153" s="353" t="s">
        <v>219</v>
      </c>
      <c r="H1153" s="73" t="s">
        <v>93</v>
      </c>
      <c r="I1153" s="352" t="s">
        <v>501</v>
      </c>
    </row>
    <row r="1154" spans="1:9">
      <c r="A1154" s="73" t="s">
        <v>136</v>
      </c>
      <c r="B1154" s="73" t="s">
        <v>234</v>
      </c>
      <c r="C1154" s="352" t="s">
        <v>219</v>
      </c>
      <c r="D1154" s="73" t="s">
        <v>499</v>
      </c>
      <c r="E1154" s="352" t="s">
        <v>219</v>
      </c>
      <c r="F1154" s="73">
        <v>20086.934829954374</v>
      </c>
      <c r="G1154" s="353" t="s">
        <v>219</v>
      </c>
      <c r="H1154" s="73" t="s">
        <v>93</v>
      </c>
      <c r="I1154" s="352" t="s">
        <v>501</v>
      </c>
    </row>
    <row r="1155" spans="1:9">
      <c r="A1155" s="73" t="s">
        <v>136</v>
      </c>
      <c r="B1155" s="73" t="s">
        <v>234</v>
      </c>
      <c r="C1155" s="352" t="s">
        <v>219</v>
      </c>
      <c r="D1155" s="73" t="s">
        <v>500</v>
      </c>
      <c r="E1155" s="352" t="s">
        <v>219</v>
      </c>
      <c r="F1155" s="73">
        <v>529.71109178624272</v>
      </c>
      <c r="G1155" s="353" t="s">
        <v>219</v>
      </c>
      <c r="H1155" s="73" t="s">
        <v>93</v>
      </c>
      <c r="I1155" s="352" t="s">
        <v>501</v>
      </c>
    </row>
    <row r="1156" spans="1:9">
      <c r="A1156" s="73" t="s">
        <v>136</v>
      </c>
      <c r="B1156" s="73" t="s">
        <v>234</v>
      </c>
      <c r="C1156" s="352" t="s">
        <v>219</v>
      </c>
      <c r="D1156" s="73" t="s">
        <v>96</v>
      </c>
      <c r="E1156" s="352" t="s">
        <v>219</v>
      </c>
      <c r="F1156" s="73">
        <v>20616.645921740615</v>
      </c>
      <c r="G1156" s="353" t="s">
        <v>219</v>
      </c>
      <c r="H1156" s="73" t="s">
        <v>93</v>
      </c>
      <c r="I1156" s="352" t="s">
        <v>501</v>
      </c>
    </row>
    <row r="1157" spans="1:9">
      <c r="A1157" s="73" t="s">
        <v>136</v>
      </c>
      <c r="B1157" s="73" t="s">
        <v>234</v>
      </c>
      <c r="C1157" s="352" t="s">
        <v>219</v>
      </c>
      <c r="D1157" s="73" t="s">
        <v>18</v>
      </c>
      <c r="E1157" s="352" t="s">
        <v>219</v>
      </c>
      <c r="F1157" s="73">
        <v>576.21428750879647</v>
      </c>
      <c r="G1157" s="353" t="s">
        <v>219</v>
      </c>
      <c r="H1157" s="73" t="s">
        <v>94</v>
      </c>
      <c r="I1157" s="352" t="s">
        <v>501</v>
      </c>
    </row>
    <row r="1158" spans="1:9">
      <c r="A1158" s="73" t="s">
        <v>136</v>
      </c>
      <c r="B1158" s="73" t="s">
        <v>234</v>
      </c>
      <c r="C1158" s="352" t="s">
        <v>219</v>
      </c>
      <c r="D1158" s="73" t="s">
        <v>19</v>
      </c>
      <c r="E1158" s="352" t="s">
        <v>219</v>
      </c>
      <c r="F1158" s="73">
        <v>622.31478224440662</v>
      </c>
      <c r="G1158" s="353" t="s">
        <v>219</v>
      </c>
      <c r="H1158" s="73" t="s">
        <v>94</v>
      </c>
      <c r="I1158" s="352" t="s">
        <v>501</v>
      </c>
    </row>
    <row r="1159" spans="1:9">
      <c r="A1159" s="73" t="s">
        <v>136</v>
      </c>
      <c r="B1159" s="73" t="s">
        <v>234</v>
      </c>
      <c r="C1159" s="352" t="s">
        <v>219</v>
      </c>
      <c r="D1159" s="73" t="s">
        <v>13</v>
      </c>
      <c r="E1159" s="352" t="s">
        <v>219</v>
      </c>
      <c r="F1159" s="73">
        <v>1031.6810292872797</v>
      </c>
      <c r="G1159" s="353" t="s">
        <v>219</v>
      </c>
      <c r="H1159" s="73" t="s">
        <v>94</v>
      </c>
      <c r="I1159" s="352" t="s">
        <v>501</v>
      </c>
    </row>
    <row r="1160" spans="1:9">
      <c r="A1160" s="73" t="s">
        <v>136</v>
      </c>
      <c r="B1160" s="73" t="s">
        <v>234</v>
      </c>
      <c r="C1160" s="352" t="s">
        <v>219</v>
      </c>
      <c r="D1160" s="73" t="s">
        <v>81</v>
      </c>
      <c r="E1160" s="352" t="s">
        <v>219</v>
      </c>
      <c r="F1160" s="73">
        <v>506.62742774560263</v>
      </c>
      <c r="G1160" s="353" t="s">
        <v>219</v>
      </c>
      <c r="H1160" s="73" t="s">
        <v>94</v>
      </c>
      <c r="I1160" s="352" t="s">
        <v>501</v>
      </c>
    </row>
    <row r="1161" spans="1:9">
      <c r="A1161" s="73" t="s">
        <v>136</v>
      </c>
      <c r="B1161" s="73" t="s">
        <v>234</v>
      </c>
      <c r="C1161" s="352" t="s">
        <v>219</v>
      </c>
      <c r="D1161" s="73" t="s">
        <v>2</v>
      </c>
      <c r="E1161" s="352" t="s">
        <v>219</v>
      </c>
      <c r="F1161" s="73">
        <v>3293.3823370706846</v>
      </c>
      <c r="G1161" s="353" t="s">
        <v>219</v>
      </c>
      <c r="H1161" s="73" t="s">
        <v>94</v>
      </c>
      <c r="I1161" s="352" t="s">
        <v>501</v>
      </c>
    </row>
    <row r="1162" spans="1:9">
      <c r="A1162" s="73" t="s">
        <v>136</v>
      </c>
      <c r="B1162" s="73" t="s">
        <v>234</v>
      </c>
      <c r="C1162" s="352" t="s">
        <v>219</v>
      </c>
      <c r="D1162" s="73" t="s">
        <v>5</v>
      </c>
      <c r="E1162" s="352" t="s">
        <v>219</v>
      </c>
      <c r="F1162" s="73">
        <v>5332.3613720926342</v>
      </c>
      <c r="G1162" s="353" t="s">
        <v>219</v>
      </c>
      <c r="H1162" s="73" t="s">
        <v>94</v>
      </c>
      <c r="I1162" s="352" t="s">
        <v>501</v>
      </c>
    </row>
    <row r="1163" spans="1:9">
      <c r="A1163" s="73" t="s">
        <v>136</v>
      </c>
      <c r="B1163" s="73" t="s">
        <v>234</v>
      </c>
      <c r="C1163" s="352" t="s">
        <v>219</v>
      </c>
      <c r="D1163" s="73" t="s">
        <v>8</v>
      </c>
      <c r="E1163" s="352" t="s">
        <v>219</v>
      </c>
      <c r="F1163" s="73">
        <v>2711.9786104063533</v>
      </c>
      <c r="G1163" s="353" t="s">
        <v>219</v>
      </c>
      <c r="H1163" s="73" t="s">
        <v>94</v>
      </c>
      <c r="I1163" s="352" t="s">
        <v>501</v>
      </c>
    </row>
    <row r="1164" spans="1:9">
      <c r="A1164" s="73" t="s">
        <v>136</v>
      </c>
      <c r="B1164" s="73" t="s">
        <v>234</v>
      </c>
      <c r="C1164" s="352" t="s">
        <v>219</v>
      </c>
      <c r="D1164" s="73" t="s">
        <v>9</v>
      </c>
      <c r="E1164" s="352" t="s">
        <v>219</v>
      </c>
      <c r="F1164" s="73">
        <v>404.10657060552364</v>
      </c>
      <c r="G1164" s="353" t="s">
        <v>219</v>
      </c>
      <c r="H1164" s="73" t="s">
        <v>94</v>
      </c>
      <c r="I1164" s="352" t="s">
        <v>501</v>
      </c>
    </row>
    <row r="1165" spans="1:9">
      <c r="A1165" s="73" t="s">
        <v>136</v>
      </c>
      <c r="B1165" s="73" t="s">
        <v>234</v>
      </c>
      <c r="C1165" s="352" t="s">
        <v>219</v>
      </c>
      <c r="D1165" s="73" t="s">
        <v>12</v>
      </c>
      <c r="E1165" s="352" t="s">
        <v>219</v>
      </c>
      <c r="F1165" s="73">
        <v>457.7053939137964</v>
      </c>
      <c r="G1165" s="353" t="s">
        <v>219</v>
      </c>
      <c r="H1165" s="73" t="s">
        <v>94</v>
      </c>
      <c r="I1165" s="352" t="s">
        <v>501</v>
      </c>
    </row>
    <row r="1166" spans="1:9">
      <c r="A1166" s="73" t="s">
        <v>136</v>
      </c>
      <c r="B1166" s="73" t="s">
        <v>234</v>
      </c>
      <c r="C1166" s="352" t="s">
        <v>219</v>
      </c>
      <c r="D1166" s="73" t="s">
        <v>6</v>
      </c>
      <c r="E1166" s="352" t="s">
        <v>219</v>
      </c>
      <c r="F1166" s="73">
        <v>1259.210206679621</v>
      </c>
      <c r="G1166" s="353" t="s">
        <v>219</v>
      </c>
      <c r="H1166" s="73" t="s">
        <v>94</v>
      </c>
      <c r="I1166" s="352" t="s">
        <v>501</v>
      </c>
    </row>
    <row r="1167" spans="1:9">
      <c r="A1167" s="73" t="s">
        <v>136</v>
      </c>
      <c r="B1167" s="73" t="s">
        <v>234</v>
      </c>
      <c r="C1167" s="352" t="s">
        <v>219</v>
      </c>
      <c r="D1167" s="73" t="s">
        <v>83</v>
      </c>
      <c r="E1167" s="352" t="s">
        <v>219</v>
      </c>
      <c r="F1167" s="73">
        <v>1607.4732071131532</v>
      </c>
      <c r="G1167" s="353" t="s">
        <v>219</v>
      </c>
      <c r="H1167" s="73" t="s">
        <v>94</v>
      </c>
      <c r="I1167" s="352" t="s">
        <v>501</v>
      </c>
    </row>
    <row r="1168" spans="1:9">
      <c r="A1168" s="73" t="s">
        <v>136</v>
      </c>
      <c r="B1168" s="73" t="s">
        <v>234</v>
      </c>
      <c r="C1168" s="352" t="s">
        <v>219</v>
      </c>
      <c r="D1168" s="73" t="s">
        <v>16</v>
      </c>
      <c r="E1168" s="352" t="s">
        <v>219</v>
      </c>
      <c r="F1168" s="73">
        <v>231.92074174893995</v>
      </c>
      <c r="G1168" s="353" t="s">
        <v>219</v>
      </c>
      <c r="H1168" s="73" t="s">
        <v>94</v>
      </c>
      <c r="I1168" s="352" t="s">
        <v>501</v>
      </c>
    </row>
    <row r="1169" spans="1:9">
      <c r="A1169" s="73" t="s">
        <v>136</v>
      </c>
      <c r="B1169" s="73" t="s">
        <v>234</v>
      </c>
      <c r="C1169" s="352" t="s">
        <v>219</v>
      </c>
      <c r="D1169" s="73" t="s">
        <v>47</v>
      </c>
      <c r="E1169" s="352" t="s">
        <v>219</v>
      </c>
      <c r="F1169" s="73">
        <v>217.05292840771907</v>
      </c>
      <c r="G1169" s="353" t="s">
        <v>219</v>
      </c>
      <c r="H1169" s="73" t="s">
        <v>94</v>
      </c>
      <c r="I1169" s="352" t="s">
        <v>501</v>
      </c>
    </row>
    <row r="1170" spans="1:9">
      <c r="A1170" s="73" t="s">
        <v>136</v>
      </c>
      <c r="B1170" s="73" t="s">
        <v>234</v>
      </c>
      <c r="C1170" s="352" t="s">
        <v>219</v>
      </c>
      <c r="D1170" s="73" t="s">
        <v>84</v>
      </c>
      <c r="E1170" s="352" t="s">
        <v>219</v>
      </c>
      <c r="F1170" s="73">
        <v>248.04206321825868</v>
      </c>
      <c r="G1170" s="353" t="s">
        <v>219</v>
      </c>
      <c r="H1170" s="73" t="s">
        <v>94</v>
      </c>
      <c r="I1170" s="352" t="s">
        <v>501</v>
      </c>
    </row>
    <row r="1171" spans="1:9">
      <c r="A1171" s="73" t="s">
        <v>136</v>
      </c>
      <c r="B1171" s="73" t="s">
        <v>236</v>
      </c>
      <c r="C1171" s="352" t="s">
        <v>219</v>
      </c>
      <c r="D1171" s="73" t="s">
        <v>108</v>
      </c>
      <c r="E1171" s="352" t="s">
        <v>219</v>
      </c>
      <c r="F1171" s="73">
        <v>170.52905361389736</v>
      </c>
      <c r="G1171" s="353" t="s">
        <v>219</v>
      </c>
      <c r="H1171" s="73" t="s">
        <v>94</v>
      </c>
      <c r="I1171" s="352" t="s">
        <v>501</v>
      </c>
    </row>
    <row r="1172" spans="1:9">
      <c r="A1172" s="73" t="s">
        <v>136</v>
      </c>
      <c r="B1172" s="73" t="s">
        <v>236</v>
      </c>
      <c r="C1172" s="352" t="s">
        <v>219</v>
      </c>
      <c r="D1172" s="73" t="s">
        <v>498</v>
      </c>
      <c r="E1172" s="352" t="s">
        <v>219</v>
      </c>
      <c r="F1172" s="73">
        <v>1343.9891935514745</v>
      </c>
      <c r="G1172" s="353" t="s">
        <v>219</v>
      </c>
      <c r="H1172" s="73" t="s">
        <v>94</v>
      </c>
      <c r="I1172" s="352" t="s">
        <v>501</v>
      </c>
    </row>
    <row r="1173" spans="1:9">
      <c r="A1173" s="73" t="s">
        <v>136</v>
      </c>
      <c r="B1173" s="73" t="s">
        <v>236</v>
      </c>
      <c r="C1173" s="352" t="s">
        <v>219</v>
      </c>
      <c r="D1173" s="73" t="s">
        <v>54</v>
      </c>
      <c r="E1173" s="352" t="s">
        <v>219</v>
      </c>
      <c r="F1173" s="73">
        <v>83.9105685723774</v>
      </c>
      <c r="G1173" s="353" t="s">
        <v>219</v>
      </c>
      <c r="H1173" s="73" t="s">
        <v>94</v>
      </c>
      <c r="I1173" s="352" t="s">
        <v>501</v>
      </c>
    </row>
    <row r="1174" spans="1:9">
      <c r="A1174" s="73" t="s">
        <v>136</v>
      </c>
      <c r="B1174" s="73" t="s">
        <v>237</v>
      </c>
      <c r="C1174" s="352" t="s">
        <v>219</v>
      </c>
      <c r="D1174" s="73" t="s">
        <v>15</v>
      </c>
      <c r="E1174" s="352" t="s">
        <v>219</v>
      </c>
      <c r="F1174" s="73">
        <v>2502.4188500970404</v>
      </c>
      <c r="G1174" s="353" t="s">
        <v>219</v>
      </c>
      <c r="H1174" s="73" t="s">
        <v>94</v>
      </c>
      <c r="I1174" s="352" t="s">
        <v>501</v>
      </c>
    </row>
    <row r="1175" spans="1:9">
      <c r="A1175" s="73" t="s">
        <v>136</v>
      </c>
      <c r="B1175" s="73" t="s">
        <v>234</v>
      </c>
      <c r="C1175" s="352" t="s">
        <v>219</v>
      </c>
      <c r="D1175" s="73" t="s">
        <v>499</v>
      </c>
      <c r="E1175" s="352" t="s">
        <v>219</v>
      </c>
      <c r="F1175" s="73">
        <v>22600.918623877562</v>
      </c>
      <c r="G1175" s="353" t="s">
        <v>219</v>
      </c>
      <c r="H1175" s="73" t="s">
        <v>94</v>
      </c>
      <c r="I1175" s="352" t="s">
        <v>501</v>
      </c>
    </row>
    <row r="1176" spans="1:9">
      <c r="A1176" s="73" t="s">
        <v>136</v>
      </c>
      <c r="B1176" s="73" t="s">
        <v>234</v>
      </c>
      <c r="C1176" s="352" t="s">
        <v>219</v>
      </c>
      <c r="D1176" s="73" t="s">
        <v>500</v>
      </c>
      <c r="E1176" s="352" t="s">
        <v>219</v>
      </c>
      <c r="F1176" s="73">
        <v>575.15649793706439</v>
      </c>
      <c r="G1176" s="353" t="s">
        <v>219</v>
      </c>
      <c r="H1176" s="73" t="s">
        <v>94</v>
      </c>
      <c r="I1176" s="352" t="s">
        <v>501</v>
      </c>
    </row>
    <row r="1177" spans="1:9">
      <c r="A1177" s="73" t="s">
        <v>136</v>
      </c>
      <c r="B1177" s="73" t="s">
        <v>234</v>
      </c>
      <c r="C1177" s="352" t="s">
        <v>219</v>
      </c>
      <c r="D1177" s="73" t="s">
        <v>96</v>
      </c>
      <c r="E1177" s="352" t="s">
        <v>219</v>
      </c>
      <c r="F1177" s="73">
        <v>23176.075121814625</v>
      </c>
      <c r="G1177" s="353" t="s">
        <v>219</v>
      </c>
      <c r="H1177" s="73" t="s">
        <v>94</v>
      </c>
      <c r="I1177" s="352" t="s">
        <v>501</v>
      </c>
    </row>
    <row r="1178" spans="1:9">
      <c r="A1178" s="73" t="s">
        <v>88</v>
      </c>
      <c r="B1178" s="73" t="s">
        <v>234</v>
      </c>
      <c r="C1178" s="352" t="s">
        <v>219</v>
      </c>
      <c r="D1178" s="73" t="s">
        <v>18</v>
      </c>
      <c r="E1178" s="352" t="s">
        <v>219</v>
      </c>
      <c r="F1178" s="73">
        <v>478.2818568476431</v>
      </c>
      <c r="G1178" s="353" t="s">
        <v>219</v>
      </c>
      <c r="H1178" s="73" t="s">
        <v>9</v>
      </c>
      <c r="I1178" s="352" t="s">
        <v>501</v>
      </c>
    </row>
    <row r="1179" spans="1:9">
      <c r="A1179" s="73" t="s">
        <v>88</v>
      </c>
      <c r="B1179" s="73" t="s">
        <v>234</v>
      </c>
      <c r="C1179" s="352" t="s">
        <v>219</v>
      </c>
      <c r="D1179" s="73" t="s">
        <v>19</v>
      </c>
      <c r="E1179" s="352" t="s">
        <v>219</v>
      </c>
      <c r="F1179" s="73">
        <v>256.08480850681406</v>
      </c>
      <c r="G1179" s="353" t="s">
        <v>219</v>
      </c>
      <c r="H1179" s="73" t="s">
        <v>9</v>
      </c>
      <c r="I1179" s="352" t="s">
        <v>501</v>
      </c>
    </row>
    <row r="1180" spans="1:9">
      <c r="A1180" s="73" t="s">
        <v>88</v>
      </c>
      <c r="B1180" s="73" t="s">
        <v>234</v>
      </c>
      <c r="C1180" s="352" t="s">
        <v>219</v>
      </c>
      <c r="D1180" s="73" t="s">
        <v>13</v>
      </c>
      <c r="E1180" s="352" t="s">
        <v>219</v>
      </c>
      <c r="F1180" s="73">
        <v>1074.2726708823459</v>
      </c>
      <c r="G1180" s="353" t="s">
        <v>219</v>
      </c>
      <c r="H1180" s="73" t="s">
        <v>9</v>
      </c>
      <c r="I1180" s="352" t="s">
        <v>501</v>
      </c>
    </row>
    <row r="1181" spans="1:9">
      <c r="A1181" s="73" t="s">
        <v>88</v>
      </c>
      <c r="B1181" s="73" t="s">
        <v>234</v>
      </c>
      <c r="C1181" s="352" t="s">
        <v>219</v>
      </c>
      <c r="D1181" s="73" t="s">
        <v>81</v>
      </c>
      <c r="E1181" s="352" t="s">
        <v>219</v>
      </c>
      <c r="F1181" s="73">
        <v>430.81349690570738</v>
      </c>
      <c r="G1181" s="353" t="s">
        <v>219</v>
      </c>
      <c r="H1181" s="73" t="s">
        <v>9</v>
      </c>
      <c r="I1181" s="352" t="s">
        <v>501</v>
      </c>
    </row>
    <row r="1182" spans="1:9">
      <c r="A1182" s="73" t="s">
        <v>88</v>
      </c>
      <c r="B1182" s="73" t="s">
        <v>234</v>
      </c>
      <c r="C1182" s="352" t="s">
        <v>219</v>
      </c>
      <c r="D1182" s="73" t="s">
        <v>2</v>
      </c>
      <c r="E1182" s="352" t="s">
        <v>219</v>
      </c>
      <c r="F1182" s="73">
        <v>4633.8293832918589</v>
      </c>
      <c r="G1182" s="353" t="s">
        <v>219</v>
      </c>
      <c r="H1182" s="73" t="s">
        <v>9</v>
      </c>
      <c r="I1182" s="352" t="s">
        <v>501</v>
      </c>
    </row>
    <row r="1183" spans="1:9">
      <c r="A1183" s="73" t="s">
        <v>88</v>
      </c>
      <c r="B1183" s="73" t="s">
        <v>234</v>
      </c>
      <c r="C1183" s="352" t="s">
        <v>219</v>
      </c>
      <c r="D1183" s="73" t="s">
        <v>5</v>
      </c>
      <c r="E1183" s="352" t="s">
        <v>219</v>
      </c>
      <c r="F1183" s="73">
        <v>4016.8222099845652</v>
      </c>
      <c r="G1183" s="353" t="s">
        <v>219</v>
      </c>
      <c r="H1183" s="73" t="s">
        <v>9</v>
      </c>
      <c r="I1183" s="352" t="s">
        <v>501</v>
      </c>
    </row>
    <row r="1184" spans="1:9">
      <c r="A1184" s="73" t="s">
        <v>88</v>
      </c>
      <c r="B1184" s="73" t="s">
        <v>234</v>
      </c>
      <c r="C1184" s="352" t="s">
        <v>219</v>
      </c>
      <c r="D1184" s="73" t="s">
        <v>8</v>
      </c>
      <c r="E1184" s="352" t="s">
        <v>219</v>
      </c>
      <c r="F1184" s="73">
        <v>2459.9651022117587</v>
      </c>
      <c r="G1184" s="353" t="s">
        <v>219</v>
      </c>
      <c r="H1184" s="73" t="s">
        <v>9</v>
      </c>
      <c r="I1184" s="352" t="s">
        <v>501</v>
      </c>
    </row>
    <row r="1185" spans="1:9">
      <c r="A1185" s="73" t="s">
        <v>88</v>
      </c>
      <c r="B1185" s="73" t="s">
        <v>234</v>
      </c>
      <c r="C1185" s="352" t="s">
        <v>219</v>
      </c>
      <c r="D1185" s="73" t="s">
        <v>9</v>
      </c>
      <c r="E1185" s="352" t="s">
        <v>219</v>
      </c>
      <c r="F1185" s="73">
        <v>367.79308277444176</v>
      </c>
      <c r="G1185" s="353" t="s">
        <v>219</v>
      </c>
      <c r="H1185" s="73" t="s">
        <v>9</v>
      </c>
      <c r="I1185" s="352" t="s">
        <v>501</v>
      </c>
    </row>
    <row r="1186" spans="1:9">
      <c r="A1186" s="73" t="s">
        <v>88</v>
      </c>
      <c r="B1186" s="73" t="s">
        <v>234</v>
      </c>
      <c r="C1186" s="352" t="s">
        <v>219</v>
      </c>
      <c r="D1186" s="73" t="s">
        <v>12</v>
      </c>
      <c r="E1186" s="352" t="s">
        <v>219</v>
      </c>
      <c r="F1186" s="73">
        <v>428.16511565076615</v>
      </c>
      <c r="G1186" s="353" t="s">
        <v>219</v>
      </c>
      <c r="H1186" s="73" t="s">
        <v>9</v>
      </c>
      <c r="I1186" s="352" t="s">
        <v>501</v>
      </c>
    </row>
    <row r="1187" spans="1:9">
      <c r="A1187" s="73" t="s">
        <v>88</v>
      </c>
      <c r="B1187" s="73" t="s">
        <v>234</v>
      </c>
      <c r="C1187" s="352" t="s">
        <v>219</v>
      </c>
      <c r="D1187" s="73" t="s">
        <v>6</v>
      </c>
      <c r="E1187" s="352" t="s">
        <v>219</v>
      </c>
      <c r="F1187" s="73">
        <v>1239.6940858037199</v>
      </c>
      <c r="G1187" s="353" t="s">
        <v>219</v>
      </c>
      <c r="H1187" s="73" t="s">
        <v>9</v>
      </c>
      <c r="I1187" s="352" t="s">
        <v>501</v>
      </c>
    </row>
    <row r="1188" spans="1:9">
      <c r="A1188" s="73" t="s">
        <v>88</v>
      </c>
      <c r="B1188" s="73" t="s">
        <v>234</v>
      </c>
      <c r="C1188" s="352" t="s">
        <v>219</v>
      </c>
      <c r="D1188" s="73" t="s">
        <v>83</v>
      </c>
      <c r="E1188" s="352" t="s">
        <v>219</v>
      </c>
      <c r="F1188" s="73">
        <v>1384.8475637360214</v>
      </c>
      <c r="G1188" s="353" t="s">
        <v>219</v>
      </c>
      <c r="H1188" s="73" t="s">
        <v>9</v>
      </c>
      <c r="I1188" s="352" t="s">
        <v>501</v>
      </c>
    </row>
    <row r="1189" spans="1:9">
      <c r="A1189" s="73" t="s">
        <v>88</v>
      </c>
      <c r="B1189" s="73" t="s">
        <v>234</v>
      </c>
      <c r="C1189" s="352" t="s">
        <v>219</v>
      </c>
      <c r="D1189" s="73" t="s">
        <v>16</v>
      </c>
      <c r="E1189" s="352" t="s">
        <v>219</v>
      </c>
      <c r="F1189" s="73">
        <v>217.21363998444141</v>
      </c>
      <c r="G1189" s="353" t="s">
        <v>219</v>
      </c>
      <c r="H1189" s="73" t="s">
        <v>9</v>
      </c>
      <c r="I1189" s="352" t="s">
        <v>501</v>
      </c>
    </row>
    <row r="1190" spans="1:9">
      <c r="A1190" s="73" t="s">
        <v>88</v>
      </c>
      <c r="B1190" s="73" t="s">
        <v>234</v>
      </c>
      <c r="C1190" s="352" t="s">
        <v>219</v>
      </c>
      <c r="D1190" s="73" t="s">
        <v>47</v>
      </c>
      <c r="E1190" s="352" t="s">
        <v>219</v>
      </c>
      <c r="F1190" s="73">
        <v>199.4113978939132</v>
      </c>
      <c r="G1190" s="353" t="s">
        <v>219</v>
      </c>
      <c r="H1190" s="73" t="s">
        <v>9</v>
      </c>
      <c r="I1190" s="352" t="s">
        <v>501</v>
      </c>
    </row>
    <row r="1191" spans="1:9">
      <c r="A1191" s="73" t="s">
        <v>88</v>
      </c>
      <c r="B1191" s="73" t="s">
        <v>234</v>
      </c>
      <c r="C1191" s="352" t="s">
        <v>219</v>
      </c>
      <c r="D1191" s="73" t="s">
        <v>84</v>
      </c>
      <c r="E1191" s="352" t="s">
        <v>219</v>
      </c>
      <c r="F1191" s="73">
        <v>211.59619860495559</v>
      </c>
      <c r="G1191" s="353" t="s">
        <v>219</v>
      </c>
      <c r="H1191" s="73" t="s">
        <v>9</v>
      </c>
      <c r="I1191" s="352" t="s">
        <v>501</v>
      </c>
    </row>
    <row r="1192" spans="1:9">
      <c r="A1192" s="73" t="s">
        <v>88</v>
      </c>
      <c r="B1192" s="73" t="s">
        <v>236</v>
      </c>
      <c r="C1192" s="352" t="s">
        <v>219</v>
      </c>
      <c r="D1192" s="73" t="s">
        <v>108</v>
      </c>
      <c r="E1192" s="352" t="s">
        <v>219</v>
      </c>
      <c r="F1192" s="73">
        <v>388.06249363911201</v>
      </c>
      <c r="G1192" s="353" t="s">
        <v>219</v>
      </c>
      <c r="H1192" s="73" t="s">
        <v>9</v>
      </c>
      <c r="I1192" s="352" t="s">
        <v>501</v>
      </c>
    </row>
    <row r="1193" spans="1:9">
      <c r="A1193" s="73" t="s">
        <v>88</v>
      </c>
      <c r="B1193" s="73" t="s">
        <v>236</v>
      </c>
      <c r="C1193" s="352" t="s">
        <v>219</v>
      </c>
      <c r="D1193" s="73" t="s">
        <v>498</v>
      </c>
      <c r="E1193" s="352" t="s">
        <v>219</v>
      </c>
      <c r="F1193" s="73">
        <v>1351.8387176176559</v>
      </c>
      <c r="G1193" s="353" t="s">
        <v>219</v>
      </c>
      <c r="H1193" s="73" t="s">
        <v>9</v>
      </c>
      <c r="I1193" s="352" t="s">
        <v>501</v>
      </c>
    </row>
    <row r="1194" spans="1:9">
      <c r="A1194" s="73" t="s">
        <v>88</v>
      </c>
      <c r="B1194" s="73" t="s">
        <v>236</v>
      </c>
      <c r="C1194" s="352" t="s">
        <v>219</v>
      </c>
      <c r="D1194" s="73" t="s">
        <v>54</v>
      </c>
      <c r="E1194" s="352" t="s">
        <v>219</v>
      </c>
      <c r="F1194" s="73">
        <v>87.506270935994891</v>
      </c>
      <c r="G1194" s="353" t="s">
        <v>219</v>
      </c>
      <c r="H1194" s="73" t="s">
        <v>9</v>
      </c>
      <c r="I1194" s="352" t="s">
        <v>501</v>
      </c>
    </row>
    <row r="1195" spans="1:9">
      <c r="A1195" s="73" t="s">
        <v>88</v>
      </c>
      <c r="B1195" s="73" t="s">
        <v>237</v>
      </c>
      <c r="C1195" s="352" t="s">
        <v>219</v>
      </c>
      <c r="D1195" s="73" t="s">
        <v>15</v>
      </c>
      <c r="E1195" s="352" t="s">
        <v>219</v>
      </c>
      <c r="F1195" s="73">
        <v>1840.2022944647479</v>
      </c>
      <c r="G1195" s="353" t="s">
        <v>219</v>
      </c>
      <c r="H1195" s="73" t="s">
        <v>9</v>
      </c>
      <c r="I1195" s="352" t="s">
        <v>501</v>
      </c>
    </row>
    <row r="1196" spans="1:9">
      <c r="A1196" s="73" t="s">
        <v>88</v>
      </c>
      <c r="B1196" s="73" t="s">
        <v>234</v>
      </c>
      <c r="C1196" s="352" t="s">
        <v>219</v>
      </c>
      <c r="D1196" s="73" t="s">
        <v>499</v>
      </c>
      <c r="E1196" s="352" t="s">
        <v>219</v>
      </c>
      <c r="F1196" s="73">
        <v>21066.40038973646</v>
      </c>
      <c r="G1196" s="353" t="s">
        <v>219</v>
      </c>
      <c r="H1196" s="73" t="s">
        <v>9</v>
      </c>
      <c r="I1196" s="352" t="s">
        <v>501</v>
      </c>
    </row>
    <row r="1197" spans="1:9">
      <c r="A1197" s="73" t="s">
        <v>88</v>
      </c>
      <c r="B1197" s="73" t="s">
        <v>234</v>
      </c>
      <c r="C1197" s="352" t="s">
        <v>219</v>
      </c>
      <c r="D1197" s="73" t="s">
        <v>500</v>
      </c>
      <c r="E1197" s="352" t="s">
        <v>219</v>
      </c>
      <c r="F1197" s="73">
        <v>613.36961053088226</v>
      </c>
      <c r="G1197" s="353" t="s">
        <v>219</v>
      </c>
      <c r="H1197" s="73" t="s">
        <v>9</v>
      </c>
      <c r="I1197" s="352" t="s">
        <v>501</v>
      </c>
    </row>
    <row r="1198" spans="1:9">
      <c r="A1198" s="73" t="s">
        <v>88</v>
      </c>
      <c r="B1198" s="73" t="s">
        <v>234</v>
      </c>
      <c r="C1198" s="352" t="s">
        <v>219</v>
      </c>
      <c r="D1198" s="73" t="s">
        <v>96</v>
      </c>
      <c r="E1198" s="352" t="s">
        <v>219</v>
      </c>
      <c r="F1198" s="73">
        <v>21679.770000267341</v>
      </c>
      <c r="G1198" s="353" t="s">
        <v>219</v>
      </c>
      <c r="H1198" s="73" t="s">
        <v>9</v>
      </c>
      <c r="I1198" s="352" t="s">
        <v>501</v>
      </c>
    </row>
    <row r="1199" spans="1:9">
      <c r="A1199" s="73" t="s">
        <v>88</v>
      </c>
      <c r="B1199" s="73" t="s">
        <v>234</v>
      </c>
      <c r="C1199" s="352" t="s">
        <v>219</v>
      </c>
      <c r="D1199" s="73" t="s">
        <v>18</v>
      </c>
      <c r="E1199" s="352" t="s">
        <v>219</v>
      </c>
      <c r="F1199" s="73">
        <v>575.61858035562238</v>
      </c>
      <c r="G1199" s="353" t="s">
        <v>219</v>
      </c>
      <c r="H1199" s="73" t="s">
        <v>92</v>
      </c>
      <c r="I1199" s="352" t="s">
        <v>501</v>
      </c>
    </row>
    <row r="1200" spans="1:9">
      <c r="A1200" s="73" t="s">
        <v>88</v>
      </c>
      <c r="B1200" s="73" t="s">
        <v>234</v>
      </c>
      <c r="C1200" s="352" t="s">
        <v>219</v>
      </c>
      <c r="D1200" s="73" t="s">
        <v>19</v>
      </c>
      <c r="E1200" s="352" t="s">
        <v>219</v>
      </c>
      <c r="F1200" s="73">
        <v>179.09577920420793</v>
      </c>
      <c r="G1200" s="353" t="s">
        <v>219</v>
      </c>
      <c r="H1200" s="73" t="s">
        <v>92</v>
      </c>
      <c r="I1200" s="352" t="s">
        <v>501</v>
      </c>
    </row>
    <row r="1201" spans="1:9">
      <c r="A1201" s="73" t="s">
        <v>88</v>
      </c>
      <c r="B1201" s="73" t="s">
        <v>234</v>
      </c>
      <c r="C1201" s="352" t="s">
        <v>219</v>
      </c>
      <c r="D1201" s="73" t="s">
        <v>13</v>
      </c>
      <c r="E1201" s="352" t="s">
        <v>219</v>
      </c>
      <c r="F1201" s="73">
        <v>1111.1478134675456</v>
      </c>
      <c r="G1201" s="353" t="s">
        <v>219</v>
      </c>
      <c r="H1201" s="73" t="s">
        <v>92</v>
      </c>
      <c r="I1201" s="352" t="s">
        <v>501</v>
      </c>
    </row>
    <row r="1202" spans="1:9">
      <c r="A1202" s="73" t="s">
        <v>88</v>
      </c>
      <c r="B1202" s="73" t="s">
        <v>234</v>
      </c>
      <c r="C1202" s="352" t="s">
        <v>219</v>
      </c>
      <c r="D1202" s="73" t="s">
        <v>81</v>
      </c>
      <c r="E1202" s="352" t="s">
        <v>219</v>
      </c>
      <c r="F1202" s="73">
        <v>501.83792371110201</v>
      </c>
      <c r="G1202" s="353" t="s">
        <v>219</v>
      </c>
      <c r="H1202" s="73" t="s">
        <v>92</v>
      </c>
      <c r="I1202" s="352" t="s">
        <v>501</v>
      </c>
    </row>
    <row r="1203" spans="1:9">
      <c r="A1203" s="73" t="s">
        <v>88</v>
      </c>
      <c r="B1203" s="73" t="s">
        <v>234</v>
      </c>
      <c r="C1203" s="352" t="s">
        <v>219</v>
      </c>
      <c r="D1203" s="73" t="s">
        <v>2</v>
      </c>
      <c r="E1203" s="352" t="s">
        <v>219</v>
      </c>
      <c r="F1203" s="73">
        <v>2667.1087549055701</v>
      </c>
      <c r="G1203" s="353" t="s">
        <v>219</v>
      </c>
      <c r="H1203" s="73" t="s">
        <v>92</v>
      </c>
      <c r="I1203" s="352" t="s">
        <v>501</v>
      </c>
    </row>
    <row r="1204" spans="1:9">
      <c r="A1204" s="73" t="s">
        <v>88</v>
      </c>
      <c r="B1204" s="73" t="s">
        <v>234</v>
      </c>
      <c r="C1204" s="352" t="s">
        <v>219</v>
      </c>
      <c r="D1204" s="73" t="s">
        <v>5</v>
      </c>
      <c r="E1204" s="352" t="s">
        <v>219</v>
      </c>
      <c r="F1204" s="73">
        <v>3313.0132869668855</v>
      </c>
      <c r="G1204" s="353" t="s">
        <v>219</v>
      </c>
      <c r="H1204" s="73" t="s">
        <v>92</v>
      </c>
      <c r="I1204" s="352" t="s">
        <v>501</v>
      </c>
    </row>
    <row r="1205" spans="1:9">
      <c r="A1205" s="73" t="s">
        <v>88</v>
      </c>
      <c r="B1205" s="73" t="s">
        <v>234</v>
      </c>
      <c r="C1205" s="352" t="s">
        <v>219</v>
      </c>
      <c r="D1205" s="73" t="s">
        <v>8</v>
      </c>
      <c r="E1205" s="352" t="s">
        <v>219</v>
      </c>
      <c r="F1205" s="73">
        <v>2815.5667282430718</v>
      </c>
      <c r="G1205" s="353" t="s">
        <v>219</v>
      </c>
      <c r="H1205" s="73" t="s">
        <v>92</v>
      </c>
      <c r="I1205" s="352" t="s">
        <v>501</v>
      </c>
    </row>
    <row r="1206" spans="1:9">
      <c r="A1206" s="73" t="s">
        <v>88</v>
      </c>
      <c r="B1206" s="73" t="s">
        <v>234</v>
      </c>
      <c r="C1206" s="352" t="s">
        <v>219</v>
      </c>
      <c r="D1206" s="73" t="s">
        <v>9</v>
      </c>
      <c r="E1206" s="352" t="s">
        <v>219</v>
      </c>
      <c r="F1206" s="73">
        <v>404.28446619339081</v>
      </c>
      <c r="G1206" s="353" t="s">
        <v>219</v>
      </c>
      <c r="H1206" s="73" t="s">
        <v>92</v>
      </c>
      <c r="I1206" s="352" t="s">
        <v>501</v>
      </c>
    </row>
    <row r="1207" spans="1:9">
      <c r="A1207" s="73" t="s">
        <v>88</v>
      </c>
      <c r="B1207" s="73" t="s">
        <v>234</v>
      </c>
      <c r="C1207" s="352" t="s">
        <v>219</v>
      </c>
      <c r="D1207" s="73" t="s">
        <v>12</v>
      </c>
      <c r="E1207" s="352" t="s">
        <v>219</v>
      </c>
      <c r="F1207" s="73">
        <v>440.23235363252269</v>
      </c>
      <c r="G1207" s="353" t="s">
        <v>219</v>
      </c>
      <c r="H1207" s="73" t="s">
        <v>92</v>
      </c>
      <c r="I1207" s="352" t="s">
        <v>501</v>
      </c>
    </row>
    <row r="1208" spans="1:9">
      <c r="A1208" s="73" t="s">
        <v>88</v>
      </c>
      <c r="B1208" s="73" t="s">
        <v>234</v>
      </c>
      <c r="C1208" s="352" t="s">
        <v>219</v>
      </c>
      <c r="D1208" s="73" t="s">
        <v>6</v>
      </c>
      <c r="E1208" s="352" t="s">
        <v>219</v>
      </c>
      <c r="F1208" s="73">
        <v>1219.6561385049495</v>
      </c>
      <c r="G1208" s="353" t="s">
        <v>219</v>
      </c>
      <c r="H1208" s="73" t="s">
        <v>92</v>
      </c>
      <c r="I1208" s="352" t="s">
        <v>501</v>
      </c>
    </row>
    <row r="1209" spans="1:9">
      <c r="A1209" s="73" t="s">
        <v>88</v>
      </c>
      <c r="B1209" s="73" t="s">
        <v>234</v>
      </c>
      <c r="C1209" s="352" t="s">
        <v>219</v>
      </c>
      <c r="D1209" s="73" t="s">
        <v>83</v>
      </c>
      <c r="E1209" s="352" t="s">
        <v>219</v>
      </c>
      <c r="F1209" s="73">
        <v>1588.8557814209669</v>
      </c>
      <c r="G1209" s="353" t="s">
        <v>219</v>
      </c>
      <c r="H1209" s="73" t="s">
        <v>92</v>
      </c>
      <c r="I1209" s="352" t="s">
        <v>501</v>
      </c>
    </row>
    <row r="1210" spans="1:9">
      <c r="A1210" s="73" t="s">
        <v>88</v>
      </c>
      <c r="B1210" s="73" t="s">
        <v>234</v>
      </c>
      <c r="C1210" s="352" t="s">
        <v>219</v>
      </c>
      <c r="D1210" s="73" t="s">
        <v>16</v>
      </c>
      <c r="E1210" s="352" t="s">
        <v>219</v>
      </c>
      <c r="F1210" s="73">
        <v>182.6257929240459</v>
      </c>
      <c r="G1210" s="353" t="s">
        <v>219</v>
      </c>
      <c r="H1210" s="73" t="s">
        <v>92</v>
      </c>
      <c r="I1210" s="352" t="s">
        <v>501</v>
      </c>
    </row>
    <row r="1211" spans="1:9">
      <c r="A1211" s="73" t="s">
        <v>88</v>
      </c>
      <c r="B1211" s="73" t="s">
        <v>234</v>
      </c>
      <c r="C1211" s="352" t="s">
        <v>219</v>
      </c>
      <c r="D1211" s="73" t="s">
        <v>47</v>
      </c>
      <c r="E1211" s="352" t="s">
        <v>219</v>
      </c>
      <c r="F1211" s="73">
        <v>212.77797890821509</v>
      </c>
      <c r="G1211" s="353" t="s">
        <v>219</v>
      </c>
      <c r="H1211" s="73" t="s">
        <v>92</v>
      </c>
      <c r="I1211" s="352" t="s">
        <v>501</v>
      </c>
    </row>
    <row r="1212" spans="1:9">
      <c r="A1212" s="73" t="s">
        <v>88</v>
      </c>
      <c r="B1212" s="73" t="s">
        <v>234</v>
      </c>
      <c r="C1212" s="352" t="s">
        <v>219</v>
      </c>
      <c r="D1212" s="73" t="s">
        <v>84</v>
      </c>
      <c r="E1212" s="352" t="s">
        <v>219</v>
      </c>
      <c r="F1212" s="73">
        <v>233.30259345264088</v>
      </c>
      <c r="G1212" s="353" t="s">
        <v>219</v>
      </c>
      <c r="H1212" s="73" t="s">
        <v>92</v>
      </c>
      <c r="I1212" s="352" t="s">
        <v>501</v>
      </c>
    </row>
    <row r="1213" spans="1:9">
      <c r="A1213" s="73" t="s">
        <v>88</v>
      </c>
      <c r="B1213" s="73" t="s">
        <v>236</v>
      </c>
      <c r="C1213" s="352" t="s">
        <v>219</v>
      </c>
      <c r="D1213" s="73" t="s">
        <v>108</v>
      </c>
      <c r="E1213" s="352" t="s">
        <v>219</v>
      </c>
      <c r="F1213" s="73">
        <v>267.61231662455992</v>
      </c>
      <c r="G1213" s="353" t="s">
        <v>219</v>
      </c>
      <c r="H1213" s="73" t="s">
        <v>92</v>
      </c>
      <c r="I1213" s="352" t="s">
        <v>501</v>
      </c>
    </row>
    <row r="1214" spans="1:9">
      <c r="A1214" s="73" t="s">
        <v>88</v>
      </c>
      <c r="B1214" s="73" t="s">
        <v>236</v>
      </c>
      <c r="C1214" s="352" t="s">
        <v>219</v>
      </c>
      <c r="D1214" s="73" t="s">
        <v>498</v>
      </c>
      <c r="E1214" s="352" t="s">
        <v>219</v>
      </c>
      <c r="F1214" s="73">
        <v>1359.6920645871551</v>
      </c>
      <c r="G1214" s="353" t="s">
        <v>219</v>
      </c>
      <c r="H1214" s="73" t="s">
        <v>92</v>
      </c>
      <c r="I1214" s="352" t="s">
        <v>501</v>
      </c>
    </row>
    <row r="1215" spans="1:9">
      <c r="A1215" s="73" t="s">
        <v>88</v>
      </c>
      <c r="B1215" s="73" t="s">
        <v>236</v>
      </c>
      <c r="C1215" s="352" t="s">
        <v>219</v>
      </c>
      <c r="D1215" s="73" t="s">
        <v>54</v>
      </c>
      <c r="E1215" s="352" t="s">
        <v>219</v>
      </c>
      <c r="F1215" s="73">
        <v>90.466539976889635</v>
      </c>
      <c r="G1215" s="353" t="s">
        <v>219</v>
      </c>
      <c r="H1215" s="73" t="s">
        <v>92</v>
      </c>
      <c r="I1215" s="352" t="s">
        <v>501</v>
      </c>
    </row>
    <row r="1216" spans="1:9">
      <c r="A1216" s="73" t="s">
        <v>88</v>
      </c>
      <c r="B1216" s="73" t="s">
        <v>237</v>
      </c>
      <c r="C1216" s="352" t="s">
        <v>219</v>
      </c>
      <c r="D1216" s="73" t="s">
        <v>15</v>
      </c>
      <c r="E1216" s="352" t="s">
        <v>219</v>
      </c>
      <c r="F1216" s="73">
        <v>1833.6388945849719</v>
      </c>
      <c r="G1216" s="353" t="s">
        <v>219</v>
      </c>
      <c r="H1216" s="73" t="s">
        <v>92</v>
      </c>
      <c r="I1216" s="352" t="s">
        <v>501</v>
      </c>
    </row>
    <row r="1217" spans="1:9">
      <c r="A1217" s="73" t="s">
        <v>88</v>
      </c>
      <c r="B1217" s="73" t="s">
        <v>234</v>
      </c>
      <c r="C1217" s="352" t="s">
        <v>219</v>
      </c>
      <c r="D1217" s="73" t="s">
        <v>499</v>
      </c>
      <c r="E1217" s="352" t="s">
        <v>219</v>
      </c>
      <c r="F1217" s="73">
        <v>18996.53378766431</v>
      </c>
      <c r="G1217" s="353" t="s">
        <v>219</v>
      </c>
      <c r="H1217" s="73" t="s">
        <v>92</v>
      </c>
      <c r="I1217" s="352" t="s">
        <v>501</v>
      </c>
    </row>
    <row r="1218" spans="1:9">
      <c r="A1218" s="73" t="s">
        <v>88</v>
      </c>
      <c r="B1218" s="73" t="s">
        <v>234</v>
      </c>
      <c r="C1218" s="352" t="s">
        <v>219</v>
      </c>
      <c r="D1218" s="73" t="s">
        <v>500</v>
      </c>
      <c r="E1218" s="352" t="s">
        <v>219</v>
      </c>
      <c r="F1218" s="73">
        <v>510.52082959071174</v>
      </c>
      <c r="G1218" s="353" t="s">
        <v>219</v>
      </c>
      <c r="H1218" s="73" t="s">
        <v>92</v>
      </c>
      <c r="I1218" s="352" t="s">
        <v>501</v>
      </c>
    </row>
    <row r="1219" spans="1:9">
      <c r="A1219" s="73" t="s">
        <v>88</v>
      </c>
      <c r="B1219" s="73" t="s">
        <v>234</v>
      </c>
      <c r="C1219" s="352" t="s">
        <v>219</v>
      </c>
      <c r="D1219" s="73" t="s">
        <v>96</v>
      </c>
      <c r="E1219" s="352" t="s">
        <v>219</v>
      </c>
      <c r="F1219" s="73">
        <v>19507.05461725502</v>
      </c>
      <c r="G1219" s="353" t="s">
        <v>219</v>
      </c>
      <c r="H1219" s="73" t="s">
        <v>92</v>
      </c>
      <c r="I1219" s="352" t="s">
        <v>501</v>
      </c>
    </row>
    <row r="1220" spans="1:9">
      <c r="A1220" s="73" t="s">
        <v>88</v>
      </c>
      <c r="B1220" s="73" t="s">
        <v>234</v>
      </c>
      <c r="C1220" s="352" t="s">
        <v>219</v>
      </c>
      <c r="D1220" s="73" t="s">
        <v>18</v>
      </c>
      <c r="E1220" s="352" t="s">
        <v>219</v>
      </c>
      <c r="F1220" s="73">
        <v>618.02501646519158</v>
      </c>
      <c r="G1220" s="353" t="s">
        <v>219</v>
      </c>
      <c r="H1220" s="73" t="s">
        <v>93</v>
      </c>
      <c r="I1220" s="352" t="s">
        <v>501</v>
      </c>
    </row>
    <row r="1221" spans="1:9">
      <c r="A1221" s="73" t="s">
        <v>88</v>
      </c>
      <c r="B1221" s="73" t="s">
        <v>234</v>
      </c>
      <c r="C1221" s="352" t="s">
        <v>219</v>
      </c>
      <c r="D1221" s="73" t="s">
        <v>19</v>
      </c>
      <c r="E1221" s="352" t="s">
        <v>219</v>
      </c>
      <c r="F1221" s="73">
        <v>134.3828544143127</v>
      </c>
      <c r="G1221" s="353" t="s">
        <v>219</v>
      </c>
      <c r="H1221" s="73" t="s">
        <v>93</v>
      </c>
      <c r="I1221" s="352" t="s">
        <v>501</v>
      </c>
    </row>
    <row r="1222" spans="1:9">
      <c r="A1222" s="73" t="s">
        <v>88</v>
      </c>
      <c r="B1222" s="73" t="s">
        <v>234</v>
      </c>
      <c r="C1222" s="352" t="s">
        <v>219</v>
      </c>
      <c r="D1222" s="73" t="s">
        <v>13</v>
      </c>
      <c r="E1222" s="352" t="s">
        <v>219</v>
      </c>
      <c r="F1222" s="73">
        <v>1000.6500570555527</v>
      </c>
      <c r="G1222" s="353" t="s">
        <v>219</v>
      </c>
      <c r="H1222" s="73" t="s">
        <v>93</v>
      </c>
      <c r="I1222" s="352" t="s">
        <v>501</v>
      </c>
    </row>
    <row r="1223" spans="1:9">
      <c r="A1223" s="73" t="s">
        <v>88</v>
      </c>
      <c r="B1223" s="73" t="s">
        <v>234</v>
      </c>
      <c r="C1223" s="352" t="s">
        <v>219</v>
      </c>
      <c r="D1223" s="73" t="s">
        <v>81</v>
      </c>
      <c r="E1223" s="352" t="s">
        <v>219</v>
      </c>
      <c r="F1223" s="73">
        <v>522.36739934122966</v>
      </c>
      <c r="G1223" s="353" t="s">
        <v>219</v>
      </c>
      <c r="H1223" s="73" t="s">
        <v>93</v>
      </c>
      <c r="I1223" s="352" t="s">
        <v>501</v>
      </c>
    </row>
    <row r="1224" spans="1:9">
      <c r="A1224" s="73" t="s">
        <v>88</v>
      </c>
      <c r="B1224" s="73" t="s">
        <v>234</v>
      </c>
      <c r="C1224" s="352" t="s">
        <v>219</v>
      </c>
      <c r="D1224" s="73" t="s">
        <v>2</v>
      </c>
      <c r="E1224" s="352" t="s">
        <v>219</v>
      </c>
      <c r="F1224" s="73">
        <v>3061.7856217158419</v>
      </c>
      <c r="G1224" s="353" t="s">
        <v>219</v>
      </c>
      <c r="H1224" s="73" t="s">
        <v>93</v>
      </c>
      <c r="I1224" s="352" t="s">
        <v>501</v>
      </c>
    </row>
    <row r="1225" spans="1:9">
      <c r="A1225" s="73" t="s">
        <v>88</v>
      </c>
      <c r="B1225" s="73" t="s">
        <v>234</v>
      </c>
      <c r="C1225" s="352" t="s">
        <v>219</v>
      </c>
      <c r="D1225" s="73" t="s">
        <v>5</v>
      </c>
      <c r="E1225" s="352" t="s">
        <v>219</v>
      </c>
      <c r="F1225" s="73">
        <v>4440.5522311534032</v>
      </c>
      <c r="G1225" s="353" t="s">
        <v>219</v>
      </c>
      <c r="H1225" s="73" t="s">
        <v>93</v>
      </c>
      <c r="I1225" s="352" t="s">
        <v>501</v>
      </c>
    </row>
    <row r="1226" spans="1:9">
      <c r="A1226" s="73" t="s">
        <v>88</v>
      </c>
      <c r="B1226" s="73" t="s">
        <v>234</v>
      </c>
      <c r="C1226" s="352" t="s">
        <v>219</v>
      </c>
      <c r="D1226" s="73" t="s">
        <v>8</v>
      </c>
      <c r="E1226" s="352" t="s">
        <v>219</v>
      </c>
      <c r="F1226" s="73">
        <v>2739.6878321611352</v>
      </c>
      <c r="G1226" s="353" t="s">
        <v>219</v>
      </c>
      <c r="H1226" s="73" t="s">
        <v>93</v>
      </c>
      <c r="I1226" s="352" t="s">
        <v>501</v>
      </c>
    </row>
    <row r="1227" spans="1:9">
      <c r="A1227" s="73" t="s">
        <v>88</v>
      </c>
      <c r="B1227" s="73" t="s">
        <v>234</v>
      </c>
      <c r="C1227" s="352" t="s">
        <v>219</v>
      </c>
      <c r="D1227" s="73" t="s">
        <v>9</v>
      </c>
      <c r="E1227" s="352" t="s">
        <v>219</v>
      </c>
      <c r="F1227" s="73">
        <v>382.01600494785419</v>
      </c>
      <c r="G1227" s="353" t="s">
        <v>219</v>
      </c>
      <c r="H1227" s="73" t="s">
        <v>93</v>
      </c>
      <c r="I1227" s="352" t="s">
        <v>501</v>
      </c>
    </row>
    <row r="1228" spans="1:9">
      <c r="A1228" s="73" t="s">
        <v>88</v>
      </c>
      <c r="B1228" s="73" t="s">
        <v>234</v>
      </c>
      <c r="C1228" s="352" t="s">
        <v>219</v>
      </c>
      <c r="D1228" s="73" t="s">
        <v>12</v>
      </c>
      <c r="E1228" s="352" t="s">
        <v>219</v>
      </c>
      <c r="F1228" s="73">
        <v>464.76689581080291</v>
      </c>
      <c r="G1228" s="353" t="s">
        <v>219</v>
      </c>
      <c r="H1228" s="73" t="s">
        <v>93</v>
      </c>
      <c r="I1228" s="352" t="s">
        <v>501</v>
      </c>
    </row>
    <row r="1229" spans="1:9">
      <c r="A1229" s="73" t="s">
        <v>88</v>
      </c>
      <c r="B1229" s="73" t="s">
        <v>234</v>
      </c>
      <c r="C1229" s="352" t="s">
        <v>219</v>
      </c>
      <c r="D1229" s="73" t="s">
        <v>6</v>
      </c>
      <c r="E1229" s="352" t="s">
        <v>219</v>
      </c>
      <c r="F1229" s="73">
        <v>1230.5501973251921</v>
      </c>
      <c r="G1229" s="353" t="s">
        <v>219</v>
      </c>
      <c r="H1229" s="73" t="s">
        <v>93</v>
      </c>
      <c r="I1229" s="352" t="s">
        <v>501</v>
      </c>
    </row>
    <row r="1230" spans="1:9">
      <c r="A1230" s="73" t="s">
        <v>88</v>
      </c>
      <c r="B1230" s="73" t="s">
        <v>234</v>
      </c>
      <c r="C1230" s="352" t="s">
        <v>219</v>
      </c>
      <c r="D1230" s="73" t="s">
        <v>83</v>
      </c>
      <c r="E1230" s="352" t="s">
        <v>219</v>
      </c>
      <c r="F1230" s="73">
        <v>1568.1662673173785</v>
      </c>
      <c r="G1230" s="353" t="s">
        <v>219</v>
      </c>
      <c r="H1230" s="73" t="s">
        <v>93</v>
      </c>
      <c r="I1230" s="352" t="s">
        <v>501</v>
      </c>
    </row>
    <row r="1231" spans="1:9">
      <c r="A1231" s="73" t="s">
        <v>88</v>
      </c>
      <c r="B1231" s="73" t="s">
        <v>234</v>
      </c>
      <c r="C1231" s="352" t="s">
        <v>219</v>
      </c>
      <c r="D1231" s="73" t="s">
        <v>16</v>
      </c>
      <c r="E1231" s="352" t="s">
        <v>219</v>
      </c>
      <c r="F1231" s="73">
        <v>212.38607921007221</v>
      </c>
      <c r="G1231" s="353" t="s">
        <v>219</v>
      </c>
      <c r="H1231" s="73" t="s">
        <v>93</v>
      </c>
      <c r="I1231" s="352" t="s">
        <v>501</v>
      </c>
    </row>
    <row r="1232" spans="1:9">
      <c r="A1232" s="73" t="s">
        <v>88</v>
      </c>
      <c r="B1232" s="73" t="s">
        <v>234</v>
      </c>
      <c r="C1232" s="352" t="s">
        <v>219</v>
      </c>
      <c r="D1232" s="73" t="s">
        <v>47</v>
      </c>
      <c r="E1232" s="352" t="s">
        <v>219</v>
      </c>
      <c r="F1232" s="73">
        <v>264.51953151722824</v>
      </c>
      <c r="G1232" s="353" t="s">
        <v>219</v>
      </c>
      <c r="H1232" s="73" t="s">
        <v>93</v>
      </c>
      <c r="I1232" s="352" t="s">
        <v>501</v>
      </c>
    </row>
    <row r="1233" spans="1:9">
      <c r="A1233" s="73" t="s">
        <v>88</v>
      </c>
      <c r="B1233" s="73" t="s">
        <v>234</v>
      </c>
      <c r="C1233" s="352" t="s">
        <v>219</v>
      </c>
      <c r="D1233" s="73" t="s">
        <v>84</v>
      </c>
      <c r="E1233" s="352" t="s">
        <v>219</v>
      </c>
      <c r="F1233" s="73">
        <v>247.79277620650672</v>
      </c>
      <c r="G1233" s="353" t="s">
        <v>219</v>
      </c>
      <c r="H1233" s="73" t="s">
        <v>93</v>
      </c>
      <c r="I1233" s="352" t="s">
        <v>501</v>
      </c>
    </row>
    <row r="1234" spans="1:9">
      <c r="A1234" s="73" t="s">
        <v>88</v>
      </c>
      <c r="B1234" s="73" t="s">
        <v>236</v>
      </c>
      <c r="C1234" s="352" t="s">
        <v>219</v>
      </c>
      <c r="D1234" s="73" t="s">
        <v>108</v>
      </c>
      <c r="E1234" s="352" t="s">
        <v>219</v>
      </c>
      <c r="F1234" s="73">
        <v>201.86350000891542</v>
      </c>
      <c r="G1234" s="353" t="s">
        <v>219</v>
      </c>
      <c r="H1234" s="73" t="s">
        <v>93</v>
      </c>
      <c r="I1234" s="352" t="s">
        <v>501</v>
      </c>
    </row>
    <row r="1235" spans="1:9">
      <c r="A1235" s="73" t="s">
        <v>88</v>
      </c>
      <c r="B1235" s="73" t="s">
        <v>236</v>
      </c>
      <c r="C1235" s="352" t="s">
        <v>219</v>
      </c>
      <c r="D1235" s="73" t="s">
        <v>498</v>
      </c>
      <c r="E1235" s="352" t="s">
        <v>219</v>
      </c>
      <c r="F1235" s="73">
        <v>1371.2171773592668</v>
      </c>
      <c r="G1235" s="353" t="s">
        <v>219</v>
      </c>
      <c r="H1235" s="73" t="s">
        <v>93</v>
      </c>
      <c r="I1235" s="352" t="s">
        <v>501</v>
      </c>
    </row>
    <row r="1236" spans="1:9">
      <c r="A1236" s="73" t="s">
        <v>88</v>
      </c>
      <c r="B1236" s="73" t="s">
        <v>236</v>
      </c>
      <c r="C1236" s="352" t="s">
        <v>219</v>
      </c>
      <c r="D1236" s="73" t="s">
        <v>54</v>
      </c>
      <c r="E1236" s="352" t="s">
        <v>219</v>
      </c>
      <c r="F1236" s="73">
        <v>94.571427432248868</v>
      </c>
      <c r="G1236" s="353" t="s">
        <v>219</v>
      </c>
      <c r="H1236" s="73" t="s">
        <v>93</v>
      </c>
      <c r="I1236" s="352" t="s">
        <v>501</v>
      </c>
    </row>
    <row r="1237" spans="1:9">
      <c r="A1237" s="73" t="s">
        <v>88</v>
      </c>
      <c r="B1237" s="73" t="s">
        <v>237</v>
      </c>
      <c r="C1237" s="352" t="s">
        <v>219</v>
      </c>
      <c r="D1237" s="73" t="s">
        <v>15</v>
      </c>
      <c r="E1237" s="352" t="s">
        <v>219</v>
      </c>
      <c r="F1237" s="73">
        <v>1977.0560599313276</v>
      </c>
      <c r="G1237" s="353" t="s">
        <v>219</v>
      </c>
      <c r="H1237" s="73" t="s">
        <v>93</v>
      </c>
      <c r="I1237" s="352" t="s">
        <v>501</v>
      </c>
    </row>
    <row r="1238" spans="1:9">
      <c r="A1238" s="73" t="s">
        <v>88</v>
      </c>
      <c r="B1238" s="73" t="s">
        <v>234</v>
      </c>
      <c r="C1238" s="352" t="s">
        <v>219</v>
      </c>
      <c r="D1238" s="73" t="s">
        <v>499</v>
      </c>
      <c r="E1238" s="352" t="s">
        <v>219</v>
      </c>
      <c r="F1238" s="73">
        <v>20532.356929373462</v>
      </c>
      <c r="G1238" s="353" t="s">
        <v>219</v>
      </c>
      <c r="H1238" s="73" t="s">
        <v>93</v>
      </c>
      <c r="I1238" s="352" t="s">
        <v>501</v>
      </c>
    </row>
    <row r="1239" spans="1:9">
      <c r="A1239" s="73" t="s">
        <v>88</v>
      </c>
      <c r="B1239" s="73" t="s">
        <v>234</v>
      </c>
      <c r="C1239" s="352" t="s">
        <v>219</v>
      </c>
      <c r="D1239" s="73" t="s">
        <v>500</v>
      </c>
      <c r="E1239" s="352" t="s">
        <v>219</v>
      </c>
      <c r="F1239" s="73">
        <v>454.36589584475382</v>
      </c>
      <c r="G1239" s="353" t="s">
        <v>219</v>
      </c>
      <c r="H1239" s="73" t="s">
        <v>93</v>
      </c>
      <c r="I1239" s="352" t="s">
        <v>501</v>
      </c>
    </row>
    <row r="1240" spans="1:9">
      <c r="A1240" s="73" t="s">
        <v>88</v>
      </c>
      <c r="B1240" s="73" t="s">
        <v>234</v>
      </c>
      <c r="C1240" s="352" t="s">
        <v>219</v>
      </c>
      <c r="D1240" s="73" t="s">
        <v>96</v>
      </c>
      <c r="E1240" s="352" t="s">
        <v>219</v>
      </c>
      <c r="F1240" s="73">
        <v>20986.722825218214</v>
      </c>
      <c r="G1240" s="353" t="s">
        <v>219</v>
      </c>
      <c r="H1240" s="73" t="s">
        <v>93</v>
      </c>
      <c r="I1240" s="352" t="s">
        <v>501</v>
      </c>
    </row>
    <row r="1241" spans="1:9">
      <c r="A1241" s="73" t="s">
        <v>88</v>
      </c>
      <c r="B1241" s="73" t="s">
        <v>234</v>
      </c>
      <c r="C1241" s="352" t="s">
        <v>219</v>
      </c>
      <c r="D1241" s="73" t="s">
        <v>18</v>
      </c>
      <c r="E1241" s="352" t="s">
        <v>219</v>
      </c>
      <c r="F1241" s="73">
        <v>648.76893889390897</v>
      </c>
      <c r="G1241" s="353" t="s">
        <v>219</v>
      </c>
      <c r="H1241" s="73" t="s">
        <v>94</v>
      </c>
      <c r="I1241" s="352" t="s">
        <v>501</v>
      </c>
    </row>
    <row r="1242" spans="1:9">
      <c r="A1242" s="73" t="s">
        <v>88</v>
      </c>
      <c r="B1242" s="73" t="s">
        <v>234</v>
      </c>
      <c r="C1242" s="352" t="s">
        <v>219</v>
      </c>
      <c r="D1242" s="73" t="s">
        <v>19</v>
      </c>
      <c r="E1242" s="352" t="s">
        <v>219</v>
      </c>
      <c r="F1242" s="73">
        <v>421.27137196562131</v>
      </c>
      <c r="G1242" s="353" t="s">
        <v>219</v>
      </c>
      <c r="H1242" s="73" t="s">
        <v>94</v>
      </c>
      <c r="I1242" s="352" t="s">
        <v>501</v>
      </c>
    </row>
    <row r="1243" spans="1:9">
      <c r="A1243" s="73" t="s">
        <v>88</v>
      </c>
      <c r="B1243" s="73" t="s">
        <v>234</v>
      </c>
      <c r="C1243" s="352" t="s">
        <v>219</v>
      </c>
      <c r="D1243" s="73" t="s">
        <v>13</v>
      </c>
      <c r="E1243" s="352" t="s">
        <v>219</v>
      </c>
      <c r="F1243" s="73">
        <v>1086.1938273942731</v>
      </c>
      <c r="G1243" s="353" t="s">
        <v>219</v>
      </c>
      <c r="H1243" s="73" t="s">
        <v>94</v>
      </c>
      <c r="I1243" s="352" t="s">
        <v>501</v>
      </c>
    </row>
    <row r="1244" spans="1:9">
      <c r="A1244" s="73" t="s">
        <v>88</v>
      </c>
      <c r="B1244" s="73" t="s">
        <v>234</v>
      </c>
      <c r="C1244" s="352" t="s">
        <v>219</v>
      </c>
      <c r="D1244" s="73" t="s">
        <v>81</v>
      </c>
      <c r="E1244" s="352" t="s">
        <v>219</v>
      </c>
      <c r="F1244" s="73">
        <v>535.67511707557742</v>
      </c>
      <c r="G1244" s="353" t="s">
        <v>219</v>
      </c>
      <c r="H1244" s="73" t="s">
        <v>94</v>
      </c>
      <c r="I1244" s="352" t="s">
        <v>501</v>
      </c>
    </row>
    <row r="1245" spans="1:9">
      <c r="A1245" s="73" t="s">
        <v>88</v>
      </c>
      <c r="B1245" s="73" t="s">
        <v>234</v>
      </c>
      <c r="C1245" s="352" t="s">
        <v>219</v>
      </c>
      <c r="D1245" s="73" t="s">
        <v>2</v>
      </c>
      <c r="E1245" s="352" t="s">
        <v>219</v>
      </c>
      <c r="F1245" s="73">
        <v>3378.554128322985</v>
      </c>
      <c r="G1245" s="353" t="s">
        <v>219</v>
      </c>
      <c r="H1245" s="73" t="s">
        <v>94</v>
      </c>
      <c r="I1245" s="352" t="s">
        <v>501</v>
      </c>
    </row>
    <row r="1246" spans="1:9">
      <c r="A1246" s="73" t="s">
        <v>88</v>
      </c>
      <c r="B1246" s="73" t="s">
        <v>234</v>
      </c>
      <c r="C1246" s="352" t="s">
        <v>219</v>
      </c>
      <c r="D1246" s="73" t="s">
        <v>5</v>
      </c>
      <c r="E1246" s="352" t="s">
        <v>219</v>
      </c>
      <c r="F1246" s="73">
        <v>5772.3141901965082</v>
      </c>
      <c r="G1246" s="353" t="s">
        <v>219</v>
      </c>
      <c r="H1246" s="73" t="s">
        <v>94</v>
      </c>
      <c r="I1246" s="352" t="s">
        <v>501</v>
      </c>
    </row>
    <row r="1247" spans="1:9">
      <c r="A1247" s="73" t="s">
        <v>88</v>
      </c>
      <c r="B1247" s="73" t="s">
        <v>234</v>
      </c>
      <c r="C1247" s="352" t="s">
        <v>219</v>
      </c>
      <c r="D1247" s="73" t="s">
        <v>8</v>
      </c>
      <c r="E1247" s="352" t="s">
        <v>219</v>
      </c>
      <c r="F1247" s="73">
        <v>3049.014238033677</v>
      </c>
      <c r="G1247" s="353" t="s">
        <v>219</v>
      </c>
      <c r="H1247" s="73" t="s">
        <v>94</v>
      </c>
      <c r="I1247" s="352" t="s">
        <v>501</v>
      </c>
    </row>
    <row r="1248" spans="1:9">
      <c r="A1248" s="73" t="s">
        <v>88</v>
      </c>
      <c r="B1248" s="73" t="s">
        <v>234</v>
      </c>
      <c r="C1248" s="352" t="s">
        <v>219</v>
      </c>
      <c r="D1248" s="73" t="s">
        <v>9</v>
      </c>
      <c r="E1248" s="352" t="s">
        <v>219</v>
      </c>
      <c r="F1248" s="73">
        <v>455.029439140752</v>
      </c>
      <c r="G1248" s="353" t="s">
        <v>219</v>
      </c>
      <c r="H1248" s="73" t="s">
        <v>94</v>
      </c>
      <c r="I1248" s="352" t="s">
        <v>501</v>
      </c>
    </row>
    <row r="1249" spans="1:9">
      <c r="A1249" s="73" t="s">
        <v>88</v>
      </c>
      <c r="B1249" s="73" t="s">
        <v>234</v>
      </c>
      <c r="C1249" s="352" t="s">
        <v>219</v>
      </c>
      <c r="D1249" s="73" t="s">
        <v>12</v>
      </c>
      <c r="E1249" s="352" t="s">
        <v>219</v>
      </c>
      <c r="F1249" s="73">
        <v>483.9446854045483</v>
      </c>
      <c r="G1249" s="353" t="s">
        <v>219</v>
      </c>
      <c r="H1249" s="73" t="s">
        <v>94</v>
      </c>
      <c r="I1249" s="352" t="s">
        <v>501</v>
      </c>
    </row>
    <row r="1250" spans="1:9">
      <c r="A1250" s="73" t="s">
        <v>88</v>
      </c>
      <c r="B1250" s="73" t="s">
        <v>234</v>
      </c>
      <c r="C1250" s="352" t="s">
        <v>219</v>
      </c>
      <c r="D1250" s="73" t="s">
        <v>6</v>
      </c>
      <c r="E1250" s="352" t="s">
        <v>219</v>
      </c>
      <c r="F1250" s="73">
        <v>1236.5711760971831</v>
      </c>
      <c r="G1250" s="353" t="s">
        <v>219</v>
      </c>
      <c r="H1250" s="73" t="s">
        <v>94</v>
      </c>
      <c r="I1250" s="352" t="s">
        <v>501</v>
      </c>
    </row>
    <row r="1251" spans="1:9">
      <c r="A1251" s="73" t="s">
        <v>88</v>
      </c>
      <c r="B1251" s="73" t="s">
        <v>234</v>
      </c>
      <c r="C1251" s="352" t="s">
        <v>219</v>
      </c>
      <c r="D1251" s="73" t="s">
        <v>83</v>
      </c>
      <c r="E1251" s="352" t="s">
        <v>219</v>
      </c>
      <c r="F1251" s="73">
        <v>1763.9905369245294</v>
      </c>
      <c r="G1251" s="353" t="s">
        <v>219</v>
      </c>
      <c r="H1251" s="73" t="s">
        <v>94</v>
      </c>
      <c r="I1251" s="352" t="s">
        <v>501</v>
      </c>
    </row>
    <row r="1252" spans="1:9">
      <c r="A1252" s="73" t="s">
        <v>88</v>
      </c>
      <c r="B1252" s="73" t="s">
        <v>234</v>
      </c>
      <c r="C1252" s="352" t="s">
        <v>219</v>
      </c>
      <c r="D1252" s="73" t="s">
        <v>16</v>
      </c>
      <c r="E1252" s="352" t="s">
        <v>219</v>
      </c>
      <c r="F1252" s="73">
        <v>245.53905193835567</v>
      </c>
      <c r="G1252" s="353" t="s">
        <v>219</v>
      </c>
      <c r="H1252" s="73" t="s">
        <v>94</v>
      </c>
      <c r="I1252" s="352" t="s">
        <v>501</v>
      </c>
    </row>
    <row r="1253" spans="1:9">
      <c r="A1253" s="73" t="s">
        <v>88</v>
      </c>
      <c r="B1253" s="73" t="s">
        <v>234</v>
      </c>
      <c r="C1253" s="352" t="s">
        <v>219</v>
      </c>
      <c r="D1253" s="73" t="s">
        <v>47</v>
      </c>
      <c r="E1253" s="352" t="s">
        <v>219</v>
      </c>
      <c r="F1253" s="73">
        <v>220.36765408178653</v>
      </c>
      <c r="G1253" s="353" t="s">
        <v>219</v>
      </c>
      <c r="H1253" s="73" t="s">
        <v>94</v>
      </c>
      <c r="I1253" s="352" t="s">
        <v>501</v>
      </c>
    </row>
    <row r="1254" spans="1:9">
      <c r="A1254" s="73" t="s">
        <v>88</v>
      </c>
      <c r="B1254" s="73" t="s">
        <v>234</v>
      </c>
      <c r="C1254" s="352" t="s">
        <v>219</v>
      </c>
      <c r="D1254" s="73" t="s">
        <v>84</v>
      </c>
      <c r="E1254" s="352" t="s">
        <v>219</v>
      </c>
      <c r="F1254" s="73">
        <v>258.78729083927288</v>
      </c>
      <c r="G1254" s="353" t="s">
        <v>219</v>
      </c>
      <c r="H1254" s="73" t="s">
        <v>94</v>
      </c>
      <c r="I1254" s="352" t="s">
        <v>501</v>
      </c>
    </row>
    <row r="1255" spans="1:9">
      <c r="A1255" s="73" t="s">
        <v>88</v>
      </c>
      <c r="B1255" s="73" t="s">
        <v>236</v>
      </c>
      <c r="C1255" s="352" t="s">
        <v>219</v>
      </c>
      <c r="D1255" s="73" t="s">
        <v>108</v>
      </c>
      <c r="E1255" s="352" t="s">
        <v>219</v>
      </c>
      <c r="F1255" s="73">
        <v>174.38847263288585</v>
      </c>
      <c r="G1255" s="353" t="s">
        <v>219</v>
      </c>
      <c r="H1255" s="73" t="s">
        <v>94</v>
      </c>
      <c r="I1255" s="352" t="s">
        <v>501</v>
      </c>
    </row>
    <row r="1256" spans="1:9">
      <c r="A1256" s="73" t="s">
        <v>88</v>
      </c>
      <c r="B1256" s="73" t="s">
        <v>236</v>
      </c>
      <c r="C1256" s="352" t="s">
        <v>219</v>
      </c>
      <c r="D1256" s="73" t="s">
        <v>498</v>
      </c>
      <c r="E1256" s="352" t="s">
        <v>219</v>
      </c>
      <c r="F1256" s="73">
        <v>1393.3699798977598</v>
      </c>
      <c r="G1256" s="353" t="s">
        <v>219</v>
      </c>
      <c r="H1256" s="73" t="s">
        <v>94</v>
      </c>
      <c r="I1256" s="352" t="s">
        <v>501</v>
      </c>
    </row>
    <row r="1257" spans="1:9">
      <c r="A1257" s="73" t="s">
        <v>88</v>
      </c>
      <c r="B1257" s="73" t="s">
        <v>236</v>
      </c>
      <c r="C1257" s="352" t="s">
        <v>219</v>
      </c>
      <c r="D1257" s="73" t="s">
        <v>54</v>
      </c>
      <c r="E1257" s="352" t="s">
        <v>219</v>
      </c>
      <c r="F1257" s="73">
        <v>92.083697328417458</v>
      </c>
      <c r="G1257" s="353" t="s">
        <v>219</v>
      </c>
      <c r="H1257" s="73" t="s">
        <v>94</v>
      </c>
      <c r="I1257" s="352" t="s">
        <v>501</v>
      </c>
    </row>
    <row r="1258" spans="1:9">
      <c r="A1258" s="73" t="s">
        <v>88</v>
      </c>
      <c r="B1258" s="73" t="s">
        <v>237</v>
      </c>
      <c r="C1258" s="352" t="s">
        <v>219</v>
      </c>
      <c r="D1258" s="73" t="s">
        <v>15</v>
      </c>
      <c r="E1258" s="352" t="s">
        <v>219</v>
      </c>
      <c r="F1258" s="73">
        <v>2574.2400494518101</v>
      </c>
      <c r="G1258" s="353" t="s">
        <v>219</v>
      </c>
      <c r="H1258" s="73" t="s">
        <v>94</v>
      </c>
      <c r="I1258" s="352" t="s">
        <v>501</v>
      </c>
    </row>
    <row r="1259" spans="1:9">
      <c r="A1259" s="73" t="s">
        <v>88</v>
      </c>
      <c r="B1259" s="73" t="s">
        <v>234</v>
      </c>
      <c r="C1259" s="352" t="s">
        <v>219</v>
      </c>
      <c r="D1259" s="73" t="s">
        <v>499</v>
      </c>
      <c r="E1259" s="352" t="s">
        <v>219</v>
      </c>
      <c r="F1259" s="73">
        <v>23790.103845619855</v>
      </c>
      <c r="G1259" s="353" t="s">
        <v>219</v>
      </c>
      <c r="H1259" s="73" t="s">
        <v>94</v>
      </c>
      <c r="I1259" s="352" t="s">
        <v>501</v>
      </c>
    </row>
    <row r="1260" spans="1:9">
      <c r="A1260" s="73" t="s">
        <v>88</v>
      </c>
      <c r="B1260" s="73" t="s">
        <v>234</v>
      </c>
      <c r="C1260" s="352" t="s">
        <v>219</v>
      </c>
      <c r="D1260" s="73" t="s">
        <v>500</v>
      </c>
      <c r="E1260" s="352" t="s">
        <v>219</v>
      </c>
      <c r="F1260" s="73">
        <v>560.30784338677779</v>
      </c>
      <c r="G1260" s="353" t="s">
        <v>219</v>
      </c>
      <c r="H1260" s="73" t="s">
        <v>94</v>
      </c>
      <c r="I1260" s="352" t="s">
        <v>501</v>
      </c>
    </row>
    <row r="1261" spans="1:9">
      <c r="A1261" s="73" t="s">
        <v>88</v>
      </c>
      <c r="B1261" s="73" t="s">
        <v>234</v>
      </c>
      <c r="C1261" s="352" t="s">
        <v>219</v>
      </c>
      <c r="D1261" s="73" t="s">
        <v>96</v>
      </c>
      <c r="E1261" s="352" t="s">
        <v>219</v>
      </c>
      <c r="F1261" s="73">
        <v>24350.411689006633</v>
      </c>
      <c r="G1261" s="353" t="s">
        <v>219</v>
      </c>
      <c r="H1261" s="73" t="s">
        <v>94</v>
      </c>
      <c r="I1261" s="352" t="s">
        <v>501</v>
      </c>
    </row>
    <row r="1262" spans="1:9">
      <c r="A1262" s="73" t="s">
        <v>457</v>
      </c>
      <c r="B1262" s="73" t="s">
        <v>234</v>
      </c>
      <c r="C1262" s="352" t="s">
        <v>219</v>
      </c>
      <c r="D1262" s="73" t="s">
        <v>18</v>
      </c>
      <c r="E1262" s="352" t="s">
        <v>219</v>
      </c>
      <c r="F1262" s="73">
        <v>515.56104714254388</v>
      </c>
      <c r="G1262" s="353" t="s">
        <v>219</v>
      </c>
      <c r="H1262" s="73" t="s">
        <v>9</v>
      </c>
      <c r="I1262" s="352" t="s">
        <v>501</v>
      </c>
    </row>
    <row r="1263" spans="1:9">
      <c r="A1263" s="73" t="s">
        <v>457</v>
      </c>
      <c r="B1263" s="73" t="s">
        <v>234</v>
      </c>
      <c r="C1263" s="352" t="s">
        <v>219</v>
      </c>
      <c r="D1263" s="73" t="s">
        <v>19</v>
      </c>
      <c r="E1263" s="352" t="s">
        <v>219</v>
      </c>
      <c r="F1263" s="73">
        <v>259.31599333055567</v>
      </c>
      <c r="G1263" s="353" t="s">
        <v>219</v>
      </c>
      <c r="H1263" s="73" t="s">
        <v>9</v>
      </c>
      <c r="I1263" s="352" t="s">
        <v>501</v>
      </c>
    </row>
    <row r="1264" spans="1:9">
      <c r="A1264" s="73" t="s">
        <v>457</v>
      </c>
      <c r="B1264" s="73" t="s">
        <v>234</v>
      </c>
      <c r="C1264" s="352" t="s">
        <v>219</v>
      </c>
      <c r="D1264" s="73" t="s">
        <v>13</v>
      </c>
      <c r="E1264" s="352" t="s">
        <v>219</v>
      </c>
      <c r="F1264" s="73">
        <v>1109.4812013102219</v>
      </c>
      <c r="G1264" s="353" t="s">
        <v>219</v>
      </c>
      <c r="H1264" s="73" t="s">
        <v>9</v>
      </c>
      <c r="I1264" s="352" t="s">
        <v>501</v>
      </c>
    </row>
    <row r="1265" spans="1:9">
      <c r="A1265" s="73" t="s">
        <v>457</v>
      </c>
      <c r="B1265" s="73" t="s">
        <v>234</v>
      </c>
      <c r="C1265" s="352" t="s">
        <v>219</v>
      </c>
      <c r="D1265" s="73" t="s">
        <v>81</v>
      </c>
      <c r="E1265" s="352" t="s">
        <v>219</v>
      </c>
      <c r="F1265" s="73">
        <v>441.37619790592777</v>
      </c>
      <c r="G1265" s="353" t="s">
        <v>219</v>
      </c>
      <c r="H1265" s="73" t="s">
        <v>9</v>
      </c>
      <c r="I1265" s="352" t="s">
        <v>501</v>
      </c>
    </row>
    <row r="1266" spans="1:9">
      <c r="A1266" s="73" t="s">
        <v>457</v>
      </c>
      <c r="B1266" s="73" t="s">
        <v>234</v>
      </c>
      <c r="C1266" s="352" t="s">
        <v>219</v>
      </c>
      <c r="D1266" s="73" t="s">
        <v>2</v>
      </c>
      <c r="E1266" s="352" t="s">
        <v>219</v>
      </c>
      <c r="F1266" s="73">
        <v>4649.6860930938328</v>
      </c>
      <c r="G1266" s="353" t="s">
        <v>219</v>
      </c>
      <c r="H1266" s="73" t="s">
        <v>9</v>
      </c>
      <c r="I1266" s="352" t="s">
        <v>501</v>
      </c>
    </row>
    <row r="1267" spans="1:9">
      <c r="A1267" s="73" t="s">
        <v>457</v>
      </c>
      <c r="B1267" s="73" t="s">
        <v>234</v>
      </c>
      <c r="C1267" s="352" t="s">
        <v>219</v>
      </c>
      <c r="D1267" s="73" t="s">
        <v>5</v>
      </c>
      <c r="E1267" s="352" t="s">
        <v>219</v>
      </c>
      <c r="F1267" s="73">
        <v>4175.0590070080989</v>
      </c>
      <c r="G1267" s="353" t="s">
        <v>219</v>
      </c>
      <c r="H1267" s="73" t="s">
        <v>9</v>
      </c>
      <c r="I1267" s="352" t="s">
        <v>501</v>
      </c>
    </row>
    <row r="1268" spans="1:9">
      <c r="A1268" s="73" t="s">
        <v>457</v>
      </c>
      <c r="B1268" s="73" t="s">
        <v>234</v>
      </c>
      <c r="C1268" s="352" t="s">
        <v>219</v>
      </c>
      <c r="D1268" s="73" t="s">
        <v>8</v>
      </c>
      <c r="E1268" s="352" t="s">
        <v>219</v>
      </c>
      <c r="F1268" s="73">
        <v>3150.6164878711229</v>
      </c>
      <c r="G1268" s="353" t="s">
        <v>219</v>
      </c>
      <c r="H1268" s="73" t="s">
        <v>9</v>
      </c>
      <c r="I1268" s="352" t="s">
        <v>501</v>
      </c>
    </row>
    <row r="1269" spans="1:9">
      <c r="A1269" s="73" t="s">
        <v>457</v>
      </c>
      <c r="B1269" s="73" t="s">
        <v>234</v>
      </c>
      <c r="C1269" s="352" t="s">
        <v>219</v>
      </c>
      <c r="D1269" s="73" t="s">
        <v>9</v>
      </c>
      <c r="E1269" s="352" t="s">
        <v>219</v>
      </c>
      <c r="F1269" s="73">
        <v>389.50663071007449</v>
      </c>
      <c r="G1269" s="353" t="s">
        <v>219</v>
      </c>
      <c r="H1269" s="73" t="s">
        <v>9</v>
      </c>
      <c r="I1269" s="352" t="s">
        <v>501</v>
      </c>
    </row>
    <row r="1270" spans="1:9">
      <c r="A1270" s="73" t="s">
        <v>457</v>
      </c>
      <c r="B1270" s="73" t="s">
        <v>234</v>
      </c>
      <c r="C1270" s="352" t="s">
        <v>219</v>
      </c>
      <c r="D1270" s="73" t="s">
        <v>12</v>
      </c>
      <c r="E1270" s="352" t="s">
        <v>219</v>
      </c>
      <c r="F1270" s="73">
        <v>415.38164750848767</v>
      </c>
      <c r="G1270" s="353" t="s">
        <v>219</v>
      </c>
      <c r="H1270" s="73" t="s">
        <v>9</v>
      </c>
      <c r="I1270" s="352" t="s">
        <v>501</v>
      </c>
    </row>
    <row r="1271" spans="1:9">
      <c r="A1271" s="73" t="s">
        <v>457</v>
      </c>
      <c r="B1271" s="73" t="s">
        <v>234</v>
      </c>
      <c r="C1271" s="352" t="s">
        <v>219</v>
      </c>
      <c r="D1271" s="73" t="s">
        <v>6</v>
      </c>
      <c r="E1271" s="352" t="s">
        <v>219</v>
      </c>
      <c r="F1271" s="73">
        <v>1276.191546929115</v>
      </c>
      <c r="G1271" s="353" t="s">
        <v>219</v>
      </c>
      <c r="H1271" s="73" t="s">
        <v>9</v>
      </c>
      <c r="I1271" s="352" t="s">
        <v>501</v>
      </c>
    </row>
    <row r="1272" spans="1:9">
      <c r="A1272" s="73" t="s">
        <v>457</v>
      </c>
      <c r="B1272" s="73" t="s">
        <v>234</v>
      </c>
      <c r="C1272" s="352" t="s">
        <v>219</v>
      </c>
      <c r="D1272" s="73" t="s">
        <v>83</v>
      </c>
      <c r="E1272" s="352" t="s">
        <v>219</v>
      </c>
      <c r="F1272" s="73">
        <v>1476.8016047755855</v>
      </c>
      <c r="G1272" s="353" t="s">
        <v>219</v>
      </c>
      <c r="H1272" s="73" t="s">
        <v>9</v>
      </c>
      <c r="I1272" s="352" t="s">
        <v>501</v>
      </c>
    </row>
    <row r="1273" spans="1:9">
      <c r="A1273" s="73" t="s">
        <v>457</v>
      </c>
      <c r="B1273" s="73" t="s">
        <v>234</v>
      </c>
      <c r="C1273" s="352" t="s">
        <v>219</v>
      </c>
      <c r="D1273" s="73" t="s">
        <v>16</v>
      </c>
      <c r="E1273" s="352" t="s">
        <v>219</v>
      </c>
      <c r="F1273" s="73">
        <v>224.04072770363263</v>
      </c>
      <c r="G1273" s="353" t="s">
        <v>219</v>
      </c>
      <c r="H1273" s="73" t="s">
        <v>9</v>
      </c>
      <c r="I1273" s="352" t="s">
        <v>501</v>
      </c>
    </row>
    <row r="1274" spans="1:9">
      <c r="A1274" s="73" t="s">
        <v>457</v>
      </c>
      <c r="B1274" s="73" t="s">
        <v>234</v>
      </c>
      <c r="C1274" s="352" t="s">
        <v>219</v>
      </c>
      <c r="D1274" s="73" t="s">
        <v>47</v>
      </c>
      <c r="E1274" s="352" t="s">
        <v>219</v>
      </c>
      <c r="F1274" s="73">
        <v>198.14452181741208</v>
      </c>
      <c r="G1274" s="353" t="s">
        <v>219</v>
      </c>
      <c r="H1274" s="73" t="s">
        <v>9</v>
      </c>
      <c r="I1274" s="352" t="s">
        <v>501</v>
      </c>
    </row>
    <row r="1275" spans="1:9">
      <c r="A1275" s="73" t="s">
        <v>457</v>
      </c>
      <c r="B1275" s="73" t="s">
        <v>234</v>
      </c>
      <c r="C1275" s="352" t="s">
        <v>219</v>
      </c>
      <c r="D1275" s="73" t="s">
        <v>84</v>
      </c>
      <c r="E1275" s="352" t="s">
        <v>219</v>
      </c>
      <c r="F1275" s="73">
        <v>210.61554054126796</v>
      </c>
      <c r="G1275" s="353" t="s">
        <v>219</v>
      </c>
      <c r="H1275" s="73" t="s">
        <v>9</v>
      </c>
      <c r="I1275" s="352" t="s">
        <v>501</v>
      </c>
    </row>
    <row r="1276" spans="1:9">
      <c r="A1276" s="73" t="s">
        <v>457</v>
      </c>
      <c r="B1276" s="73" t="s">
        <v>236</v>
      </c>
      <c r="C1276" s="352" t="s">
        <v>219</v>
      </c>
      <c r="D1276" s="73" t="s">
        <v>108</v>
      </c>
      <c r="E1276" s="352" t="s">
        <v>219</v>
      </c>
      <c r="F1276" s="73">
        <v>393.59547734271365</v>
      </c>
      <c r="G1276" s="353" t="s">
        <v>219</v>
      </c>
      <c r="H1276" s="73" t="s">
        <v>9</v>
      </c>
      <c r="I1276" s="352" t="s">
        <v>501</v>
      </c>
    </row>
    <row r="1277" spans="1:9">
      <c r="A1277" s="73" t="s">
        <v>457</v>
      </c>
      <c r="B1277" s="73" t="s">
        <v>236</v>
      </c>
      <c r="C1277" s="352" t="s">
        <v>219</v>
      </c>
      <c r="D1277" s="73" t="s">
        <v>498</v>
      </c>
      <c r="E1277" s="352" t="s">
        <v>219</v>
      </c>
      <c r="F1277" s="73">
        <v>1396.7309574304293</v>
      </c>
      <c r="G1277" s="353" t="s">
        <v>219</v>
      </c>
      <c r="H1277" s="73" t="s">
        <v>9</v>
      </c>
      <c r="I1277" s="352" t="s">
        <v>501</v>
      </c>
    </row>
    <row r="1278" spans="1:9">
      <c r="A1278" s="73" t="s">
        <v>457</v>
      </c>
      <c r="B1278" s="73" t="s">
        <v>236</v>
      </c>
      <c r="C1278" s="352" t="s">
        <v>219</v>
      </c>
      <c r="D1278" s="73" t="s">
        <v>54</v>
      </c>
      <c r="E1278" s="352" t="s">
        <v>219</v>
      </c>
      <c r="F1278" s="73">
        <v>90.476162278178151</v>
      </c>
      <c r="G1278" s="353" t="s">
        <v>219</v>
      </c>
      <c r="H1278" s="73" t="s">
        <v>9</v>
      </c>
      <c r="I1278" s="352" t="s">
        <v>501</v>
      </c>
    </row>
    <row r="1279" spans="1:9">
      <c r="A1279" s="73" t="s">
        <v>457</v>
      </c>
      <c r="B1279" s="73" t="s">
        <v>237</v>
      </c>
      <c r="C1279" s="352" t="s">
        <v>219</v>
      </c>
      <c r="D1279" s="73" t="s">
        <v>15</v>
      </c>
      <c r="E1279" s="352" t="s">
        <v>219</v>
      </c>
      <c r="F1279" s="73">
        <v>1862.5601451225159</v>
      </c>
      <c r="G1279" s="353" t="s">
        <v>219</v>
      </c>
      <c r="H1279" s="73" t="s">
        <v>9</v>
      </c>
      <c r="I1279" s="352" t="s">
        <v>501</v>
      </c>
    </row>
    <row r="1280" spans="1:9">
      <c r="A1280" s="73" t="s">
        <v>457</v>
      </c>
      <c r="B1280" s="73" t="s">
        <v>234</v>
      </c>
      <c r="C1280" s="352" t="s">
        <v>219</v>
      </c>
      <c r="D1280" s="73" t="s">
        <v>499</v>
      </c>
      <c r="E1280" s="352" t="s">
        <v>219</v>
      </c>
      <c r="F1280" s="73">
        <v>22235.140989821717</v>
      </c>
      <c r="G1280" s="353" t="s">
        <v>219</v>
      </c>
      <c r="H1280" s="73" t="s">
        <v>9</v>
      </c>
      <c r="I1280" s="352" t="s">
        <v>501</v>
      </c>
    </row>
    <row r="1281" spans="1:9">
      <c r="A1281" s="73" t="s">
        <v>457</v>
      </c>
      <c r="B1281" s="73" t="s">
        <v>234</v>
      </c>
      <c r="C1281" s="352" t="s">
        <v>219</v>
      </c>
      <c r="D1281" s="73" t="s">
        <v>500</v>
      </c>
      <c r="E1281" s="352" t="s">
        <v>219</v>
      </c>
      <c r="F1281" s="73">
        <v>610.97220262601013</v>
      </c>
      <c r="G1281" s="353" t="s">
        <v>219</v>
      </c>
      <c r="H1281" s="73" t="s">
        <v>9</v>
      </c>
      <c r="I1281" s="352" t="s">
        <v>501</v>
      </c>
    </row>
    <row r="1282" spans="1:9">
      <c r="A1282" s="73" t="s">
        <v>457</v>
      </c>
      <c r="B1282" s="73" t="s">
        <v>234</v>
      </c>
      <c r="C1282" s="352" t="s">
        <v>219</v>
      </c>
      <c r="D1282" s="73" t="s">
        <v>96</v>
      </c>
      <c r="E1282" s="352" t="s">
        <v>219</v>
      </c>
      <c r="F1282" s="73">
        <v>22846.113192447727</v>
      </c>
      <c r="G1282" s="353" t="s">
        <v>219</v>
      </c>
      <c r="H1282" s="73" t="s">
        <v>9</v>
      </c>
      <c r="I1282" s="352" t="s">
        <v>501</v>
      </c>
    </row>
    <row r="1283" spans="1:9">
      <c r="A1283" s="73" t="s">
        <v>457</v>
      </c>
      <c r="B1283" s="73" t="s">
        <v>234</v>
      </c>
      <c r="C1283" s="352" t="s">
        <v>219</v>
      </c>
      <c r="D1283" s="73" t="s">
        <v>18</v>
      </c>
      <c r="E1283" s="352" t="s">
        <v>219</v>
      </c>
      <c r="F1283" s="73">
        <v>585.74693602180696</v>
      </c>
      <c r="G1283" s="353" t="s">
        <v>219</v>
      </c>
      <c r="H1283" s="73" t="s">
        <v>92</v>
      </c>
      <c r="I1283" s="352" t="s">
        <v>501</v>
      </c>
    </row>
    <row r="1284" spans="1:9">
      <c r="A1284" s="73" t="s">
        <v>457</v>
      </c>
      <c r="B1284" s="73" t="s">
        <v>234</v>
      </c>
      <c r="C1284" s="352" t="s">
        <v>219</v>
      </c>
      <c r="D1284" s="73" t="s">
        <v>19</v>
      </c>
      <c r="E1284" s="352" t="s">
        <v>219</v>
      </c>
      <c r="F1284" s="73">
        <v>185.55138666177376</v>
      </c>
      <c r="G1284" s="353" t="s">
        <v>219</v>
      </c>
      <c r="H1284" s="73" t="s">
        <v>92</v>
      </c>
      <c r="I1284" s="352" t="s">
        <v>501</v>
      </c>
    </row>
    <row r="1285" spans="1:9">
      <c r="A1285" s="73" t="s">
        <v>457</v>
      </c>
      <c r="B1285" s="73" t="s">
        <v>234</v>
      </c>
      <c r="C1285" s="352" t="s">
        <v>219</v>
      </c>
      <c r="D1285" s="73" t="s">
        <v>13</v>
      </c>
      <c r="E1285" s="352" t="s">
        <v>219</v>
      </c>
      <c r="F1285" s="73">
        <v>1134.4205987907703</v>
      </c>
      <c r="G1285" s="353" t="s">
        <v>219</v>
      </c>
      <c r="H1285" s="73" t="s">
        <v>92</v>
      </c>
      <c r="I1285" s="352" t="s">
        <v>501</v>
      </c>
    </row>
    <row r="1286" spans="1:9">
      <c r="A1286" s="73" t="s">
        <v>457</v>
      </c>
      <c r="B1286" s="73" t="s">
        <v>234</v>
      </c>
      <c r="C1286" s="352" t="s">
        <v>219</v>
      </c>
      <c r="D1286" s="73" t="s">
        <v>81</v>
      </c>
      <c r="E1286" s="352" t="s">
        <v>219</v>
      </c>
      <c r="F1286" s="73">
        <v>543.24551656111146</v>
      </c>
      <c r="G1286" s="353" t="s">
        <v>219</v>
      </c>
      <c r="H1286" s="73" t="s">
        <v>92</v>
      </c>
      <c r="I1286" s="352" t="s">
        <v>501</v>
      </c>
    </row>
    <row r="1287" spans="1:9">
      <c r="A1287" s="73" t="s">
        <v>457</v>
      </c>
      <c r="B1287" s="73" t="s">
        <v>234</v>
      </c>
      <c r="C1287" s="352" t="s">
        <v>219</v>
      </c>
      <c r="D1287" s="73" t="s">
        <v>2</v>
      </c>
      <c r="E1287" s="352" t="s">
        <v>219</v>
      </c>
      <c r="F1287" s="73">
        <v>2715.8708917344079</v>
      </c>
      <c r="G1287" s="353" t="s">
        <v>219</v>
      </c>
      <c r="H1287" s="73" t="s">
        <v>92</v>
      </c>
      <c r="I1287" s="352" t="s">
        <v>501</v>
      </c>
    </row>
    <row r="1288" spans="1:9">
      <c r="A1288" s="73" t="s">
        <v>457</v>
      </c>
      <c r="B1288" s="73" t="s">
        <v>234</v>
      </c>
      <c r="C1288" s="352" t="s">
        <v>219</v>
      </c>
      <c r="D1288" s="73" t="s">
        <v>5</v>
      </c>
      <c r="E1288" s="352" t="s">
        <v>219</v>
      </c>
      <c r="F1288" s="73">
        <v>3419.22795648283</v>
      </c>
      <c r="G1288" s="353" t="s">
        <v>219</v>
      </c>
      <c r="H1288" s="73" t="s">
        <v>92</v>
      </c>
      <c r="I1288" s="352" t="s">
        <v>501</v>
      </c>
    </row>
    <row r="1289" spans="1:9">
      <c r="A1289" s="73" t="s">
        <v>457</v>
      </c>
      <c r="B1289" s="73" t="s">
        <v>234</v>
      </c>
      <c r="C1289" s="352" t="s">
        <v>219</v>
      </c>
      <c r="D1289" s="73" t="s">
        <v>8</v>
      </c>
      <c r="E1289" s="352" t="s">
        <v>219</v>
      </c>
      <c r="F1289" s="73">
        <v>3137.3634933202616</v>
      </c>
      <c r="G1289" s="353" t="s">
        <v>219</v>
      </c>
      <c r="H1289" s="73" t="s">
        <v>92</v>
      </c>
      <c r="I1289" s="352" t="s">
        <v>501</v>
      </c>
    </row>
    <row r="1290" spans="1:9">
      <c r="A1290" s="73" t="s">
        <v>457</v>
      </c>
      <c r="B1290" s="73" t="s">
        <v>234</v>
      </c>
      <c r="C1290" s="352" t="s">
        <v>219</v>
      </c>
      <c r="D1290" s="73" t="s">
        <v>9</v>
      </c>
      <c r="E1290" s="352" t="s">
        <v>219</v>
      </c>
      <c r="F1290" s="73">
        <v>423.4085278889599</v>
      </c>
      <c r="G1290" s="353" t="s">
        <v>219</v>
      </c>
      <c r="H1290" s="73" t="s">
        <v>92</v>
      </c>
      <c r="I1290" s="352" t="s">
        <v>501</v>
      </c>
    </row>
    <row r="1291" spans="1:9">
      <c r="A1291" s="73" t="s">
        <v>457</v>
      </c>
      <c r="B1291" s="73" t="s">
        <v>234</v>
      </c>
      <c r="C1291" s="352" t="s">
        <v>219</v>
      </c>
      <c r="D1291" s="73" t="s">
        <v>12</v>
      </c>
      <c r="E1291" s="352" t="s">
        <v>219</v>
      </c>
      <c r="F1291" s="73">
        <v>432.16853680712507</v>
      </c>
      <c r="G1291" s="353" t="s">
        <v>219</v>
      </c>
      <c r="H1291" s="73" t="s">
        <v>92</v>
      </c>
      <c r="I1291" s="352" t="s">
        <v>501</v>
      </c>
    </row>
    <row r="1292" spans="1:9">
      <c r="A1292" s="73" t="s">
        <v>457</v>
      </c>
      <c r="B1292" s="73" t="s">
        <v>234</v>
      </c>
      <c r="C1292" s="352" t="s">
        <v>219</v>
      </c>
      <c r="D1292" s="73" t="s">
        <v>6</v>
      </c>
      <c r="E1292" s="352" t="s">
        <v>219</v>
      </c>
      <c r="F1292" s="73">
        <v>1203.859545485743</v>
      </c>
      <c r="G1292" s="353" t="s">
        <v>219</v>
      </c>
      <c r="H1292" s="73" t="s">
        <v>92</v>
      </c>
      <c r="I1292" s="352" t="s">
        <v>501</v>
      </c>
    </row>
    <row r="1293" spans="1:9">
      <c r="A1293" s="73" t="s">
        <v>457</v>
      </c>
      <c r="B1293" s="73" t="s">
        <v>234</v>
      </c>
      <c r="C1293" s="352" t="s">
        <v>219</v>
      </c>
      <c r="D1293" s="73" t="s">
        <v>83</v>
      </c>
      <c r="E1293" s="352" t="s">
        <v>219</v>
      </c>
      <c r="F1293" s="73">
        <v>1640.7450079738921</v>
      </c>
      <c r="G1293" s="353" t="s">
        <v>219</v>
      </c>
      <c r="H1293" s="73" t="s">
        <v>92</v>
      </c>
      <c r="I1293" s="352" t="s">
        <v>501</v>
      </c>
    </row>
    <row r="1294" spans="1:9">
      <c r="A1294" s="73" t="s">
        <v>457</v>
      </c>
      <c r="B1294" s="73" t="s">
        <v>234</v>
      </c>
      <c r="C1294" s="352" t="s">
        <v>219</v>
      </c>
      <c r="D1294" s="73" t="s">
        <v>16</v>
      </c>
      <c r="E1294" s="352" t="s">
        <v>219</v>
      </c>
      <c r="F1294" s="73">
        <v>187.90830362811423</v>
      </c>
      <c r="G1294" s="353" t="s">
        <v>219</v>
      </c>
      <c r="H1294" s="73" t="s">
        <v>92</v>
      </c>
      <c r="I1294" s="352" t="s">
        <v>501</v>
      </c>
    </row>
    <row r="1295" spans="1:9">
      <c r="A1295" s="73" t="s">
        <v>457</v>
      </c>
      <c r="B1295" s="73" t="s">
        <v>234</v>
      </c>
      <c r="C1295" s="352" t="s">
        <v>219</v>
      </c>
      <c r="D1295" s="73" t="s">
        <v>47</v>
      </c>
      <c r="E1295" s="352" t="s">
        <v>219</v>
      </c>
      <c r="F1295" s="73">
        <v>211.77411418953068</v>
      </c>
      <c r="G1295" s="353" t="s">
        <v>219</v>
      </c>
      <c r="H1295" s="73" t="s">
        <v>92</v>
      </c>
      <c r="I1295" s="352" t="s">
        <v>501</v>
      </c>
    </row>
    <row r="1296" spans="1:9">
      <c r="A1296" s="73" t="s">
        <v>457</v>
      </c>
      <c r="B1296" s="73" t="s">
        <v>234</v>
      </c>
      <c r="C1296" s="352" t="s">
        <v>219</v>
      </c>
      <c r="D1296" s="73" t="s">
        <v>84</v>
      </c>
      <c r="E1296" s="352" t="s">
        <v>219</v>
      </c>
      <c r="F1296" s="73">
        <v>226.9992934695139</v>
      </c>
      <c r="G1296" s="353" t="s">
        <v>219</v>
      </c>
      <c r="H1296" s="73" t="s">
        <v>92</v>
      </c>
      <c r="I1296" s="352" t="s">
        <v>501</v>
      </c>
    </row>
    <row r="1297" spans="1:9">
      <c r="A1297" s="73" t="s">
        <v>457</v>
      </c>
      <c r="B1297" s="73" t="s">
        <v>236</v>
      </c>
      <c r="C1297" s="352" t="s">
        <v>219</v>
      </c>
      <c r="D1297" s="73" t="s">
        <v>108</v>
      </c>
      <c r="E1297" s="352" t="s">
        <v>219</v>
      </c>
      <c r="F1297" s="73">
        <v>271.00143482209859</v>
      </c>
      <c r="G1297" s="353" t="s">
        <v>219</v>
      </c>
      <c r="H1297" s="73" t="s">
        <v>92</v>
      </c>
      <c r="I1297" s="352" t="s">
        <v>501</v>
      </c>
    </row>
    <row r="1298" spans="1:9">
      <c r="A1298" s="73" t="s">
        <v>457</v>
      </c>
      <c r="B1298" s="73" t="s">
        <v>236</v>
      </c>
      <c r="C1298" s="352" t="s">
        <v>219</v>
      </c>
      <c r="D1298" s="73" t="s">
        <v>498</v>
      </c>
      <c r="E1298" s="352" t="s">
        <v>219</v>
      </c>
      <c r="F1298" s="73">
        <v>1403.3827535963778</v>
      </c>
      <c r="G1298" s="353" t="s">
        <v>219</v>
      </c>
      <c r="H1298" s="73" t="s">
        <v>92</v>
      </c>
      <c r="I1298" s="352" t="s">
        <v>501</v>
      </c>
    </row>
    <row r="1299" spans="1:9">
      <c r="A1299" s="73" t="s">
        <v>457</v>
      </c>
      <c r="B1299" s="73" t="s">
        <v>236</v>
      </c>
      <c r="C1299" s="352" t="s">
        <v>219</v>
      </c>
      <c r="D1299" s="73" t="s">
        <v>54</v>
      </c>
      <c r="E1299" s="352" t="s">
        <v>219</v>
      </c>
      <c r="F1299" s="73">
        <v>93.409306194569027</v>
      </c>
      <c r="G1299" s="353" t="s">
        <v>219</v>
      </c>
      <c r="H1299" s="73" t="s">
        <v>92</v>
      </c>
      <c r="I1299" s="352" t="s">
        <v>501</v>
      </c>
    </row>
    <row r="1300" spans="1:9">
      <c r="A1300" s="73" t="s">
        <v>457</v>
      </c>
      <c r="B1300" s="73" t="s">
        <v>237</v>
      </c>
      <c r="C1300" s="352" t="s">
        <v>219</v>
      </c>
      <c r="D1300" s="73" t="s">
        <v>15</v>
      </c>
      <c r="E1300" s="352" t="s">
        <v>219</v>
      </c>
      <c r="F1300" s="73">
        <v>1807.9228881290544</v>
      </c>
      <c r="G1300" s="353" t="s">
        <v>219</v>
      </c>
      <c r="H1300" s="73" t="s">
        <v>92</v>
      </c>
      <c r="I1300" s="352" t="s">
        <v>501</v>
      </c>
    </row>
    <row r="1301" spans="1:9">
      <c r="A1301" s="73" t="s">
        <v>457</v>
      </c>
      <c r="B1301" s="73" t="s">
        <v>234</v>
      </c>
      <c r="C1301" s="352" t="s">
        <v>219</v>
      </c>
      <c r="D1301" s="73" t="s">
        <v>499</v>
      </c>
      <c r="E1301" s="352" t="s">
        <v>219</v>
      </c>
      <c r="F1301" s="73">
        <v>19624.00649175794</v>
      </c>
      <c r="G1301" s="353" t="s">
        <v>219</v>
      </c>
      <c r="H1301" s="73" t="s">
        <v>92</v>
      </c>
      <c r="I1301" s="352" t="s">
        <v>501</v>
      </c>
    </row>
    <row r="1302" spans="1:9">
      <c r="A1302" s="73" t="s">
        <v>457</v>
      </c>
      <c r="B1302" s="73" t="s">
        <v>234</v>
      </c>
      <c r="C1302" s="352" t="s">
        <v>219</v>
      </c>
      <c r="D1302" s="73" t="s">
        <v>500</v>
      </c>
      <c r="E1302" s="352" t="s">
        <v>219</v>
      </c>
      <c r="F1302" s="73">
        <v>518.83154262453229</v>
      </c>
      <c r="G1302" s="353" t="s">
        <v>219</v>
      </c>
      <c r="H1302" s="73" t="s">
        <v>92</v>
      </c>
      <c r="I1302" s="352" t="s">
        <v>501</v>
      </c>
    </row>
    <row r="1303" spans="1:9">
      <c r="A1303" s="73" t="s">
        <v>457</v>
      </c>
      <c r="B1303" s="73" t="s">
        <v>234</v>
      </c>
      <c r="C1303" s="352" t="s">
        <v>219</v>
      </c>
      <c r="D1303" s="73" t="s">
        <v>96</v>
      </c>
      <c r="E1303" s="352" t="s">
        <v>219</v>
      </c>
      <c r="F1303" s="73">
        <v>20142.838034382472</v>
      </c>
      <c r="G1303" s="353" t="s">
        <v>219</v>
      </c>
      <c r="H1303" s="73" t="s">
        <v>92</v>
      </c>
      <c r="I1303" s="352" t="s">
        <v>501</v>
      </c>
    </row>
    <row r="1304" spans="1:9">
      <c r="A1304" s="73" t="s">
        <v>457</v>
      </c>
      <c r="B1304" s="73" t="s">
        <v>234</v>
      </c>
      <c r="C1304" s="352" t="s">
        <v>219</v>
      </c>
      <c r="D1304" s="73" t="s">
        <v>18</v>
      </c>
      <c r="E1304" s="352" t="s">
        <v>219</v>
      </c>
      <c r="F1304" s="73">
        <v>618.86385112634684</v>
      </c>
      <c r="G1304" s="353" t="s">
        <v>219</v>
      </c>
      <c r="H1304" s="73" t="s">
        <v>93</v>
      </c>
      <c r="I1304" s="352" t="s">
        <v>501</v>
      </c>
    </row>
    <row r="1305" spans="1:9">
      <c r="A1305" s="73" t="s">
        <v>457</v>
      </c>
      <c r="B1305" s="73" t="s">
        <v>234</v>
      </c>
      <c r="C1305" s="352" t="s">
        <v>219</v>
      </c>
      <c r="D1305" s="73" t="s">
        <v>19</v>
      </c>
      <c r="E1305" s="352" t="s">
        <v>219</v>
      </c>
      <c r="F1305" s="73">
        <v>138.55253348520597</v>
      </c>
      <c r="G1305" s="353" t="s">
        <v>219</v>
      </c>
      <c r="H1305" s="73" t="s">
        <v>93</v>
      </c>
      <c r="I1305" s="352" t="s">
        <v>501</v>
      </c>
    </row>
    <row r="1306" spans="1:9">
      <c r="A1306" s="73" t="s">
        <v>457</v>
      </c>
      <c r="B1306" s="73" t="s">
        <v>234</v>
      </c>
      <c r="C1306" s="352" t="s">
        <v>219</v>
      </c>
      <c r="D1306" s="73" t="s">
        <v>13</v>
      </c>
      <c r="E1306" s="352" t="s">
        <v>219</v>
      </c>
      <c r="F1306" s="73">
        <v>988.82669654169081</v>
      </c>
      <c r="G1306" s="353" t="s">
        <v>219</v>
      </c>
      <c r="H1306" s="73" t="s">
        <v>93</v>
      </c>
      <c r="I1306" s="352" t="s">
        <v>501</v>
      </c>
    </row>
    <row r="1307" spans="1:9">
      <c r="A1307" s="73" t="s">
        <v>457</v>
      </c>
      <c r="B1307" s="73" t="s">
        <v>234</v>
      </c>
      <c r="C1307" s="352" t="s">
        <v>219</v>
      </c>
      <c r="D1307" s="73" t="s">
        <v>81</v>
      </c>
      <c r="E1307" s="352" t="s">
        <v>219</v>
      </c>
      <c r="F1307" s="73">
        <v>531.68992155006788</v>
      </c>
      <c r="G1307" s="353" t="s">
        <v>219</v>
      </c>
      <c r="H1307" s="73" t="s">
        <v>93</v>
      </c>
      <c r="I1307" s="352" t="s">
        <v>501</v>
      </c>
    </row>
    <row r="1308" spans="1:9">
      <c r="A1308" s="73" t="s">
        <v>457</v>
      </c>
      <c r="B1308" s="73" t="s">
        <v>234</v>
      </c>
      <c r="C1308" s="352" t="s">
        <v>219</v>
      </c>
      <c r="D1308" s="73" t="s">
        <v>2</v>
      </c>
      <c r="E1308" s="352" t="s">
        <v>219</v>
      </c>
      <c r="F1308" s="73">
        <v>3116.5716389718918</v>
      </c>
      <c r="G1308" s="353" t="s">
        <v>219</v>
      </c>
      <c r="H1308" s="73" t="s">
        <v>93</v>
      </c>
      <c r="I1308" s="352" t="s">
        <v>501</v>
      </c>
    </row>
    <row r="1309" spans="1:9">
      <c r="A1309" s="73" t="s">
        <v>457</v>
      </c>
      <c r="B1309" s="73" t="s">
        <v>234</v>
      </c>
      <c r="C1309" s="352" t="s">
        <v>219</v>
      </c>
      <c r="D1309" s="73" t="s">
        <v>5</v>
      </c>
      <c r="E1309" s="352" t="s">
        <v>219</v>
      </c>
      <c r="F1309" s="73">
        <v>4623.0233531993308</v>
      </c>
      <c r="G1309" s="353" t="s">
        <v>219</v>
      </c>
      <c r="H1309" s="73" t="s">
        <v>93</v>
      </c>
      <c r="I1309" s="352" t="s">
        <v>501</v>
      </c>
    </row>
    <row r="1310" spans="1:9">
      <c r="A1310" s="73" t="s">
        <v>457</v>
      </c>
      <c r="B1310" s="73" t="s">
        <v>234</v>
      </c>
      <c r="C1310" s="352" t="s">
        <v>219</v>
      </c>
      <c r="D1310" s="73" t="s">
        <v>8</v>
      </c>
      <c r="E1310" s="352" t="s">
        <v>219</v>
      </c>
      <c r="F1310" s="73">
        <v>3021.8863726466143</v>
      </c>
      <c r="G1310" s="353" t="s">
        <v>219</v>
      </c>
      <c r="H1310" s="73" t="s">
        <v>93</v>
      </c>
      <c r="I1310" s="352" t="s">
        <v>501</v>
      </c>
    </row>
    <row r="1311" spans="1:9">
      <c r="A1311" s="73" t="s">
        <v>457</v>
      </c>
      <c r="B1311" s="73" t="s">
        <v>234</v>
      </c>
      <c r="C1311" s="352" t="s">
        <v>219</v>
      </c>
      <c r="D1311" s="73" t="s">
        <v>9</v>
      </c>
      <c r="E1311" s="352" t="s">
        <v>219</v>
      </c>
      <c r="F1311" s="73">
        <v>426.25334337399676</v>
      </c>
      <c r="G1311" s="353" t="s">
        <v>219</v>
      </c>
      <c r="H1311" s="73" t="s">
        <v>93</v>
      </c>
      <c r="I1311" s="352" t="s">
        <v>501</v>
      </c>
    </row>
    <row r="1312" spans="1:9">
      <c r="A1312" s="73" t="s">
        <v>457</v>
      </c>
      <c r="B1312" s="73" t="s">
        <v>234</v>
      </c>
      <c r="C1312" s="352" t="s">
        <v>219</v>
      </c>
      <c r="D1312" s="73" t="s">
        <v>12</v>
      </c>
      <c r="E1312" s="352" t="s">
        <v>219</v>
      </c>
      <c r="F1312" s="73">
        <v>469.09293216723307</v>
      </c>
      <c r="G1312" s="353" t="s">
        <v>219</v>
      </c>
      <c r="H1312" s="73" t="s">
        <v>93</v>
      </c>
      <c r="I1312" s="352" t="s">
        <v>501</v>
      </c>
    </row>
    <row r="1313" spans="1:9">
      <c r="A1313" s="73" t="s">
        <v>457</v>
      </c>
      <c r="B1313" s="73" t="s">
        <v>234</v>
      </c>
      <c r="C1313" s="352" t="s">
        <v>219</v>
      </c>
      <c r="D1313" s="73" t="s">
        <v>6</v>
      </c>
      <c r="E1313" s="352" t="s">
        <v>219</v>
      </c>
      <c r="F1313" s="73">
        <v>1297.7754751539258</v>
      </c>
      <c r="G1313" s="353" t="s">
        <v>219</v>
      </c>
      <c r="H1313" s="73" t="s">
        <v>93</v>
      </c>
      <c r="I1313" s="352" t="s">
        <v>501</v>
      </c>
    </row>
    <row r="1314" spans="1:9">
      <c r="A1314" s="73" t="s">
        <v>457</v>
      </c>
      <c r="B1314" s="73" t="s">
        <v>234</v>
      </c>
      <c r="C1314" s="352" t="s">
        <v>219</v>
      </c>
      <c r="D1314" s="73" t="s">
        <v>83</v>
      </c>
      <c r="E1314" s="352" t="s">
        <v>219</v>
      </c>
      <c r="F1314" s="73">
        <v>1636.3098972792832</v>
      </c>
      <c r="G1314" s="353" t="s">
        <v>219</v>
      </c>
      <c r="H1314" s="73" t="s">
        <v>93</v>
      </c>
      <c r="I1314" s="352" t="s">
        <v>501</v>
      </c>
    </row>
    <row r="1315" spans="1:9">
      <c r="A1315" s="73" t="s">
        <v>457</v>
      </c>
      <c r="B1315" s="73" t="s">
        <v>234</v>
      </c>
      <c r="C1315" s="352" t="s">
        <v>219</v>
      </c>
      <c r="D1315" s="73" t="s">
        <v>16</v>
      </c>
      <c r="E1315" s="352" t="s">
        <v>219</v>
      </c>
      <c r="F1315" s="73">
        <v>218.70479437187453</v>
      </c>
      <c r="G1315" s="353" t="s">
        <v>219</v>
      </c>
      <c r="H1315" s="73" t="s">
        <v>93</v>
      </c>
      <c r="I1315" s="352" t="s">
        <v>501</v>
      </c>
    </row>
    <row r="1316" spans="1:9">
      <c r="A1316" s="73" t="s">
        <v>457</v>
      </c>
      <c r="B1316" s="73" t="s">
        <v>234</v>
      </c>
      <c r="C1316" s="352" t="s">
        <v>219</v>
      </c>
      <c r="D1316" s="73" t="s">
        <v>47</v>
      </c>
      <c r="E1316" s="352" t="s">
        <v>219</v>
      </c>
      <c r="F1316" s="73">
        <v>260.71043178904563</v>
      </c>
      <c r="G1316" s="353" t="s">
        <v>219</v>
      </c>
      <c r="H1316" s="73" t="s">
        <v>93</v>
      </c>
      <c r="I1316" s="352" t="s">
        <v>501</v>
      </c>
    </row>
    <row r="1317" spans="1:9">
      <c r="A1317" s="73" t="s">
        <v>457</v>
      </c>
      <c r="B1317" s="73" t="s">
        <v>234</v>
      </c>
      <c r="C1317" s="352" t="s">
        <v>219</v>
      </c>
      <c r="D1317" s="73" t="s">
        <v>84</v>
      </c>
      <c r="E1317" s="352" t="s">
        <v>219</v>
      </c>
      <c r="F1317" s="73">
        <v>258.29277620650669</v>
      </c>
      <c r="G1317" s="353" t="s">
        <v>219</v>
      </c>
      <c r="H1317" s="73" t="s">
        <v>93</v>
      </c>
      <c r="I1317" s="352" t="s">
        <v>501</v>
      </c>
    </row>
    <row r="1318" spans="1:9">
      <c r="A1318" s="73" t="s">
        <v>457</v>
      </c>
      <c r="B1318" s="73" t="s">
        <v>236</v>
      </c>
      <c r="C1318" s="352" t="s">
        <v>219</v>
      </c>
      <c r="D1318" s="73" t="s">
        <v>108</v>
      </c>
      <c r="E1318" s="352" t="s">
        <v>219</v>
      </c>
      <c r="F1318" s="73">
        <v>204.65032824288994</v>
      </c>
      <c r="G1318" s="353" t="s">
        <v>219</v>
      </c>
      <c r="H1318" s="73" t="s">
        <v>93</v>
      </c>
      <c r="I1318" s="352" t="s">
        <v>501</v>
      </c>
    </row>
    <row r="1319" spans="1:9">
      <c r="A1319" s="73" t="s">
        <v>457</v>
      </c>
      <c r="B1319" s="73" t="s">
        <v>236</v>
      </c>
      <c r="C1319" s="352" t="s">
        <v>219</v>
      </c>
      <c r="D1319" s="73" t="s">
        <v>498</v>
      </c>
      <c r="E1319" s="352" t="s">
        <v>219</v>
      </c>
      <c r="F1319" s="73">
        <v>1416.5535282525566</v>
      </c>
      <c r="G1319" s="353" t="s">
        <v>219</v>
      </c>
      <c r="H1319" s="73" t="s">
        <v>93</v>
      </c>
      <c r="I1319" s="352" t="s">
        <v>501</v>
      </c>
    </row>
    <row r="1320" spans="1:9">
      <c r="A1320" s="73" t="s">
        <v>457</v>
      </c>
      <c r="B1320" s="73" t="s">
        <v>236</v>
      </c>
      <c r="C1320" s="352" t="s">
        <v>219</v>
      </c>
      <c r="D1320" s="73" t="s">
        <v>54</v>
      </c>
      <c r="E1320" s="352" t="s">
        <v>219</v>
      </c>
      <c r="F1320" s="73">
        <v>97.599725521641744</v>
      </c>
      <c r="G1320" s="353" t="s">
        <v>219</v>
      </c>
      <c r="H1320" s="73" t="s">
        <v>93</v>
      </c>
      <c r="I1320" s="352" t="s">
        <v>501</v>
      </c>
    </row>
    <row r="1321" spans="1:9">
      <c r="A1321" s="73" t="s">
        <v>457</v>
      </c>
      <c r="B1321" s="73" t="s">
        <v>237</v>
      </c>
      <c r="C1321" s="352" t="s">
        <v>219</v>
      </c>
      <c r="D1321" s="73" t="s">
        <v>15</v>
      </c>
      <c r="E1321" s="352" t="s">
        <v>219</v>
      </c>
      <c r="F1321" s="73">
        <v>2052.2753152826654</v>
      </c>
      <c r="G1321" s="353" t="s">
        <v>219</v>
      </c>
      <c r="H1321" s="73" t="s">
        <v>93</v>
      </c>
      <c r="I1321" s="352" t="s">
        <v>501</v>
      </c>
    </row>
    <row r="1322" spans="1:9">
      <c r="A1322" s="73" t="s">
        <v>457</v>
      </c>
      <c r="B1322" s="73" t="s">
        <v>234</v>
      </c>
      <c r="C1322" s="352" t="s">
        <v>219</v>
      </c>
      <c r="D1322" s="73" t="s">
        <v>499</v>
      </c>
      <c r="E1322" s="352" t="s">
        <v>219</v>
      </c>
      <c r="F1322" s="73">
        <v>21377.632915162772</v>
      </c>
      <c r="G1322" s="353" t="s">
        <v>219</v>
      </c>
      <c r="H1322" s="73" t="s">
        <v>93</v>
      </c>
      <c r="I1322" s="352" t="s">
        <v>501</v>
      </c>
    </row>
    <row r="1323" spans="1:9">
      <c r="A1323" s="73" t="s">
        <v>457</v>
      </c>
      <c r="B1323" s="73" t="s">
        <v>234</v>
      </c>
      <c r="C1323" s="352" t="s">
        <v>219</v>
      </c>
      <c r="D1323" s="73" t="s">
        <v>500</v>
      </c>
      <c r="E1323" s="352" t="s">
        <v>219</v>
      </c>
      <c r="F1323" s="73">
        <v>481.70224309808032</v>
      </c>
      <c r="G1323" s="353" t="s">
        <v>219</v>
      </c>
      <c r="H1323" s="73" t="s">
        <v>93</v>
      </c>
      <c r="I1323" s="352" t="s">
        <v>501</v>
      </c>
    </row>
    <row r="1324" spans="1:9">
      <c r="A1324" s="73" t="s">
        <v>457</v>
      </c>
      <c r="B1324" s="73" t="s">
        <v>234</v>
      </c>
      <c r="C1324" s="352" t="s">
        <v>219</v>
      </c>
      <c r="D1324" s="73" t="s">
        <v>96</v>
      </c>
      <c r="E1324" s="352" t="s">
        <v>219</v>
      </c>
      <c r="F1324" s="73">
        <v>21859.335158260852</v>
      </c>
      <c r="G1324" s="353" t="s">
        <v>219</v>
      </c>
      <c r="H1324" s="73" t="s">
        <v>93</v>
      </c>
      <c r="I1324" s="352" t="s">
        <v>501</v>
      </c>
    </row>
    <row r="1325" spans="1:9">
      <c r="A1325" s="73" t="s">
        <v>457</v>
      </c>
      <c r="B1325" s="73" t="s">
        <v>234</v>
      </c>
      <c r="C1325" s="352" t="s">
        <v>219</v>
      </c>
      <c r="D1325" s="73" t="s">
        <v>18</v>
      </c>
      <c r="E1325" s="352" t="s">
        <v>219</v>
      </c>
      <c r="F1325" s="73">
        <v>648.35941802703655</v>
      </c>
      <c r="G1325" s="353" t="s">
        <v>219</v>
      </c>
      <c r="H1325" s="73" t="s">
        <v>94</v>
      </c>
      <c r="I1325" s="352" t="s">
        <v>501</v>
      </c>
    </row>
    <row r="1326" spans="1:9">
      <c r="A1326" s="73" t="s">
        <v>457</v>
      </c>
      <c r="B1326" s="73" t="s">
        <v>234</v>
      </c>
      <c r="C1326" s="352" t="s">
        <v>219</v>
      </c>
      <c r="D1326" s="73" t="s">
        <v>19</v>
      </c>
      <c r="E1326" s="352" t="s">
        <v>219</v>
      </c>
      <c r="F1326" s="73">
        <v>437.98319874504091</v>
      </c>
      <c r="G1326" s="353" t="s">
        <v>219</v>
      </c>
      <c r="H1326" s="73" t="s">
        <v>94</v>
      </c>
      <c r="I1326" s="352" t="s">
        <v>501</v>
      </c>
    </row>
    <row r="1327" spans="1:9">
      <c r="A1327" s="73" t="s">
        <v>457</v>
      </c>
      <c r="B1327" s="73" t="s">
        <v>234</v>
      </c>
      <c r="C1327" s="352" t="s">
        <v>219</v>
      </c>
      <c r="D1327" s="73" t="s">
        <v>13</v>
      </c>
      <c r="E1327" s="352" t="s">
        <v>219</v>
      </c>
      <c r="F1327" s="73">
        <v>1106.3135755343349</v>
      </c>
      <c r="G1327" s="353" t="s">
        <v>219</v>
      </c>
      <c r="H1327" s="73" t="s">
        <v>94</v>
      </c>
      <c r="I1327" s="352" t="s">
        <v>501</v>
      </c>
    </row>
    <row r="1328" spans="1:9">
      <c r="A1328" s="73" t="s">
        <v>457</v>
      </c>
      <c r="B1328" s="73" t="s">
        <v>234</v>
      </c>
      <c r="C1328" s="352" t="s">
        <v>219</v>
      </c>
      <c r="D1328" s="73" t="s">
        <v>81</v>
      </c>
      <c r="E1328" s="352" t="s">
        <v>219</v>
      </c>
      <c r="F1328" s="73">
        <v>580.8194382595558</v>
      </c>
      <c r="G1328" s="353" t="s">
        <v>219</v>
      </c>
      <c r="H1328" s="73" t="s">
        <v>94</v>
      </c>
      <c r="I1328" s="352" t="s">
        <v>501</v>
      </c>
    </row>
    <row r="1329" spans="1:9">
      <c r="A1329" s="73" t="s">
        <v>457</v>
      </c>
      <c r="B1329" s="73" t="s">
        <v>234</v>
      </c>
      <c r="C1329" s="352" t="s">
        <v>219</v>
      </c>
      <c r="D1329" s="73" t="s">
        <v>2</v>
      </c>
      <c r="E1329" s="352" t="s">
        <v>219</v>
      </c>
      <c r="F1329" s="73">
        <v>3501.451049136414</v>
      </c>
      <c r="G1329" s="353" t="s">
        <v>219</v>
      </c>
      <c r="H1329" s="73" t="s">
        <v>94</v>
      </c>
      <c r="I1329" s="352" t="s">
        <v>501</v>
      </c>
    </row>
    <row r="1330" spans="1:9">
      <c r="A1330" s="73" t="s">
        <v>457</v>
      </c>
      <c r="B1330" s="73" t="s">
        <v>234</v>
      </c>
      <c r="C1330" s="352" t="s">
        <v>219</v>
      </c>
      <c r="D1330" s="73" t="s">
        <v>5</v>
      </c>
      <c r="E1330" s="352" t="s">
        <v>219</v>
      </c>
      <c r="F1330" s="73">
        <v>6093.7823543478453</v>
      </c>
      <c r="G1330" s="353" t="s">
        <v>219</v>
      </c>
      <c r="H1330" s="73" t="s">
        <v>94</v>
      </c>
      <c r="I1330" s="352" t="s">
        <v>501</v>
      </c>
    </row>
    <row r="1331" spans="1:9">
      <c r="A1331" s="73" t="s">
        <v>457</v>
      </c>
      <c r="B1331" s="73" t="s">
        <v>234</v>
      </c>
      <c r="C1331" s="352" t="s">
        <v>219</v>
      </c>
      <c r="D1331" s="73" t="s">
        <v>8</v>
      </c>
      <c r="E1331" s="352" t="s">
        <v>219</v>
      </c>
      <c r="F1331" s="73">
        <v>3382.7559073423736</v>
      </c>
      <c r="G1331" s="353" t="s">
        <v>219</v>
      </c>
      <c r="H1331" s="73" t="s">
        <v>94</v>
      </c>
      <c r="I1331" s="352" t="s">
        <v>501</v>
      </c>
    </row>
    <row r="1332" spans="1:9">
      <c r="A1332" s="73" t="s">
        <v>457</v>
      </c>
      <c r="B1332" s="73" t="s">
        <v>234</v>
      </c>
      <c r="C1332" s="352" t="s">
        <v>219</v>
      </c>
      <c r="D1332" s="73" t="s">
        <v>9</v>
      </c>
      <c r="E1332" s="352" t="s">
        <v>219</v>
      </c>
      <c r="F1332" s="73">
        <v>492.20614218985588</v>
      </c>
      <c r="G1332" s="353" t="s">
        <v>219</v>
      </c>
      <c r="H1332" s="73" t="s">
        <v>94</v>
      </c>
      <c r="I1332" s="352" t="s">
        <v>501</v>
      </c>
    </row>
    <row r="1333" spans="1:9">
      <c r="A1333" s="73" t="s">
        <v>457</v>
      </c>
      <c r="B1333" s="73" t="s">
        <v>234</v>
      </c>
      <c r="C1333" s="352" t="s">
        <v>219</v>
      </c>
      <c r="D1333" s="73" t="s">
        <v>12</v>
      </c>
      <c r="E1333" s="352" t="s">
        <v>219</v>
      </c>
      <c r="F1333" s="73">
        <v>490.61890210706019</v>
      </c>
      <c r="G1333" s="353" t="s">
        <v>219</v>
      </c>
      <c r="H1333" s="73" t="s">
        <v>94</v>
      </c>
      <c r="I1333" s="352" t="s">
        <v>501</v>
      </c>
    </row>
    <row r="1334" spans="1:9">
      <c r="A1334" s="73" t="s">
        <v>457</v>
      </c>
      <c r="B1334" s="73" t="s">
        <v>234</v>
      </c>
      <c r="C1334" s="352" t="s">
        <v>219</v>
      </c>
      <c r="D1334" s="73" t="s">
        <v>6</v>
      </c>
      <c r="E1334" s="352" t="s">
        <v>219</v>
      </c>
      <c r="F1334" s="73">
        <v>1352.8595968269171</v>
      </c>
      <c r="G1334" s="353" t="s">
        <v>219</v>
      </c>
      <c r="H1334" s="73" t="s">
        <v>94</v>
      </c>
      <c r="I1334" s="352" t="s">
        <v>501</v>
      </c>
    </row>
    <row r="1335" spans="1:9">
      <c r="A1335" s="73" t="s">
        <v>457</v>
      </c>
      <c r="B1335" s="73" t="s">
        <v>234</v>
      </c>
      <c r="C1335" s="352" t="s">
        <v>219</v>
      </c>
      <c r="D1335" s="73" t="s">
        <v>83</v>
      </c>
      <c r="E1335" s="352" t="s">
        <v>219</v>
      </c>
      <c r="F1335" s="73">
        <v>1823.4508005368036</v>
      </c>
      <c r="G1335" s="353" t="s">
        <v>219</v>
      </c>
      <c r="H1335" s="73" t="s">
        <v>94</v>
      </c>
      <c r="I1335" s="352" t="s">
        <v>501</v>
      </c>
    </row>
    <row r="1336" spans="1:9">
      <c r="A1336" s="73" t="s">
        <v>457</v>
      </c>
      <c r="B1336" s="73" t="s">
        <v>234</v>
      </c>
      <c r="C1336" s="352" t="s">
        <v>219</v>
      </c>
      <c r="D1336" s="73" t="s">
        <v>16</v>
      </c>
      <c r="E1336" s="352" t="s">
        <v>219</v>
      </c>
      <c r="F1336" s="73">
        <v>254.82839655058893</v>
      </c>
      <c r="G1336" s="353" t="s">
        <v>219</v>
      </c>
      <c r="H1336" s="73" t="s">
        <v>94</v>
      </c>
      <c r="I1336" s="352" t="s">
        <v>501</v>
      </c>
    </row>
    <row r="1337" spans="1:9">
      <c r="A1337" s="73" t="s">
        <v>457</v>
      </c>
      <c r="B1337" s="73" t="s">
        <v>234</v>
      </c>
      <c r="C1337" s="352" t="s">
        <v>219</v>
      </c>
      <c r="D1337" s="73" t="s">
        <v>47</v>
      </c>
      <c r="E1337" s="352" t="s">
        <v>219</v>
      </c>
      <c r="F1337" s="73">
        <v>225.90890881553636</v>
      </c>
      <c r="G1337" s="353" t="s">
        <v>219</v>
      </c>
      <c r="H1337" s="73" t="s">
        <v>94</v>
      </c>
      <c r="I1337" s="352" t="s">
        <v>501</v>
      </c>
    </row>
    <row r="1338" spans="1:9">
      <c r="A1338" s="73" t="s">
        <v>457</v>
      </c>
      <c r="B1338" s="73" t="s">
        <v>234</v>
      </c>
      <c r="C1338" s="352" t="s">
        <v>219</v>
      </c>
      <c r="D1338" s="73" t="s">
        <v>84</v>
      </c>
      <c r="E1338" s="352" t="s">
        <v>219</v>
      </c>
      <c r="F1338" s="73">
        <v>271.95312849569757</v>
      </c>
      <c r="G1338" s="353" t="s">
        <v>219</v>
      </c>
      <c r="H1338" s="73" t="s">
        <v>94</v>
      </c>
      <c r="I1338" s="352" t="s">
        <v>501</v>
      </c>
    </row>
    <row r="1339" spans="1:9">
      <c r="A1339" s="73" t="s">
        <v>457</v>
      </c>
      <c r="B1339" s="73" t="s">
        <v>236</v>
      </c>
      <c r="C1339" s="352" t="s">
        <v>219</v>
      </c>
      <c r="D1339" s="73" t="s">
        <v>108</v>
      </c>
      <c r="E1339" s="352" t="s">
        <v>219</v>
      </c>
      <c r="F1339" s="73">
        <v>178.14512386943449</v>
      </c>
      <c r="G1339" s="353" t="s">
        <v>219</v>
      </c>
      <c r="H1339" s="73" t="s">
        <v>94</v>
      </c>
      <c r="I1339" s="352" t="s">
        <v>501</v>
      </c>
    </row>
    <row r="1340" spans="1:9">
      <c r="A1340" s="73" t="s">
        <v>457</v>
      </c>
      <c r="B1340" s="73" t="s">
        <v>236</v>
      </c>
      <c r="C1340" s="352" t="s">
        <v>219</v>
      </c>
      <c r="D1340" s="73" t="s">
        <v>498</v>
      </c>
      <c r="E1340" s="352" t="s">
        <v>219</v>
      </c>
      <c r="F1340" s="73">
        <v>1437.9695229260303</v>
      </c>
      <c r="G1340" s="353" t="s">
        <v>219</v>
      </c>
      <c r="H1340" s="73" t="s">
        <v>94</v>
      </c>
      <c r="I1340" s="352" t="s">
        <v>501</v>
      </c>
    </row>
    <row r="1341" spans="1:9">
      <c r="A1341" s="73" t="s">
        <v>457</v>
      </c>
      <c r="B1341" s="73" t="s">
        <v>236</v>
      </c>
      <c r="C1341" s="352" t="s">
        <v>219</v>
      </c>
      <c r="D1341" s="73" t="s">
        <v>54</v>
      </c>
      <c r="E1341" s="352" t="s">
        <v>219</v>
      </c>
      <c r="F1341" s="73">
        <v>95.201982043375594</v>
      </c>
      <c r="G1341" s="353" t="s">
        <v>219</v>
      </c>
      <c r="H1341" s="73" t="s">
        <v>94</v>
      </c>
      <c r="I1341" s="352" t="s">
        <v>501</v>
      </c>
    </row>
    <row r="1342" spans="1:9">
      <c r="A1342" s="73" t="s">
        <v>457</v>
      </c>
      <c r="B1342" s="73" t="s">
        <v>237</v>
      </c>
      <c r="C1342" s="352" t="s">
        <v>219</v>
      </c>
      <c r="D1342" s="73" t="s">
        <v>15</v>
      </c>
      <c r="E1342" s="352" t="s">
        <v>219</v>
      </c>
      <c r="F1342" s="73">
        <v>2624.6248299347544</v>
      </c>
      <c r="G1342" s="353" t="s">
        <v>219</v>
      </c>
      <c r="H1342" s="73" t="s">
        <v>94</v>
      </c>
      <c r="I1342" s="352" t="s">
        <v>501</v>
      </c>
    </row>
    <row r="1343" spans="1:9">
      <c r="A1343" s="73" t="s">
        <v>457</v>
      </c>
      <c r="B1343" s="73" t="s">
        <v>234</v>
      </c>
      <c r="C1343" s="352" t="s">
        <v>219</v>
      </c>
      <c r="D1343" s="73" t="s">
        <v>499</v>
      </c>
      <c r="E1343" s="352" t="s">
        <v>219</v>
      </c>
      <c r="F1343" s="73">
        <v>24999.232275688657</v>
      </c>
      <c r="G1343" s="353" t="s">
        <v>219</v>
      </c>
      <c r="H1343" s="73" t="s">
        <v>94</v>
      </c>
      <c r="I1343" s="352" t="s">
        <v>501</v>
      </c>
    </row>
    <row r="1344" spans="1:9">
      <c r="A1344" s="73" t="s">
        <v>457</v>
      </c>
      <c r="B1344" s="73" t="s">
        <v>234</v>
      </c>
      <c r="C1344" s="352" t="s">
        <v>219</v>
      </c>
      <c r="D1344" s="73" t="s">
        <v>500</v>
      </c>
      <c r="E1344" s="352" t="s">
        <v>219</v>
      </c>
      <c r="F1344" s="73">
        <v>615.12733700256013</v>
      </c>
      <c r="G1344" s="353" t="s">
        <v>219</v>
      </c>
      <c r="H1344" s="73" t="s">
        <v>94</v>
      </c>
      <c r="I1344" s="352" t="s">
        <v>501</v>
      </c>
    </row>
    <row r="1345" spans="1:9">
      <c r="A1345" s="73" t="s">
        <v>457</v>
      </c>
      <c r="B1345" s="73" t="s">
        <v>234</v>
      </c>
      <c r="C1345" s="352" t="s">
        <v>219</v>
      </c>
      <c r="D1345" s="73" t="s">
        <v>96</v>
      </c>
      <c r="E1345" s="352" t="s">
        <v>219</v>
      </c>
      <c r="F1345" s="73">
        <v>25614.359612691216</v>
      </c>
      <c r="G1345" s="353" t="s">
        <v>219</v>
      </c>
      <c r="H1345" s="73" t="s">
        <v>94</v>
      </c>
      <c r="I1345" s="352" t="s">
        <v>501</v>
      </c>
    </row>
    <row r="1346" spans="1:9">
      <c r="A1346" s="354">
        <v>2018</v>
      </c>
      <c r="B1346" s="354" t="s">
        <v>234</v>
      </c>
      <c r="C1346" s="355" t="s">
        <v>143</v>
      </c>
      <c r="D1346" s="354" t="s">
        <v>18</v>
      </c>
      <c r="E1346" s="355" t="s">
        <v>235</v>
      </c>
      <c r="F1346" s="354">
        <v>14.198650265973541</v>
      </c>
      <c r="G1346" s="354" t="s">
        <v>13</v>
      </c>
      <c r="H1346" s="354" t="s">
        <v>219</v>
      </c>
      <c r="I1346" s="355" t="s">
        <v>219</v>
      </c>
    </row>
    <row r="1347" spans="1:9">
      <c r="A1347" s="354">
        <v>2018</v>
      </c>
      <c r="B1347" s="354" t="s">
        <v>234</v>
      </c>
      <c r="C1347" s="355" t="s">
        <v>144</v>
      </c>
      <c r="D1347" s="354" t="s">
        <v>18</v>
      </c>
      <c r="E1347" s="355" t="s">
        <v>235</v>
      </c>
      <c r="F1347" s="354">
        <v>52.384373139173171</v>
      </c>
      <c r="G1347" s="354" t="s">
        <v>13</v>
      </c>
      <c r="H1347" s="354" t="s">
        <v>219</v>
      </c>
      <c r="I1347" s="355" t="s">
        <v>219</v>
      </c>
    </row>
    <row r="1348" spans="1:9">
      <c r="A1348" s="354">
        <v>2018</v>
      </c>
      <c r="B1348" s="354" t="s">
        <v>234</v>
      </c>
      <c r="C1348" s="355" t="s">
        <v>145</v>
      </c>
      <c r="D1348" s="354" t="s">
        <v>18</v>
      </c>
      <c r="E1348" s="355" t="s">
        <v>235</v>
      </c>
      <c r="F1348" s="354">
        <v>129.40265112025025</v>
      </c>
      <c r="G1348" s="354" t="s">
        <v>13</v>
      </c>
      <c r="H1348" s="354" t="s">
        <v>219</v>
      </c>
      <c r="I1348" s="355" t="s">
        <v>219</v>
      </c>
    </row>
    <row r="1349" spans="1:9">
      <c r="A1349" s="354">
        <v>2018</v>
      </c>
      <c r="B1349" s="354" t="s">
        <v>234</v>
      </c>
      <c r="C1349" s="355" t="s">
        <v>146</v>
      </c>
      <c r="D1349" s="354" t="s">
        <v>18</v>
      </c>
      <c r="E1349" s="355" t="s">
        <v>235</v>
      </c>
      <c r="F1349" s="354">
        <v>77.506285723799792</v>
      </c>
      <c r="G1349" s="354" t="s">
        <v>13</v>
      </c>
      <c r="H1349" s="354" t="s">
        <v>219</v>
      </c>
      <c r="I1349" s="355" t="s">
        <v>219</v>
      </c>
    </row>
    <row r="1350" spans="1:9">
      <c r="A1350" s="354">
        <v>2018</v>
      </c>
      <c r="B1350" s="354" t="s">
        <v>234</v>
      </c>
      <c r="C1350" s="355" t="s">
        <v>147</v>
      </c>
      <c r="D1350" s="354" t="s">
        <v>18</v>
      </c>
      <c r="E1350" s="355" t="s">
        <v>235</v>
      </c>
      <c r="F1350" s="354">
        <v>140.45498203714953</v>
      </c>
      <c r="G1350" s="354" t="s">
        <v>13</v>
      </c>
      <c r="H1350" s="354" t="s">
        <v>219</v>
      </c>
      <c r="I1350" s="355" t="s">
        <v>219</v>
      </c>
    </row>
    <row r="1351" spans="1:9">
      <c r="A1351" s="354">
        <v>2018</v>
      </c>
      <c r="B1351" s="354" t="s">
        <v>234</v>
      </c>
      <c r="C1351" s="355" t="s">
        <v>148</v>
      </c>
      <c r="D1351" s="354" t="s">
        <v>18</v>
      </c>
      <c r="E1351" s="355" t="s">
        <v>235</v>
      </c>
      <c r="F1351" s="354">
        <v>48.490360158468107</v>
      </c>
      <c r="G1351" s="354" t="s">
        <v>13</v>
      </c>
      <c r="H1351" s="354" t="s">
        <v>219</v>
      </c>
      <c r="I1351" s="355" t="s">
        <v>219</v>
      </c>
    </row>
    <row r="1352" spans="1:9">
      <c r="A1352" s="354">
        <v>2018</v>
      </c>
      <c r="B1352" s="354" t="s">
        <v>234</v>
      </c>
      <c r="C1352" s="355" t="s">
        <v>149</v>
      </c>
      <c r="D1352" s="354" t="s">
        <v>18</v>
      </c>
      <c r="E1352" s="355" t="s">
        <v>235</v>
      </c>
      <c r="F1352" s="354">
        <v>109.45777575837306</v>
      </c>
      <c r="G1352" s="354" t="s">
        <v>13</v>
      </c>
      <c r="H1352" s="354" t="s">
        <v>219</v>
      </c>
      <c r="I1352" s="355" t="s">
        <v>219</v>
      </c>
    </row>
    <row r="1353" spans="1:9">
      <c r="A1353" s="354">
        <v>2018</v>
      </c>
      <c r="B1353" s="354" t="s">
        <v>234</v>
      </c>
      <c r="C1353" s="355" t="s">
        <v>150</v>
      </c>
      <c r="D1353" s="354" t="s">
        <v>18</v>
      </c>
      <c r="E1353" s="355" t="s">
        <v>235</v>
      </c>
      <c r="F1353" s="354">
        <v>223.16004158574722</v>
      </c>
      <c r="G1353" s="354" t="s">
        <v>13</v>
      </c>
      <c r="H1353" s="354" t="s">
        <v>219</v>
      </c>
      <c r="I1353" s="355" t="s">
        <v>219</v>
      </c>
    </row>
    <row r="1354" spans="1:9">
      <c r="A1354" s="354">
        <v>2018</v>
      </c>
      <c r="B1354" s="354" t="s">
        <v>234</v>
      </c>
      <c r="C1354" s="355" t="s">
        <v>152</v>
      </c>
      <c r="D1354" s="354" t="s">
        <v>18</v>
      </c>
      <c r="E1354" s="355" t="s">
        <v>235</v>
      </c>
      <c r="F1354" s="354">
        <v>150.87816069151</v>
      </c>
      <c r="G1354" s="354" t="s">
        <v>13</v>
      </c>
      <c r="H1354" s="354" t="s">
        <v>219</v>
      </c>
      <c r="I1354" s="355" t="s">
        <v>219</v>
      </c>
    </row>
    <row r="1355" spans="1:9">
      <c r="A1355" s="354">
        <v>2018</v>
      </c>
      <c r="B1355" s="354" t="s">
        <v>234</v>
      </c>
      <c r="C1355" s="355" t="s">
        <v>153</v>
      </c>
      <c r="D1355" s="354" t="s">
        <v>18</v>
      </c>
      <c r="E1355" s="355" t="s">
        <v>235</v>
      </c>
      <c r="F1355" s="354">
        <v>255.45212524187241</v>
      </c>
      <c r="G1355" s="354" t="s">
        <v>13</v>
      </c>
      <c r="H1355" s="354" t="s">
        <v>219</v>
      </c>
      <c r="I1355" s="355" t="s">
        <v>219</v>
      </c>
    </row>
    <row r="1356" spans="1:9">
      <c r="A1356" s="354">
        <v>2018</v>
      </c>
      <c r="B1356" s="354" t="s">
        <v>234</v>
      </c>
      <c r="C1356" s="355" t="s">
        <v>154</v>
      </c>
      <c r="D1356" s="354" t="s">
        <v>18</v>
      </c>
      <c r="E1356" s="355" t="s">
        <v>235</v>
      </c>
      <c r="F1356" s="354">
        <v>8.3694970339156516</v>
      </c>
      <c r="G1356" s="354" t="s">
        <v>13</v>
      </c>
      <c r="H1356" s="354" t="s">
        <v>219</v>
      </c>
      <c r="I1356" s="355" t="s">
        <v>219</v>
      </c>
    </row>
    <row r="1357" spans="1:9">
      <c r="A1357" s="354">
        <v>2018</v>
      </c>
      <c r="B1357" s="354" t="s">
        <v>234</v>
      </c>
      <c r="C1357" s="355" t="s">
        <v>156</v>
      </c>
      <c r="D1357" s="354" t="s">
        <v>18</v>
      </c>
      <c r="E1357" s="355" t="s">
        <v>235</v>
      </c>
      <c r="F1357" s="354">
        <v>31.749691250033951</v>
      </c>
      <c r="G1357" s="354" t="s">
        <v>13</v>
      </c>
      <c r="H1357" s="354" t="s">
        <v>219</v>
      </c>
      <c r="I1357" s="355" t="s">
        <v>219</v>
      </c>
    </row>
    <row r="1358" spans="1:9">
      <c r="A1358" s="354">
        <v>2018</v>
      </c>
      <c r="B1358" s="354" t="s">
        <v>234</v>
      </c>
      <c r="C1358" s="355" t="s">
        <v>157</v>
      </c>
      <c r="D1358" s="354" t="s">
        <v>18</v>
      </c>
      <c r="E1358" s="355" t="s">
        <v>235</v>
      </c>
      <c r="F1358" s="354">
        <v>118.57929287829653</v>
      </c>
      <c r="G1358" s="354" t="s">
        <v>13</v>
      </c>
      <c r="H1358" s="354" t="s">
        <v>219</v>
      </c>
      <c r="I1358" s="355" t="s">
        <v>219</v>
      </c>
    </row>
    <row r="1359" spans="1:9">
      <c r="A1359" s="354">
        <v>2018</v>
      </c>
      <c r="B1359" s="354" t="s">
        <v>234</v>
      </c>
      <c r="C1359" s="355" t="s">
        <v>158</v>
      </c>
      <c r="D1359" s="354" t="s">
        <v>18</v>
      </c>
      <c r="E1359" s="355" t="s">
        <v>235</v>
      </c>
      <c r="F1359" s="354">
        <v>217.27327006270247</v>
      </c>
      <c r="G1359" s="354" t="s">
        <v>13</v>
      </c>
      <c r="H1359" s="354" t="s">
        <v>219</v>
      </c>
      <c r="I1359" s="355" t="s">
        <v>219</v>
      </c>
    </row>
    <row r="1360" spans="1:9">
      <c r="A1360" s="354">
        <v>2018</v>
      </c>
      <c r="B1360" s="354" t="s">
        <v>234</v>
      </c>
      <c r="C1360" s="355" t="s">
        <v>159</v>
      </c>
      <c r="D1360" s="354" t="s">
        <v>18</v>
      </c>
      <c r="E1360" s="355" t="s">
        <v>235</v>
      </c>
      <c r="F1360" s="354">
        <v>69.326039588588316</v>
      </c>
      <c r="G1360" s="354" t="s">
        <v>13</v>
      </c>
      <c r="H1360" s="354" t="s">
        <v>219</v>
      </c>
      <c r="I1360" s="355" t="s">
        <v>219</v>
      </c>
    </row>
    <row r="1361" spans="1:9">
      <c r="A1361" s="354">
        <v>2018</v>
      </c>
      <c r="B1361" s="354" t="s">
        <v>234</v>
      </c>
      <c r="C1361" s="355" t="s">
        <v>160</v>
      </c>
      <c r="D1361" s="354" t="s">
        <v>19</v>
      </c>
      <c r="E1361" s="355" t="s">
        <v>235</v>
      </c>
      <c r="F1361" s="354">
        <v>848.58902994086145</v>
      </c>
      <c r="G1361" s="354" t="s">
        <v>13</v>
      </c>
      <c r="H1361" s="354" t="s">
        <v>219</v>
      </c>
      <c r="I1361" s="355" t="s">
        <v>219</v>
      </c>
    </row>
    <row r="1362" spans="1:9">
      <c r="A1362" s="354">
        <v>2018</v>
      </c>
      <c r="B1362" s="354" t="s">
        <v>234</v>
      </c>
      <c r="C1362" s="355" t="s">
        <v>151</v>
      </c>
      <c r="D1362" s="354" t="s">
        <v>13</v>
      </c>
      <c r="E1362" s="355" t="s">
        <v>235</v>
      </c>
      <c r="F1362" s="354">
        <v>474.94003058168573</v>
      </c>
      <c r="G1362" s="354" t="s">
        <v>13</v>
      </c>
      <c r="H1362" s="354" t="s">
        <v>219</v>
      </c>
      <c r="I1362" s="355" t="s">
        <v>219</v>
      </c>
    </row>
    <row r="1363" spans="1:9">
      <c r="A1363" s="354">
        <v>2018</v>
      </c>
      <c r="B1363" s="354" t="s">
        <v>234</v>
      </c>
      <c r="C1363" s="355" t="s">
        <v>165</v>
      </c>
      <c r="D1363" s="354" t="s">
        <v>13</v>
      </c>
      <c r="E1363" s="355" t="s">
        <v>235</v>
      </c>
      <c r="F1363" s="354">
        <v>90.422750033891617</v>
      </c>
      <c r="G1363" s="354" t="s">
        <v>13</v>
      </c>
      <c r="H1363" s="354" t="s">
        <v>219</v>
      </c>
      <c r="I1363" s="355" t="s">
        <v>219</v>
      </c>
    </row>
    <row r="1364" spans="1:9">
      <c r="A1364" s="354">
        <v>2018</v>
      </c>
      <c r="B1364" s="354" t="s">
        <v>234</v>
      </c>
      <c r="C1364" s="355" t="s">
        <v>167</v>
      </c>
      <c r="D1364" s="354" t="s">
        <v>13</v>
      </c>
      <c r="E1364" s="355" t="s">
        <v>235</v>
      </c>
      <c r="F1364" s="354">
        <v>17.949515966871562</v>
      </c>
      <c r="G1364" s="354" t="s">
        <v>13</v>
      </c>
      <c r="H1364" s="354" t="s">
        <v>219</v>
      </c>
      <c r="I1364" s="355" t="s">
        <v>219</v>
      </c>
    </row>
    <row r="1365" spans="1:9">
      <c r="A1365" s="354">
        <v>2018</v>
      </c>
      <c r="B1365" s="354" t="s">
        <v>234</v>
      </c>
      <c r="C1365" s="355" t="s">
        <v>168</v>
      </c>
      <c r="D1365" s="354" t="s">
        <v>13</v>
      </c>
      <c r="E1365" s="355" t="s">
        <v>235</v>
      </c>
      <c r="F1365" s="354">
        <v>37.368991024216115</v>
      </c>
      <c r="G1365" s="354" t="s">
        <v>13</v>
      </c>
      <c r="H1365" s="354" t="s">
        <v>219</v>
      </c>
      <c r="I1365" s="355" t="s">
        <v>219</v>
      </c>
    </row>
    <row r="1366" spans="1:9">
      <c r="A1366" s="354">
        <v>2018</v>
      </c>
      <c r="B1366" s="354" t="s">
        <v>234</v>
      </c>
      <c r="C1366" s="355" t="s">
        <v>155</v>
      </c>
      <c r="D1366" s="354" t="s">
        <v>13</v>
      </c>
      <c r="E1366" s="355" t="s">
        <v>235</v>
      </c>
      <c r="F1366" s="354">
        <v>224.30944416039239</v>
      </c>
      <c r="G1366" s="354" t="s">
        <v>13</v>
      </c>
      <c r="H1366" s="354" t="s">
        <v>219</v>
      </c>
      <c r="I1366" s="355" t="s">
        <v>219</v>
      </c>
    </row>
    <row r="1367" spans="1:9">
      <c r="A1367" s="354">
        <v>2018</v>
      </c>
      <c r="B1367" s="354" t="s">
        <v>234</v>
      </c>
      <c r="C1367" s="355" t="s">
        <v>163</v>
      </c>
      <c r="D1367" s="354" t="s">
        <v>13</v>
      </c>
      <c r="E1367" s="355" t="s">
        <v>235</v>
      </c>
      <c r="F1367" s="354">
        <v>217.12061150617632</v>
      </c>
      <c r="G1367" s="354" t="s">
        <v>13</v>
      </c>
      <c r="H1367" s="354" t="s">
        <v>219</v>
      </c>
      <c r="I1367" s="355" t="s">
        <v>219</v>
      </c>
    </row>
    <row r="1368" spans="1:9">
      <c r="A1368" s="354">
        <v>2018</v>
      </c>
      <c r="B1368" s="354" t="s">
        <v>234</v>
      </c>
      <c r="C1368" s="355" t="s">
        <v>166</v>
      </c>
      <c r="D1368" s="354" t="s">
        <v>13</v>
      </c>
      <c r="E1368" s="355" t="s">
        <v>235</v>
      </c>
      <c r="F1368" s="354">
        <v>291.10207442311241</v>
      </c>
      <c r="G1368" s="354" t="s">
        <v>13</v>
      </c>
      <c r="H1368" s="354" t="s">
        <v>219</v>
      </c>
      <c r="I1368" s="355" t="s">
        <v>219</v>
      </c>
    </row>
    <row r="1369" spans="1:9">
      <c r="A1369" s="354">
        <v>2018</v>
      </c>
      <c r="B1369" s="354" t="s">
        <v>234</v>
      </c>
      <c r="C1369" s="355" t="s">
        <v>169</v>
      </c>
      <c r="D1369" s="354" t="s">
        <v>13</v>
      </c>
      <c r="E1369" s="355" t="s">
        <v>235</v>
      </c>
      <c r="F1369" s="354">
        <v>234.0673694956601</v>
      </c>
      <c r="G1369" s="354" t="s">
        <v>13</v>
      </c>
      <c r="H1369" s="354" t="s">
        <v>219</v>
      </c>
      <c r="I1369" s="355" t="s">
        <v>219</v>
      </c>
    </row>
    <row r="1370" spans="1:9">
      <c r="A1370" s="354">
        <v>2018</v>
      </c>
      <c r="B1370" s="354" t="s">
        <v>234</v>
      </c>
      <c r="C1370" s="355" t="s">
        <v>172</v>
      </c>
      <c r="D1370" s="354" t="s">
        <v>13</v>
      </c>
      <c r="E1370" s="355" t="s">
        <v>235</v>
      </c>
      <c r="F1370" s="354">
        <v>72.007607854899021</v>
      </c>
      <c r="G1370" s="354" t="s">
        <v>13</v>
      </c>
      <c r="H1370" s="354" t="s">
        <v>219</v>
      </c>
      <c r="I1370" s="355" t="s">
        <v>219</v>
      </c>
    </row>
    <row r="1371" spans="1:9">
      <c r="A1371" s="354">
        <v>2018</v>
      </c>
      <c r="B1371" s="354" t="s">
        <v>234</v>
      </c>
      <c r="C1371" s="355" t="s">
        <v>162</v>
      </c>
      <c r="D1371" s="354" t="s">
        <v>13</v>
      </c>
      <c r="E1371" s="355" t="s">
        <v>235</v>
      </c>
      <c r="F1371" s="354">
        <v>7.1633147796090064</v>
      </c>
      <c r="G1371" s="354" t="s">
        <v>13</v>
      </c>
      <c r="H1371" s="354" t="s">
        <v>219</v>
      </c>
      <c r="I1371" s="355" t="s">
        <v>219</v>
      </c>
    </row>
    <row r="1372" spans="1:9">
      <c r="A1372" s="354">
        <v>2018</v>
      </c>
      <c r="B1372" s="354" t="s">
        <v>234</v>
      </c>
      <c r="C1372" s="355" t="s">
        <v>175</v>
      </c>
      <c r="D1372" s="354" t="s">
        <v>13</v>
      </c>
      <c r="E1372" s="355" t="s">
        <v>235</v>
      </c>
      <c r="F1372" s="354">
        <v>76.294526069541234</v>
      </c>
      <c r="G1372" s="354" t="s">
        <v>13</v>
      </c>
      <c r="H1372" s="354" t="s">
        <v>219</v>
      </c>
      <c r="I1372" s="355" t="s">
        <v>219</v>
      </c>
    </row>
    <row r="1373" spans="1:9">
      <c r="A1373" s="354">
        <v>2018</v>
      </c>
      <c r="B1373" s="354" t="s">
        <v>234</v>
      </c>
      <c r="C1373" s="355" t="s">
        <v>173</v>
      </c>
      <c r="D1373" s="354" t="s">
        <v>13</v>
      </c>
      <c r="E1373" s="355" t="s">
        <v>235</v>
      </c>
      <c r="F1373" s="354">
        <v>88.370584300798257</v>
      </c>
      <c r="G1373" s="354" t="s">
        <v>13</v>
      </c>
      <c r="H1373" s="354" t="s">
        <v>219</v>
      </c>
      <c r="I1373" s="355" t="s">
        <v>219</v>
      </c>
    </row>
    <row r="1374" spans="1:9">
      <c r="A1374" s="354">
        <v>2018</v>
      </c>
      <c r="B1374" s="354" t="s">
        <v>234</v>
      </c>
      <c r="C1374" s="355" t="s">
        <v>176</v>
      </c>
      <c r="D1374" s="354" t="s">
        <v>13</v>
      </c>
      <c r="E1374" s="355" t="s">
        <v>235</v>
      </c>
      <c r="F1374" s="354">
        <v>92.481290510732549</v>
      </c>
      <c r="G1374" s="354" t="s">
        <v>13</v>
      </c>
      <c r="H1374" s="354" t="s">
        <v>219</v>
      </c>
      <c r="I1374" s="355" t="s">
        <v>219</v>
      </c>
    </row>
    <row r="1375" spans="1:9">
      <c r="A1375" s="354">
        <v>2018</v>
      </c>
      <c r="B1375" s="354" t="s">
        <v>234</v>
      </c>
      <c r="C1375" s="355" t="s">
        <v>174</v>
      </c>
      <c r="D1375" s="354" t="s">
        <v>13</v>
      </c>
      <c r="E1375" s="355" t="s">
        <v>235</v>
      </c>
      <c r="F1375" s="354">
        <v>121.66433334176955</v>
      </c>
      <c r="G1375" s="354" t="s">
        <v>13</v>
      </c>
      <c r="H1375" s="354" t="s">
        <v>219</v>
      </c>
      <c r="I1375" s="355" t="s">
        <v>219</v>
      </c>
    </row>
    <row r="1376" spans="1:9">
      <c r="A1376" s="354">
        <v>2018</v>
      </c>
      <c r="B1376" s="354" t="s">
        <v>234</v>
      </c>
      <c r="C1376" s="355" t="s">
        <v>183</v>
      </c>
      <c r="D1376" s="354" t="s">
        <v>13</v>
      </c>
      <c r="E1376" s="355" t="s">
        <v>235</v>
      </c>
      <c r="F1376" s="354">
        <v>30.530515322733514</v>
      </c>
      <c r="G1376" s="354" t="s">
        <v>13</v>
      </c>
      <c r="H1376" s="354" t="s">
        <v>219</v>
      </c>
      <c r="I1376" s="355" t="s">
        <v>219</v>
      </c>
    </row>
    <row r="1377" spans="1:9">
      <c r="A1377" s="354">
        <v>2018</v>
      </c>
      <c r="B1377" s="354" t="s">
        <v>234</v>
      </c>
      <c r="C1377" s="355" t="s">
        <v>185</v>
      </c>
      <c r="D1377" s="354" t="s">
        <v>13</v>
      </c>
      <c r="E1377" s="355" t="s">
        <v>235</v>
      </c>
      <c r="F1377" s="354">
        <v>50.616161933994292</v>
      </c>
      <c r="G1377" s="354" t="s">
        <v>13</v>
      </c>
      <c r="H1377" s="354" t="s">
        <v>219</v>
      </c>
      <c r="I1377" s="355" t="s">
        <v>219</v>
      </c>
    </row>
    <row r="1378" spans="1:9">
      <c r="A1378" s="354">
        <v>2018</v>
      </c>
      <c r="B1378" s="354" t="s">
        <v>234</v>
      </c>
      <c r="C1378" s="355" t="s">
        <v>186</v>
      </c>
      <c r="D1378" s="354" t="s">
        <v>13</v>
      </c>
      <c r="E1378" s="355" t="s">
        <v>235</v>
      </c>
      <c r="F1378" s="354">
        <v>508.04283925007076</v>
      </c>
      <c r="G1378" s="354" t="s">
        <v>13</v>
      </c>
      <c r="H1378" s="354" t="s">
        <v>219</v>
      </c>
      <c r="I1378" s="355" t="s">
        <v>219</v>
      </c>
    </row>
    <row r="1379" spans="1:9">
      <c r="A1379" s="354">
        <v>2018</v>
      </c>
      <c r="B1379" s="354" t="s">
        <v>234</v>
      </c>
      <c r="C1379" s="355" t="s">
        <v>161</v>
      </c>
      <c r="D1379" s="354" t="s">
        <v>13</v>
      </c>
      <c r="E1379" s="355" t="s">
        <v>235</v>
      </c>
      <c r="F1379" s="354">
        <v>597.058056435612</v>
      </c>
      <c r="G1379" s="354" t="s">
        <v>13</v>
      </c>
      <c r="H1379" s="354" t="s">
        <v>219</v>
      </c>
      <c r="I1379" s="355" t="s">
        <v>219</v>
      </c>
    </row>
    <row r="1380" spans="1:9">
      <c r="A1380" s="354">
        <v>2018</v>
      </c>
      <c r="B1380" s="354" t="s">
        <v>234</v>
      </c>
      <c r="C1380" s="355" t="s">
        <v>187</v>
      </c>
      <c r="D1380" s="354" t="s">
        <v>13</v>
      </c>
      <c r="E1380" s="355" t="s">
        <v>235</v>
      </c>
      <c r="F1380" s="354">
        <v>24.115084785900606</v>
      </c>
      <c r="G1380" s="354" t="s">
        <v>13</v>
      </c>
      <c r="H1380" s="354" t="s">
        <v>219</v>
      </c>
      <c r="I1380" s="355" t="s">
        <v>219</v>
      </c>
    </row>
    <row r="1381" spans="1:9">
      <c r="A1381" s="354">
        <v>2018</v>
      </c>
      <c r="B1381" s="354" t="s">
        <v>234</v>
      </c>
      <c r="C1381" s="355" t="s">
        <v>177</v>
      </c>
      <c r="D1381" s="354" t="s">
        <v>13</v>
      </c>
      <c r="E1381" s="355" t="s">
        <v>235</v>
      </c>
      <c r="F1381" s="354">
        <v>134.63231494688387</v>
      </c>
      <c r="G1381" s="354" t="s">
        <v>13</v>
      </c>
      <c r="H1381" s="354" t="s">
        <v>219</v>
      </c>
      <c r="I1381" s="355" t="s">
        <v>219</v>
      </c>
    </row>
    <row r="1382" spans="1:9">
      <c r="A1382" s="354">
        <v>2018</v>
      </c>
      <c r="B1382" s="354" t="s">
        <v>234</v>
      </c>
      <c r="C1382" s="355" t="s">
        <v>171</v>
      </c>
      <c r="D1382" s="354" t="s">
        <v>13</v>
      </c>
      <c r="E1382" s="355" t="s">
        <v>235</v>
      </c>
      <c r="F1382" s="354">
        <v>252.86517327075356</v>
      </c>
      <c r="G1382" s="354" t="s">
        <v>13</v>
      </c>
      <c r="H1382" s="354" t="s">
        <v>219</v>
      </c>
      <c r="I1382" s="355" t="s">
        <v>219</v>
      </c>
    </row>
    <row r="1383" spans="1:9">
      <c r="A1383" s="354">
        <v>2018</v>
      </c>
      <c r="B1383" s="354" t="s">
        <v>234</v>
      </c>
      <c r="C1383" s="355" t="s">
        <v>188</v>
      </c>
      <c r="D1383" s="354" t="s">
        <v>13</v>
      </c>
      <c r="E1383" s="355" t="s">
        <v>235</v>
      </c>
      <c r="F1383" s="354">
        <v>225.03019935850458</v>
      </c>
      <c r="G1383" s="354" t="s">
        <v>13</v>
      </c>
      <c r="H1383" s="354" t="s">
        <v>219</v>
      </c>
      <c r="I1383" s="355" t="s">
        <v>219</v>
      </c>
    </row>
    <row r="1384" spans="1:9">
      <c r="A1384" s="354">
        <v>2018</v>
      </c>
      <c r="B1384" s="354" t="s">
        <v>234</v>
      </c>
      <c r="C1384" s="355" t="s">
        <v>198</v>
      </c>
      <c r="D1384" s="354" t="s">
        <v>4</v>
      </c>
      <c r="E1384" s="355" t="s">
        <v>235</v>
      </c>
      <c r="F1384" s="354">
        <v>1222.9358262750191</v>
      </c>
      <c r="G1384" s="354" t="s">
        <v>13</v>
      </c>
      <c r="H1384" s="354" t="s">
        <v>219</v>
      </c>
      <c r="I1384" s="355" t="s">
        <v>219</v>
      </c>
    </row>
    <row r="1385" spans="1:9">
      <c r="A1385" s="354">
        <v>2018</v>
      </c>
      <c r="B1385" s="354" t="s">
        <v>234</v>
      </c>
      <c r="C1385" s="355" t="s">
        <v>190</v>
      </c>
      <c r="D1385" s="354" t="s">
        <v>1</v>
      </c>
      <c r="E1385" s="355" t="s">
        <v>235</v>
      </c>
      <c r="F1385" s="354">
        <v>133.45225057275979</v>
      </c>
      <c r="G1385" s="354" t="s">
        <v>13</v>
      </c>
      <c r="H1385" s="354" t="s">
        <v>219</v>
      </c>
      <c r="I1385" s="355" t="s">
        <v>219</v>
      </c>
    </row>
    <row r="1386" spans="1:9">
      <c r="A1386" s="354">
        <v>2018</v>
      </c>
      <c r="B1386" s="354" t="s">
        <v>234</v>
      </c>
      <c r="C1386" s="355" t="s">
        <v>192</v>
      </c>
      <c r="D1386" s="354" t="s">
        <v>1</v>
      </c>
      <c r="E1386" s="355" t="s">
        <v>235</v>
      </c>
      <c r="F1386" s="354">
        <v>41.612414608827848</v>
      </c>
      <c r="G1386" s="354" t="s">
        <v>13</v>
      </c>
      <c r="H1386" s="354" t="s">
        <v>219</v>
      </c>
      <c r="I1386" s="355" t="s">
        <v>219</v>
      </c>
    </row>
    <row r="1387" spans="1:9">
      <c r="A1387" s="354">
        <v>2018</v>
      </c>
      <c r="B1387" s="354" t="s">
        <v>234</v>
      </c>
      <c r="C1387" s="355" t="s">
        <v>204</v>
      </c>
      <c r="D1387" s="354" t="s">
        <v>2</v>
      </c>
      <c r="E1387" s="355" t="s">
        <v>235</v>
      </c>
      <c r="F1387" s="354">
        <v>7154.1153515123106</v>
      </c>
      <c r="G1387" s="354" t="s">
        <v>13</v>
      </c>
      <c r="H1387" s="354" t="s">
        <v>219</v>
      </c>
      <c r="I1387" s="355" t="s">
        <v>219</v>
      </c>
    </row>
    <row r="1388" spans="1:9">
      <c r="A1388" s="354">
        <v>2018</v>
      </c>
      <c r="B1388" s="354" t="s">
        <v>234</v>
      </c>
      <c r="C1388" s="355" t="s">
        <v>205</v>
      </c>
      <c r="D1388" s="354" t="s">
        <v>2</v>
      </c>
      <c r="E1388" s="355" t="s">
        <v>235</v>
      </c>
      <c r="F1388" s="354">
        <v>4078.7508311457168</v>
      </c>
      <c r="G1388" s="354" t="s">
        <v>13</v>
      </c>
      <c r="H1388" s="354" t="s">
        <v>219</v>
      </c>
      <c r="I1388" s="355" t="s">
        <v>219</v>
      </c>
    </row>
    <row r="1389" spans="1:9">
      <c r="A1389" s="354">
        <v>2018</v>
      </c>
      <c r="B1389" s="354" t="s">
        <v>234</v>
      </c>
      <c r="C1389" s="355" t="s">
        <v>206</v>
      </c>
      <c r="D1389" s="354" t="s">
        <v>2</v>
      </c>
      <c r="E1389" s="355" t="s">
        <v>235</v>
      </c>
      <c r="F1389" s="354">
        <v>774.1647507489854</v>
      </c>
      <c r="G1389" s="354" t="s">
        <v>13</v>
      </c>
      <c r="H1389" s="354" t="s">
        <v>219</v>
      </c>
      <c r="I1389" s="355" t="s">
        <v>219</v>
      </c>
    </row>
    <row r="1390" spans="1:9">
      <c r="A1390" s="354">
        <v>2018</v>
      </c>
      <c r="B1390" s="354" t="s">
        <v>234</v>
      </c>
      <c r="C1390" s="355" t="s">
        <v>193</v>
      </c>
      <c r="D1390" s="354" t="s">
        <v>5</v>
      </c>
      <c r="E1390" s="355" t="s">
        <v>235</v>
      </c>
      <c r="F1390" s="354">
        <v>2000.722871878414</v>
      </c>
      <c r="G1390" s="354" t="s">
        <v>13</v>
      </c>
      <c r="H1390" s="354" t="s">
        <v>219</v>
      </c>
      <c r="I1390" s="355" t="s">
        <v>219</v>
      </c>
    </row>
    <row r="1391" spans="1:9">
      <c r="A1391" s="354">
        <v>2018</v>
      </c>
      <c r="B1391" s="354" t="s">
        <v>234</v>
      </c>
      <c r="C1391" s="355" t="s">
        <v>164</v>
      </c>
      <c r="D1391" s="354" t="s">
        <v>5</v>
      </c>
      <c r="E1391" s="355" t="s">
        <v>235</v>
      </c>
      <c r="F1391" s="354">
        <v>4336.2682808698864</v>
      </c>
      <c r="G1391" s="354" t="s">
        <v>13</v>
      </c>
      <c r="H1391" s="354" t="s">
        <v>219</v>
      </c>
      <c r="I1391" s="355" t="s">
        <v>219</v>
      </c>
    </row>
    <row r="1392" spans="1:9">
      <c r="A1392" s="354">
        <v>2018</v>
      </c>
      <c r="B1392" s="354" t="s">
        <v>234</v>
      </c>
      <c r="C1392" s="355" t="s">
        <v>170</v>
      </c>
      <c r="D1392" s="354" t="s">
        <v>5</v>
      </c>
      <c r="E1392" s="355" t="s">
        <v>235</v>
      </c>
      <c r="F1392" s="354">
        <v>5293.6645653919477</v>
      </c>
      <c r="G1392" s="354" t="s">
        <v>13</v>
      </c>
      <c r="H1392" s="354" t="s">
        <v>219</v>
      </c>
      <c r="I1392" s="355" t="s">
        <v>219</v>
      </c>
    </row>
    <row r="1393" spans="1:9">
      <c r="A1393" s="354">
        <v>2018</v>
      </c>
      <c r="B1393" s="354" t="s">
        <v>234</v>
      </c>
      <c r="C1393" s="355" t="s">
        <v>194</v>
      </c>
      <c r="D1393" s="354" t="s">
        <v>5</v>
      </c>
      <c r="E1393" s="355" t="s">
        <v>235</v>
      </c>
      <c r="F1393" s="354">
        <v>706.09249293579614</v>
      </c>
      <c r="G1393" s="354" t="s">
        <v>13</v>
      </c>
      <c r="H1393" s="354" t="s">
        <v>219</v>
      </c>
      <c r="I1393" s="355" t="s">
        <v>219</v>
      </c>
    </row>
    <row r="1394" spans="1:9">
      <c r="A1394" s="354">
        <v>2018</v>
      </c>
      <c r="B1394" s="354" t="s">
        <v>234</v>
      </c>
      <c r="C1394" s="355" t="s">
        <v>195</v>
      </c>
      <c r="D1394" s="354" t="s">
        <v>8</v>
      </c>
      <c r="E1394" s="355" t="s">
        <v>235</v>
      </c>
      <c r="F1394" s="354">
        <v>1494.4627841247329</v>
      </c>
      <c r="G1394" s="354" t="s">
        <v>13</v>
      </c>
      <c r="H1394" s="354" t="s">
        <v>219</v>
      </c>
      <c r="I1394" s="355" t="s">
        <v>219</v>
      </c>
    </row>
    <row r="1395" spans="1:9">
      <c r="A1395" s="354">
        <v>2018</v>
      </c>
      <c r="B1395" s="354" t="s">
        <v>234</v>
      </c>
      <c r="C1395" s="355" t="s">
        <v>213</v>
      </c>
      <c r="D1395" s="354" t="s">
        <v>8</v>
      </c>
      <c r="E1395" s="355" t="s">
        <v>235</v>
      </c>
      <c r="F1395" s="354">
        <v>22.359646521818544</v>
      </c>
      <c r="G1395" s="354" t="s">
        <v>13</v>
      </c>
      <c r="H1395" s="354" t="s">
        <v>219</v>
      </c>
      <c r="I1395" s="355" t="s">
        <v>219</v>
      </c>
    </row>
    <row r="1396" spans="1:9">
      <c r="A1396" s="354">
        <v>2018</v>
      </c>
      <c r="B1396" s="354" t="s">
        <v>234</v>
      </c>
      <c r="C1396" s="355" t="s">
        <v>199</v>
      </c>
      <c r="D1396" s="354" t="s">
        <v>8</v>
      </c>
      <c r="E1396" s="355" t="s">
        <v>235</v>
      </c>
      <c r="F1396" s="354">
        <v>960.37228448522251</v>
      </c>
      <c r="G1396" s="354" t="s">
        <v>13</v>
      </c>
      <c r="H1396" s="354" t="s">
        <v>219</v>
      </c>
      <c r="I1396" s="355" t="s">
        <v>219</v>
      </c>
    </row>
    <row r="1397" spans="1:9">
      <c r="A1397" s="354">
        <v>2018</v>
      </c>
      <c r="B1397" s="354" t="s">
        <v>234</v>
      </c>
      <c r="C1397" s="355" t="s">
        <v>196</v>
      </c>
      <c r="D1397" s="354" t="s">
        <v>8</v>
      </c>
      <c r="E1397" s="355" t="s">
        <v>235</v>
      </c>
      <c r="F1397" s="354">
        <v>115.67470989739789</v>
      </c>
      <c r="G1397" s="354" t="s">
        <v>13</v>
      </c>
      <c r="H1397" s="354" t="s">
        <v>219</v>
      </c>
      <c r="I1397" s="355" t="s">
        <v>219</v>
      </c>
    </row>
    <row r="1398" spans="1:9">
      <c r="A1398" s="354">
        <v>2018</v>
      </c>
      <c r="B1398" s="354" t="s">
        <v>234</v>
      </c>
      <c r="C1398" s="355" t="s">
        <v>191</v>
      </c>
      <c r="D1398" s="354" t="s">
        <v>8</v>
      </c>
      <c r="E1398" s="355" t="s">
        <v>235</v>
      </c>
      <c r="F1398" s="354">
        <v>2762.8170888240784</v>
      </c>
      <c r="G1398" s="354" t="s">
        <v>13</v>
      </c>
      <c r="H1398" s="354" t="s">
        <v>219</v>
      </c>
      <c r="I1398" s="355" t="s">
        <v>219</v>
      </c>
    </row>
    <row r="1399" spans="1:9">
      <c r="A1399" s="354">
        <v>2018</v>
      </c>
      <c r="B1399" s="354" t="s">
        <v>234</v>
      </c>
      <c r="C1399" s="355" t="s">
        <v>215</v>
      </c>
      <c r="D1399" s="354" t="s">
        <v>8</v>
      </c>
      <c r="E1399" s="355" t="s">
        <v>235</v>
      </c>
      <c r="F1399" s="354">
        <v>480.94752464811552</v>
      </c>
      <c r="G1399" s="354" t="s">
        <v>13</v>
      </c>
      <c r="H1399" s="354" t="s">
        <v>219</v>
      </c>
      <c r="I1399" s="355" t="s">
        <v>219</v>
      </c>
    </row>
    <row r="1400" spans="1:9">
      <c r="A1400" s="354">
        <v>2018</v>
      </c>
      <c r="B1400" s="354" t="s">
        <v>234</v>
      </c>
      <c r="C1400" s="355" t="s">
        <v>207</v>
      </c>
      <c r="D1400" s="354" t="s">
        <v>8</v>
      </c>
      <c r="E1400" s="355" t="s">
        <v>235</v>
      </c>
      <c r="F1400" s="354">
        <v>219.86291232564261</v>
      </c>
      <c r="G1400" s="354" t="s">
        <v>13</v>
      </c>
      <c r="H1400" s="354" t="s">
        <v>219</v>
      </c>
      <c r="I1400" s="355" t="s">
        <v>219</v>
      </c>
    </row>
    <row r="1401" spans="1:9">
      <c r="A1401" s="354">
        <v>2018</v>
      </c>
      <c r="B1401" s="354" t="s">
        <v>234</v>
      </c>
      <c r="C1401" s="355" t="s">
        <v>208</v>
      </c>
      <c r="D1401" s="354" t="s">
        <v>8</v>
      </c>
      <c r="E1401" s="355" t="s">
        <v>235</v>
      </c>
      <c r="F1401" s="354">
        <v>744.61895539258603</v>
      </c>
      <c r="G1401" s="354" t="s">
        <v>13</v>
      </c>
      <c r="H1401" s="354" t="s">
        <v>219</v>
      </c>
      <c r="I1401" s="355" t="s">
        <v>219</v>
      </c>
    </row>
    <row r="1402" spans="1:9">
      <c r="A1402" s="354">
        <v>2018</v>
      </c>
      <c r="B1402" s="354" t="s">
        <v>234</v>
      </c>
      <c r="C1402" s="355" t="s">
        <v>214</v>
      </c>
      <c r="D1402" s="354" t="s">
        <v>8</v>
      </c>
      <c r="E1402" s="355" t="s">
        <v>235</v>
      </c>
      <c r="F1402" s="354">
        <v>85.86449338301162</v>
      </c>
      <c r="G1402" s="354" t="s">
        <v>13</v>
      </c>
      <c r="H1402" s="354" t="s">
        <v>219</v>
      </c>
      <c r="I1402" s="355" t="s">
        <v>219</v>
      </c>
    </row>
    <row r="1403" spans="1:9">
      <c r="A1403" s="354">
        <v>2018</v>
      </c>
      <c r="B1403" s="354" t="s">
        <v>234</v>
      </c>
      <c r="C1403" s="355" t="s">
        <v>201</v>
      </c>
      <c r="D1403" s="354" t="s">
        <v>9</v>
      </c>
      <c r="E1403" s="355" t="s">
        <v>235</v>
      </c>
      <c r="F1403" s="354">
        <v>621.83244716271474</v>
      </c>
      <c r="G1403" s="354" t="s">
        <v>13</v>
      </c>
      <c r="H1403" s="354" t="s">
        <v>219</v>
      </c>
      <c r="I1403" s="355" t="s">
        <v>219</v>
      </c>
    </row>
    <row r="1404" spans="1:9">
      <c r="A1404" s="354">
        <v>2018</v>
      </c>
      <c r="B1404" s="354" t="s">
        <v>234</v>
      </c>
      <c r="C1404" s="355" t="s">
        <v>189</v>
      </c>
      <c r="D1404" s="354" t="s">
        <v>9</v>
      </c>
      <c r="E1404" s="355" t="s">
        <v>235</v>
      </c>
      <c r="F1404" s="354">
        <v>1379.9786973297412</v>
      </c>
      <c r="G1404" s="354" t="s">
        <v>13</v>
      </c>
      <c r="H1404" s="354" t="s">
        <v>219</v>
      </c>
      <c r="I1404" s="355" t="s">
        <v>219</v>
      </c>
    </row>
    <row r="1405" spans="1:9">
      <c r="A1405" s="354">
        <v>2018</v>
      </c>
      <c r="B1405" s="354" t="s">
        <v>234</v>
      </c>
      <c r="C1405" s="355" t="s">
        <v>209</v>
      </c>
      <c r="D1405" s="354" t="s">
        <v>12</v>
      </c>
      <c r="E1405" s="355" t="s">
        <v>235</v>
      </c>
      <c r="F1405" s="354">
        <v>407.34214972471102</v>
      </c>
      <c r="G1405" s="354" t="s">
        <v>13</v>
      </c>
      <c r="H1405" s="354" t="s">
        <v>219</v>
      </c>
      <c r="I1405" s="355" t="s">
        <v>219</v>
      </c>
    </row>
    <row r="1406" spans="1:9">
      <c r="A1406" s="354">
        <v>2018</v>
      </c>
      <c r="B1406" s="354" t="s">
        <v>234</v>
      </c>
      <c r="C1406" s="355" t="s">
        <v>210</v>
      </c>
      <c r="D1406" s="354" t="s">
        <v>12</v>
      </c>
      <c r="E1406" s="355" t="s">
        <v>235</v>
      </c>
      <c r="F1406" s="354">
        <v>1184.9689653875971</v>
      </c>
      <c r="G1406" s="354" t="s">
        <v>13</v>
      </c>
      <c r="H1406" s="354" t="s">
        <v>219</v>
      </c>
      <c r="I1406" s="355" t="s">
        <v>219</v>
      </c>
    </row>
    <row r="1407" spans="1:9">
      <c r="A1407" s="354">
        <v>2018</v>
      </c>
      <c r="B1407" s="354" t="s">
        <v>234</v>
      </c>
      <c r="C1407" s="355" t="s">
        <v>178</v>
      </c>
      <c r="D1407" s="354" t="s">
        <v>6</v>
      </c>
      <c r="E1407" s="355" t="s">
        <v>235</v>
      </c>
      <c r="F1407" s="354">
        <v>3371.4172747941939</v>
      </c>
      <c r="G1407" s="354" t="s">
        <v>13</v>
      </c>
      <c r="H1407" s="354" t="s">
        <v>219</v>
      </c>
      <c r="I1407" s="355" t="s">
        <v>219</v>
      </c>
    </row>
    <row r="1408" spans="1:9">
      <c r="A1408" s="354">
        <v>2018</v>
      </c>
      <c r="B1408" s="354" t="s">
        <v>234</v>
      </c>
      <c r="C1408" s="355" t="s">
        <v>216</v>
      </c>
      <c r="D1408" s="354" t="s">
        <v>6</v>
      </c>
      <c r="E1408" s="355" t="s">
        <v>235</v>
      </c>
      <c r="F1408" s="354">
        <v>429.36467853973556</v>
      </c>
      <c r="G1408" s="354" t="s">
        <v>13</v>
      </c>
      <c r="H1408" s="354" t="s">
        <v>219</v>
      </c>
      <c r="I1408" s="355" t="s">
        <v>219</v>
      </c>
    </row>
    <row r="1409" spans="1:9">
      <c r="A1409" s="354">
        <v>2018</v>
      </c>
      <c r="B1409" s="354" t="s">
        <v>234</v>
      </c>
      <c r="C1409" s="355" t="s">
        <v>179</v>
      </c>
      <c r="D1409" s="354" t="s">
        <v>6</v>
      </c>
      <c r="E1409" s="355" t="s">
        <v>235</v>
      </c>
      <c r="F1409" s="354">
        <v>324.80077281525786</v>
      </c>
      <c r="G1409" s="354" t="s">
        <v>13</v>
      </c>
      <c r="H1409" s="354" t="s">
        <v>219</v>
      </c>
      <c r="I1409" s="355" t="s">
        <v>219</v>
      </c>
    </row>
    <row r="1410" spans="1:9">
      <c r="A1410" s="354">
        <v>2018</v>
      </c>
      <c r="B1410" s="354" t="s">
        <v>234</v>
      </c>
      <c r="C1410" s="355" t="s">
        <v>217</v>
      </c>
      <c r="D1410" s="354" t="s">
        <v>3</v>
      </c>
      <c r="E1410" s="355" t="s">
        <v>235</v>
      </c>
      <c r="F1410" s="354">
        <v>474.15539799652009</v>
      </c>
      <c r="G1410" s="354" t="s">
        <v>13</v>
      </c>
      <c r="H1410" s="354" t="s">
        <v>219</v>
      </c>
      <c r="I1410" s="355" t="s">
        <v>219</v>
      </c>
    </row>
    <row r="1411" spans="1:9">
      <c r="A1411" s="354">
        <v>2018</v>
      </c>
      <c r="B1411" s="354" t="s">
        <v>234</v>
      </c>
      <c r="C1411" s="355" t="s">
        <v>180</v>
      </c>
      <c r="D1411" s="354" t="s">
        <v>3</v>
      </c>
      <c r="E1411" s="355" t="s">
        <v>235</v>
      </c>
      <c r="F1411" s="354">
        <v>828.65999694505922</v>
      </c>
      <c r="G1411" s="354" t="s">
        <v>13</v>
      </c>
      <c r="H1411" s="354" t="s">
        <v>219</v>
      </c>
      <c r="I1411" s="355" t="s">
        <v>219</v>
      </c>
    </row>
    <row r="1412" spans="1:9">
      <c r="A1412" s="354">
        <v>2018</v>
      </c>
      <c r="B1412" s="354" t="s">
        <v>234</v>
      </c>
      <c r="C1412" s="355" t="s">
        <v>200</v>
      </c>
      <c r="D1412" s="354" t="s">
        <v>7</v>
      </c>
      <c r="E1412" s="355" t="s">
        <v>235</v>
      </c>
      <c r="F1412" s="354">
        <v>735.19763096297208</v>
      </c>
      <c r="G1412" s="354" t="s">
        <v>13</v>
      </c>
      <c r="H1412" s="354" t="s">
        <v>219</v>
      </c>
      <c r="I1412" s="355" t="s">
        <v>219</v>
      </c>
    </row>
    <row r="1413" spans="1:9">
      <c r="A1413" s="354">
        <v>2018</v>
      </c>
      <c r="B1413" s="354" t="s">
        <v>234</v>
      </c>
      <c r="C1413" s="355" t="s">
        <v>181</v>
      </c>
      <c r="D1413" s="354" t="s">
        <v>7</v>
      </c>
      <c r="E1413" s="355" t="s">
        <v>235</v>
      </c>
      <c r="F1413" s="354">
        <v>394.25867886049048</v>
      </c>
      <c r="G1413" s="354" t="s">
        <v>13</v>
      </c>
      <c r="H1413" s="354" t="s">
        <v>219</v>
      </c>
      <c r="I1413" s="355" t="s">
        <v>219</v>
      </c>
    </row>
    <row r="1414" spans="1:9">
      <c r="A1414" s="354">
        <v>2018</v>
      </c>
      <c r="B1414" s="354" t="s">
        <v>234</v>
      </c>
      <c r="C1414" s="355" t="s">
        <v>218</v>
      </c>
      <c r="D1414" s="354" t="s">
        <v>7</v>
      </c>
      <c r="E1414" s="355" t="s">
        <v>235</v>
      </c>
      <c r="F1414" s="354">
        <v>153.00965375718718</v>
      </c>
      <c r="G1414" s="354" t="s">
        <v>13</v>
      </c>
      <c r="H1414" s="354" t="s">
        <v>219</v>
      </c>
      <c r="I1414" s="355" t="s">
        <v>219</v>
      </c>
    </row>
    <row r="1415" spans="1:9">
      <c r="A1415" s="354">
        <v>2018</v>
      </c>
      <c r="B1415" s="354" t="s">
        <v>234</v>
      </c>
      <c r="C1415" s="355" t="s">
        <v>197</v>
      </c>
      <c r="D1415" s="354" t="s">
        <v>7</v>
      </c>
      <c r="E1415" s="355" t="s">
        <v>235</v>
      </c>
      <c r="F1415" s="354">
        <v>540.26993017994243</v>
      </c>
      <c r="G1415" s="354" t="s">
        <v>13</v>
      </c>
      <c r="H1415" s="354" t="s">
        <v>219</v>
      </c>
      <c r="I1415" s="355" t="s">
        <v>219</v>
      </c>
    </row>
    <row r="1416" spans="1:9">
      <c r="A1416" s="354">
        <v>2018</v>
      </c>
      <c r="B1416" s="354" t="s">
        <v>234</v>
      </c>
      <c r="C1416" s="355" t="s">
        <v>211</v>
      </c>
      <c r="D1416" s="354" t="s">
        <v>7</v>
      </c>
      <c r="E1416" s="355" t="s">
        <v>235</v>
      </c>
      <c r="F1416" s="354">
        <v>336.32320371495302</v>
      </c>
      <c r="G1416" s="354" t="s">
        <v>13</v>
      </c>
      <c r="H1416" s="354" t="s">
        <v>219</v>
      </c>
      <c r="I1416" s="355" t="s">
        <v>219</v>
      </c>
    </row>
    <row r="1417" spans="1:9">
      <c r="A1417" s="354">
        <v>2018</v>
      </c>
      <c r="B1417" s="354" t="s">
        <v>234</v>
      </c>
      <c r="C1417" s="355" t="s">
        <v>182</v>
      </c>
      <c r="D1417" s="354" t="s">
        <v>14</v>
      </c>
      <c r="E1417" s="355" t="s">
        <v>235</v>
      </c>
      <c r="F1417" s="354">
        <v>1256.5817831507036</v>
      </c>
      <c r="G1417" s="354" t="s">
        <v>13</v>
      </c>
      <c r="H1417" s="354" t="s">
        <v>219</v>
      </c>
      <c r="I1417" s="355" t="s">
        <v>219</v>
      </c>
    </row>
    <row r="1418" spans="1:9">
      <c r="A1418" s="354">
        <v>2018</v>
      </c>
      <c r="B1418" s="354" t="s">
        <v>234</v>
      </c>
      <c r="C1418" s="355" t="s">
        <v>212</v>
      </c>
      <c r="D1418" s="354" t="s">
        <v>16</v>
      </c>
      <c r="E1418" s="355" t="s">
        <v>235</v>
      </c>
      <c r="F1418" s="354">
        <v>651.84146966235198</v>
      </c>
      <c r="G1418" s="354" t="s">
        <v>13</v>
      </c>
      <c r="H1418" s="354" t="s">
        <v>219</v>
      </c>
      <c r="I1418" s="355" t="s">
        <v>219</v>
      </c>
    </row>
    <row r="1419" spans="1:9">
      <c r="A1419" s="354">
        <v>2018</v>
      </c>
      <c r="B1419" s="354" t="s">
        <v>234</v>
      </c>
      <c r="C1419" s="355" t="s">
        <v>184</v>
      </c>
      <c r="D1419" s="354" t="s">
        <v>47</v>
      </c>
      <c r="E1419" s="355" t="s">
        <v>235</v>
      </c>
      <c r="F1419" s="354">
        <v>621.61517875685763</v>
      </c>
      <c r="G1419" s="354" t="s">
        <v>13</v>
      </c>
      <c r="H1419" s="354" t="s">
        <v>219</v>
      </c>
      <c r="I1419" s="355" t="s">
        <v>219</v>
      </c>
    </row>
    <row r="1420" spans="1:9">
      <c r="A1420" s="354">
        <v>2018</v>
      </c>
      <c r="B1420" s="354" t="s">
        <v>234</v>
      </c>
      <c r="C1420" s="355" t="s">
        <v>203</v>
      </c>
      <c r="D1420" s="354" t="s">
        <v>45</v>
      </c>
      <c r="E1420" s="355" t="s">
        <v>235</v>
      </c>
      <c r="F1420" s="354">
        <v>457.02449140281647</v>
      </c>
      <c r="G1420" s="354" t="s">
        <v>13</v>
      </c>
      <c r="H1420" s="354" t="s">
        <v>219</v>
      </c>
      <c r="I1420" s="355" t="s">
        <v>219</v>
      </c>
    </row>
    <row r="1421" spans="1:9">
      <c r="A1421" s="354">
        <v>2018</v>
      </c>
      <c r="B1421" s="354" t="s">
        <v>234</v>
      </c>
      <c r="C1421" s="355" t="s">
        <v>202</v>
      </c>
      <c r="D1421" s="354" t="s">
        <v>44</v>
      </c>
      <c r="E1421" s="355" t="s">
        <v>235</v>
      </c>
      <c r="F1421" s="354">
        <v>437.81687025806156</v>
      </c>
      <c r="G1421" s="354" t="s">
        <v>13</v>
      </c>
      <c r="H1421" s="354" t="s">
        <v>219</v>
      </c>
      <c r="I1421" s="355" t="s">
        <v>219</v>
      </c>
    </row>
    <row r="1422" spans="1:9">
      <c r="A1422" s="354">
        <v>2018</v>
      </c>
      <c r="B1422" s="354" t="s">
        <v>236</v>
      </c>
      <c r="C1422" s="355" t="s">
        <v>220</v>
      </c>
      <c r="D1422" s="354" t="s">
        <v>2</v>
      </c>
      <c r="E1422" s="355" t="s">
        <v>235</v>
      </c>
      <c r="F1422" s="354">
        <v>888.26842948878721</v>
      </c>
      <c r="G1422" s="354" t="s">
        <v>13</v>
      </c>
      <c r="H1422" s="354" t="s">
        <v>219</v>
      </c>
      <c r="I1422" s="355" t="s">
        <v>219</v>
      </c>
    </row>
    <row r="1423" spans="1:9">
      <c r="A1423" s="354">
        <v>2018</v>
      </c>
      <c r="B1423" s="354" t="s">
        <v>236</v>
      </c>
      <c r="C1423" s="355" t="s">
        <v>221</v>
      </c>
      <c r="D1423" s="354" t="s">
        <v>2</v>
      </c>
      <c r="E1423" s="355" t="s">
        <v>235</v>
      </c>
      <c r="F1423" s="354">
        <v>28.87409908092356</v>
      </c>
      <c r="G1423" s="354" t="s">
        <v>13</v>
      </c>
      <c r="H1423" s="354" t="s">
        <v>219</v>
      </c>
      <c r="I1423" s="355" t="s">
        <v>219</v>
      </c>
    </row>
    <row r="1424" spans="1:9">
      <c r="A1424" s="354">
        <v>2018</v>
      </c>
      <c r="B1424" s="354" t="s">
        <v>236</v>
      </c>
      <c r="C1424" s="355" t="s">
        <v>222</v>
      </c>
      <c r="D1424" s="354" t="s">
        <v>3</v>
      </c>
      <c r="E1424" s="355" t="s">
        <v>235</v>
      </c>
      <c r="F1424" s="354">
        <v>4521.2683719200613</v>
      </c>
      <c r="G1424" s="354" t="s">
        <v>13</v>
      </c>
      <c r="H1424" s="354" t="s">
        <v>219</v>
      </c>
      <c r="I1424" s="355" t="s">
        <v>219</v>
      </c>
    </row>
    <row r="1425" spans="1:9">
      <c r="A1425" s="354">
        <v>2018</v>
      </c>
      <c r="B1425" s="354" t="s">
        <v>236</v>
      </c>
      <c r="C1425" s="355" t="s">
        <v>223</v>
      </c>
      <c r="D1425" s="354" t="s">
        <v>54</v>
      </c>
      <c r="E1425" s="355" t="s">
        <v>235</v>
      </c>
      <c r="F1425" s="354">
        <v>303.235387</v>
      </c>
      <c r="G1425" s="354" t="s">
        <v>13</v>
      </c>
      <c r="H1425" s="354" t="s">
        <v>219</v>
      </c>
      <c r="I1425" s="355" t="s">
        <v>219</v>
      </c>
    </row>
    <row r="1426" spans="1:9">
      <c r="A1426" s="354">
        <v>2018</v>
      </c>
      <c r="B1426" s="354" t="s">
        <v>237</v>
      </c>
      <c r="C1426" s="355" t="s">
        <v>228</v>
      </c>
      <c r="D1426" s="354" t="s">
        <v>1</v>
      </c>
      <c r="E1426" s="355" t="s">
        <v>235</v>
      </c>
      <c r="F1426" s="354">
        <v>29.457911490000001</v>
      </c>
      <c r="G1426" s="354" t="s">
        <v>13</v>
      </c>
      <c r="H1426" s="354" t="s">
        <v>219</v>
      </c>
      <c r="I1426" s="355" t="s">
        <v>219</v>
      </c>
    </row>
    <row r="1427" spans="1:9">
      <c r="A1427" s="354">
        <v>2018</v>
      </c>
      <c r="B1427" s="354" t="s">
        <v>237</v>
      </c>
      <c r="C1427" s="355" t="s">
        <v>231</v>
      </c>
      <c r="D1427" s="354" t="s">
        <v>12</v>
      </c>
      <c r="E1427" s="355" t="s">
        <v>235</v>
      </c>
      <c r="F1427" s="354">
        <v>5.8284839999999996</v>
      </c>
      <c r="G1427" s="354" t="s">
        <v>13</v>
      </c>
      <c r="H1427" s="354" t="s">
        <v>219</v>
      </c>
      <c r="I1427" s="355" t="s">
        <v>219</v>
      </c>
    </row>
    <row r="1428" spans="1:9">
      <c r="A1428" s="354">
        <v>2018</v>
      </c>
      <c r="B1428" s="354" t="s">
        <v>237</v>
      </c>
      <c r="C1428" s="355" t="s">
        <v>230</v>
      </c>
      <c r="D1428" s="354" t="s">
        <v>7</v>
      </c>
      <c r="E1428" s="355" t="s">
        <v>235</v>
      </c>
      <c r="F1428" s="354">
        <v>14.884999999999994</v>
      </c>
      <c r="G1428" s="354" t="s">
        <v>13</v>
      </c>
      <c r="H1428" s="354" t="s">
        <v>219</v>
      </c>
      <c r="I1428" s="355" t="s">
        <v>219</v>
      </c>
    </row>
    <row r="1429" spans="1:9">
      <c r="A1429" s="354">
        <v>2018</v>
      </c>
      <c r="B1429" s="354" t="s">
        <v>237</v>
      </c>
      <c r="C1429" s="355" t="s">
        <v>224</v>
      </c>
      <c r="D1429" s="354" t="s">
        <v>15</v>
      </c>
      <c r="E1429" s="355" t="s">
        <v>235</v>
      </c>
      <c r="F1429" s="354">
        <v>1902.2967489600005</v>
      </c>
      <c r="G1429" s="354" t="s">
        <v>13</v>
      </c>
      <c r="H1429" s="354" t="s">
        <v>219</v>
      </c>
      <c r="I1429" s="355" t="s">
        <v>219</v>
      </c>
    </row>
    <row r="1430" spans="1:9">
      <c r="A1430" s="354">
        <v>2018</v>
      </c>
      <c r="B1430" s="354" t="s">
        <v>237</v>
      </c>
      <c r="C1430" s="355" t="s">
        <v>233</v>
      </c>
      <c r="D1430" s="354" t="s">
        <v>15</v>
      </c>
      <c r="E1430" s="355" t="s">
        <v>235</v>
      </c>
      <c r="F1430" s="354">
        <v>709.50386760999982</v>
      </c>
      <c r="G1430" s="354" t="s">
        <v>13</v>
      </c>
      <c r="H1430" s="354" t="s">
        <v>219</v>
      </c>
      <c r="I1430" s="355" t="s">
        <v>219</v>
      </c>
    </row>
    <row r="1431" spans="1:9">
      <c r="A1431" s="354">
        <v>2018</v>
      </c>
      <c r="B1431" s="354" t="s">
        <v>237</v>
      </c>
      <c r="C1431" s="355" t="s">
        <v>232</v>
      </c>
      <c r="D1431" s="354" t="s">
        <v>15</v>
      </c>
      <c r="E1431" s="355" t="s">
        <v>235</v>
      </c>
      <c r="F1431" s="354">
        <v>165.92892968999999</v>
      </c>
      <c r="G1431" s="354" t="s">
        <v>13</v>
      </c>
      <c r="H1431" s="354" t="s">
        <v>219</v>
      </c>
      <c r="I1431" s="355" t="s">
        <v>219</v>
      </c>
    </row>
    <row r="1432" spans="1:9">
      <c r="A1432" s="354">
        <v>2018</v>
      </c>
      <c r="B1432" s="354" t="s">
        <v>237</v>
      </c>
      <c r="C1432" s="355" t="s">
        <v>225</v>
      </c>
      <c r="D1432" s="354" t="s">
        <v>16</v>
      </c>
      <c r="E1432" s="355" t="s">
        <v>235</v>
      </c>
      <c r="F1432" s="354">
        <v>1469.2133577821999</v>
      </c>
      <c r="G1432" s="354" t="s">
        <v>13</v>
      </c>
      <c r="H1432" s="354" t="s">
        <v>219</v>
      </c>
      <c r="I1432" s="355" t="s">
        <v>219</v>
      </c>
    </row>
    <row r="1433" spans="1:9">
      <c r="A1433" s="354">
        <v>2018</v>
      </c>
      <c r="B1433" s="354" t="s">
        <v>237</v>
      </c>
      <c r="C1433" s="355" t="s">
        <v>227</v>
      </c>
      <c r="D1433" s="354" t="s">
        <v>47</v>
      </c>
      <c r="E1433" s="355" t="s">
        <v>235</v>
      </c>
      <c r="F1433" s="354">
        <v>1310.6960264938236</v>
      </c>
      <c r="G1433" s="354" t="s">
        <v>13</v>
      </c>
      <c r="H1433" s="354" t="s">
        <v>219</v>
      </c>
      <c r="I1433" s="355" t="s">
        <v>219</v>
      </c>
    </row>
    <row r="1434" spans="1:9">
      <c r="A1434" s="354">
        <v>2018</v>
      </c>
      <c r="B1434" s="354" t="s">
        <v>237</v>
      </c>
      <c r="C1434" s="355" t="s">
        <v>229</v>
      </c>
      <c r="D1434" s="354" t="s">
        <v>45</v>
      </c>
      <c r="E1434" s="355" t="s">
        <v>235</v>
      </c>
      <c r="F1434" s="354">
        <v>7.0789260000000001</v>
      </c>
      <c r="G1434" s="354" t="s">
        <v>13</v>
      </c>
      <c r="H1434" s="354" t="s">
        <v>219</v>
      </c>
      <c r="I1434" s="355" t="s">
        <v>219</v>
      </c>
    </row>
    <row r="1435" spans="1:9">
      <c r="A1435" s="354">
        <v>2018</v>
      </c>
      <c r="B1435" s="354" t="s">
        <v>237</v>
      </c>
      <c r="C1435" s="355" t="s">
        <v>226</v>
      </c>
      <c r="D1435" s="354" t="s">
        <v>44</v>
      </c>
      <c r="E1435" s="355" t="s">
        <v>235</v>
      </c>
      <c r="F1435" s="354">
        <v>61.989385088299983</v>
      </c>
      <c r="G1435" s="354" t="s">
        <v>13</v>
      </c>
      <c r="H1435" s="354" t="s">
        <v>219</v>
      </c>
      <c r="I1435" s="355" t="s">
        <v>219</v>
      </c>
    </row>
    <row r="1436" spans="1:9">
      <c r="A1436" s="354">
        <v>2018</v>
      </c>
      <c r="B1436" s="354" t="s">
        <v>234</v>
      </c>
      <c r="C1436" s="355" t="s">
        <v>143</v>
      </c>
      <c r="D1436" s="354" t="s">
        <v>18</v>
      </c>
      <c r="E1436" s="355" t="s">
        <v>235</v>
      </c>
      <c r="F1436" s="354">
        <v>14.198650265973541</v>
      </c>
      <c r="G1436" s="354" t="s">
        <v>238</v>
      </c>
      <c r="H1436" s="354" t="s">
        <v>219</v>
      </c>
      <c r="I1436" s="355" t="s">
        <v>219</v>
      </c>
    </row>
    <row r="1437" spans="1:9">
      <c r="A1437" s="354">
        <v>2018</v>
      </c>
      <c r="B1437" s="354" t="s">
        <v>234</v>
      </c>
      <c r="C1437" s="355" t="s">
        <v>144</v>
      </c>
      <c r="D1437" s="354" t="s">
        <v>18</v>
      </c>
      <c r="E1437" s="355" t="s">
        <v>235</v>
      </c>
      <c r="F1437" s="354">
        <v>52.384373139173171</v>
      </c>
      <c r="G1437" s="354" t="s">
        <v>238</v>
      </c>
      <c r="H1437" s="354" t="s">
        <v>219</v>
      </c>
      <c r="I1437" s="355" t="s">
        <v>219</v>
      </c>
    </row>
    <row r="1438" spans="1:9">
      <c r="A1438" s="354">
        <v>2018</v>
      </c>
      <c r="B1438" s="354" t="s">
        <v>234</v>
      </c>
      <c r="C1438" s="355" t="s">
        <v>145</v>
      </c>
      <c r="D1438" s="354" t="s">
        <v>18</v>
      </c>
      <c r="E1438" s="355" t="s">
        <v>235</v>
      </c>
      <c r="F1438" s="354">
        <v>129.40265112025025</v>
      </c>
      <c r="G1438" s="354" t="s">
        <v>238</v>
      </c>
      <c r="H1438" s="354" t="s">
        <v>219</v>
      </c>
      <c r="I1438" s="355" t="s">
        <v>219</v>
      </c>
    </row>
    <row r="1439" spans="1:9">
      <c r="A1439" s="354">
        <v>2018</v>
      </c>
      <c r="B1439" s="354" t="s">
        <v>234</v>
      </c>
      <c r="C1439" s="355" t="s">
        <v>146</v>
      </c>
      <c r="D1439" s="354" t="s">
        <v>18</v>
      </c>
      <c r="E1439" s="355" t="s">
        <v>235</v>
      </c>
      <c r="F1439" s="354">
        <v>77.506285723799792</v>
      </c>
      <c r="G1439" s="354" t="s">
        <v>238</v>
      </c>
      <c r="H1439" s="354" t="s">
        <v>219</v>
      </c>
      <c r="I1439" s="355" t="s">
        <v>219</v>
      </c>
    </row>
    <row r="1440" spans="1:9">
      <c r="A1440" s="354">
        <v>2018</v>
      </c>
      <c r="B1440" s="354" t="s">
        <v>234</v>
      </c>
      <c r="C1440" s="355" t="s">
        <v>147</v>
      </c>
      <c r="D1440" s="354" t="s">
        <v>18</v>
      </c>
      <c r="E1440" s="355" t="s">
        <v>235</v>
      </c>
      <c r="F1440" s="354">
        <v>140.45498203714953</v>
      </c>
      <c r="G1440" s="354" t="s">
        <v>238</v>
      </c>
      <c r="H1440" s="354" t="s">
        <v>219</v>
      </c>
      <c r="I1440" s="355" t="s">
        <v>219</v>
      </c>
    </row>
    <row r="1441" spans="1:9">
      <c r="A1441" s="354">
        <v>2018</v>
      </c>
      <c r="B1441" s="354" t="s">
        <v>234</v>
      </c>
      <c r="C1441" s="355" t="s">
        <v>148</v>
      </c>
      <c r="D1441" s="354" t="s">
        <v>18</v>
      </c>
      <c r="E1441" s="355" t="s">
        <v>235</v>
      </c>
      <c r="F1441" s="354">
        <v>48.490360158468107</v>
      </c>
      <c r="G1441" s="354" t="s">
        <v>238</v>
      </c>
      <c r="H1441" s="354" t="s">
        <v>219</v>
      </c>
      <c r="I1441" s="355" t="s">
        <v>219</v>
      </c>
    </row>
    <row r="1442" spans="1:9">
      <c r="A1442" s="354">
        <v>2018</v>
      </c>
      <c r="B1442" s="354" t="s">
        <v>234</v>
      </c>
      <c r="C1442" s="355" t="s">
        <v>149</v>
      </c>
      <c r="D1442" s="354" t="s">
        <v>18</v>
      </c>
      <c r="E1442" s="355" t="s">
        <v>235</v>
      </c>
      <c r="F1442" s="354">
        <v>109.45777575837306</v>
      </c>
      <c r="G1442" s="354" t="s">
        <v>238</v>
      </c>
      <c r="H1442" s="354" t="s">
        <v>219</v>
      </c>
      <c r="I1442" s="355" t="s">
        <v>219</v>
      </c>
    </row>
    <row r="1443" spans="1:9">
      <c r="A1443" s="354">
        <v>2018</v>
      </c>
      <c r="B1443" s="354" t="s">
        <v>234</v>
      </c>
      <c r="C1443" s="355" t="s">
        <v>150</v>
      </c>
      <c r="D1443" s="354" t="s">
        <v>18</v>
      </c>
      <c r="E1443" s="355" t="s">
        <v>235</v>
      </c>
      <c r="F1443" s="354">
        <v>223.16004158574722</v>
      </c>
      <c r="G1443" s="354" t="s">
        <v>238</v>
      </c>
      <c r="H1443" s="354" t="s">
        <v>219</v>
      </c>
      <c r="I1443" s="355" t="s">
        <v>219</v>
      </c>
    </row>
    <row r="1444" spans="1:9">
      <c r="A1444" s="354">
        <v>2018</v>
      </c>
      <c r="B1444" s="354" t="s">
        <v>234</v>
      </c>
      <c r="C1444" s="355" t="s">
        <v>152</v>
      </c>
      <c r="D1444" s="354" t="s">
        <v>18</v>
      </c>
      <c r="E1444" s="355" t="s">
        <v>235</v>
      </c>
      <c r="F1444" s="354">
        <v>150.87816069151</v>
      </c>
      <c r="G1444" s="354" t="s">
        <v>238</v>
      </c>
      <c r="H1444" s="354" t="s">
        <v>219</v>
      </c>
      <c r="I1444" s="355" t="s">
        <v>219</v>
      </c>
    </row>
    <row r="1445" spans="1:9">
      <c r="A1445" s="354">
        <v>2018</v>
      </c>
      <c r="B1445" s="354" t="s">
        <v>234</v>
      </c>
      <c r="C1445" s="355" t="s">
        <v>153</v>
      </c>
      <c r="D1445" s="354" t="s">
        <v>18</v>
      </c>
      <c r="E1445" s="355" t="s">
        <v>235</v>
      </c>
      <c r="F1445" s="354">
        <v>255.45212524187241</v>
      </c>
      <c r="G1445" s="354" t="s">
        <v>238</v>
      </c>
      <c r="H1445" s="354" t="s">
        <v>219</v>
      </c>
      <c r="I1445" s="355" t="s">
        <v>219</v>
      </c>
    </row>
    <row r="1446" spans="1:9">
      <c r="A1446" s="354">
        <v>2018</v>
      </c>
      <c r="B1446" s="354" t="s">
        <v>234</v>
      </c>
      <c r="C1446" s="355" t="s">
        <v>154</v>
      </c>
      <c r="D1446" s="354" t="s">
        <v>18</v>
      </c>
      <c r="E1446" s="355" t="s">
        <v>235</v>
      </c>
      <c r="F1446" s="354">
        <v>8.3694970339156516</v>
      </c>
      <c r="G1446" s="354" t="s">
        <v>238</v>
      </c>
      <c r="H1446" s="354" t="s">
        <v>219</v>
      </c>
      <c r="I1446" s="355" t="s">
        <v>219</v>
      </c>
    </row>
    <row r="1447" spans="1:9">
      <c r="A1447" s="354">
        <v>2018</v>
      </c>
      <c r="B1447" s="354" t="s">
        <v>234</v>
      </c>
      <c r="C1447" s="355" t="s">
        <v>156</v>
      </c>
      <c r="D1447" s="354" t="s">
        <v>18</v>
      </c>
      <c r="E1447" s="355" t="s">
        <v>235</v>
      </c>
      <c r="F1447" s="354">
        <v>31.749691250033951</v>
      </c>
      <c r="G1447" s="354" t="s">
        <v>238</v>
      </c>
      <c r="H1447" s="354" t="s">
        <v>219</v>
      </c>
      <c r="I1447" s="355" t="s">
        <v>219</v>
      </c>
    </row>
    <row r="1448" spans="1:9">
      <c r="A1448" s="354">
        <v>2018</v>
      </c>
      <c r="B1448" s="354" t="s">
        <v>234</v>
      </c>
      <c r="C1448" s="355" t="s">
        <v>157</v>
      </c>
      <c r="D1448" s="354" t="s">
        <v>18</v>
      </c>
      <c r="E1448" s="355" t="s">
        <v>235</v>
      </c>
      <c r="F1448" s="354">
        <v>118.57929287829653</v>
      </c>
      <c r="G1448" s="354" t="s">
        <v>238</v>
      </c>
      <c r="H1448" s="354" t="s">
        <v>219</v>
      </c>
      <c r="I1448" s="355" t="s">
        <v>219</v>
      </c>
    </row>
    <row r="1449" spans="1:9">
      <c r="A1449" s="354">
        <v>2018</v>
      </c>
      <c r="B1449" s="354" t="s">
        <v>234</v>
      </c>
      <c r="C1449" s="355" t="s">
        <v>158</v>
      </c>
      <c r="D1449" s="354" t="s">
        <v>18</v>
      </c>
      <c r="E1449" s="355" t="s">
        <v>235</v>
      </c>
      <c r="F1449" s="354">
        <v>217.27327006270247</v>
      </c>
      <c r="G1449" s="354" t="s">
        <v>238</v>
      </c>
      <c r="H1449" s="354" t="s">
        <v>219</v>
      </c>
      <c r="I1449" s="355" t="s">
        <v>219</v>
      </c>
    </row>
    <row r="1450" spans="1:9">
      <c r="A1450" s="354">
        <v>2018</v>
      </c>
      <c r="B1450" s="354" t="s">
        <v>234</v>
      </c>
      <c r="C1450" s="355" t="s">
        <v>159</v>
      </c>
      <c r="D1450" s="354" t="s">
        <v>18</v>
      </c>
      <c r="E1450" s="355" t="s">
        <v>235</v>
      </c>
      <c r="F1450" s="354">
        <v>69.326039588588316</v>
      </c>
      <c r="G1450" s="354" t="s">
        <v>238</v>
      </c>
      <c r="H1450" s="354" t="s">
        <v>219</v>
      </c>
      <c r="I1450" s="355" t="s">
        <v>219</v>
      </c>
    </row>
    <row r="1451" spans="1:9">
      <c r="A1451" s="354">
        <v>2018</v>
      </c>
      <c r="B1451" s="354" t="s">
        <v>234</v>
      </c>
      <c r="C1451" s="355" t="s">
        <v>160</v>
      </c>
      <c r="D1451" s="354" t="s">
        <v>19</v>
      </c>
      <c r="E1451" s="355" t="s">
        <v>235</v>
      </c>
      <c r="F1451" s="354">
        <v>848.58902994086145</v>
      </c>
      <c r="G1451" s="354" t="s">
        <v>238</v>
      </c>
      <c r="H1451" s="354" t="s">
        <v>219</v>
      </c>
      <c r="I1451" s="355" t="s">
        <v>219</v>
      </c>
    </row>
    <row r="1452" spans="1:9">
      <c r="A1452" s="354">
        <v>2018</v>
      </c>
      <c r="B1452" s="354" t="s">
        <v>234</v>
      </c>
      <c r="C1452" s="355" t="s">
        <v>151</v>
      </c>
      <c r="D1452" s="354" t="s">
        <v>13</v>
      </c>
      <c r="E1452" s="355" t="s">
        <v>235</v>
      </c>
      <c r="F1452" s="354">
        <v>474.94003058168573</v>
      </c>
      <c r="G1452" s="354" t="s">
        <v>238</v>
      </c>
      <c r="H1452" s="354" t="s">
        <v>219</v>
      </c>
      <c r="I1452" s="355" t="s">
        <v>219</v>
      </c>
    </row>
    <row r="1453" spans="1:9">
      <c r="A1453" s="354">
        <v>2018</v>
      </c>
      <c r="B1453" s="354" t="s">
        <v>234</v>
      </c>
      <c r="C1453" s="355" t="s">
        <v>165</v>
      </c>
      <c r="D1453" s="354" t="s">
        <v>13</v>
      </c>
      <c r="E1453" s="355" t="s">
        <v>235</v>
      </c>
      <c r="F1453" s="354">
        <v>90.422750033891617</v>
      </c>
      <c r="G1453" s="354" t="s">
        <v>238</v>
      </c>
      <c r="H1453" s="354" t="s">
        <v>219</v>
      </c>
      <c r="I1453" s="355" t="s">
        <v>219</v>
      </c>
    </row>
    <row r="1454" spans="1:9">
      <c r="A1454" s="354">
        <v>2018</v>
      </c>
      <c r="B1454" s="354" t="s">
        <v>234</v>
      </c>
      <c r="C1454" s="355" t="s">
        <v>167</v>
      </c>
      <c r="D1454" s="354" t="s">
        <v>13</v>
      </c>
      <c r="E1454" s="355" t="s">
        <v>235</v>
      </c>
      <c r="F1454" s="354">
        <v>17.949515966871562</v>
      </c>
      <c r="G1454" s="354" t="s">
        <v>238</v>
      </c>
      <c r="H1454" s="354" t="s">
        <v>219</v>
      </c>
      <c r="I1454" s="355" t="s">
        <v>219</v>
      </c>
    </row>
    <row r="1455" spans="1:9">
      <c r="A1455" s="354">
        <v>2018</v>
      </c>
      <c r="B1455" s="354" t="s">
        <v>234</v>
      </c>
      <c r="C1455" s="355" t="s">
        <v>168</v>
      </c>
      <c r="D1455" s="354" t="s">
        <v>13</v>
      </c>
      <c r="E1455" s="355" t="s">
        <v>235</v>
      </c>
      <c r="F1455" s="354">
        <v>37.368991024216115</v>
      </c>
      <c r="G1455" s="354" t="s">
        <v>238</v>
      </c>
      <c r="H1455" s="354" t="s">
        <v>219</v>
      </c>
      <c r="I1455" s="355" t="s">
        <v>219</v>
      </c>
    </row>
    <row r="1456" spans="1:9">
      <c r="A1456" s="354">
        <v>2018</v>
      </c>
      <c r="B1456" s="354" t="s">
        <v>234</v>
      </c>
      <c r="C1456" s="355" t="s">
        <v>155</v>
      </c>
      <c r="D1456" s="354" t="s">
        <v>13</v>
      </c>
      <c r="E1456" s="355" t="s">
        <v>235</v>
      </c>
      <c r="F1456" s="354">
        <v>224.30944416039239</v>
      </c>
      <c r="G1456" s="354" t="s">
        <v>238</v>
      </c>
      <c r="H1456" s="354" t="s">
        <v>219</v>
      </c>
      <c r="I1456" s="355" t="s">
        <v>219</v>
      </c>
    </row>
    <row r="1457" spans="1:9">
      <c r="A1457" s="354">
        <v>2018</v>
      </c>
      <c r="B1457" s="354" t="s">
        <v>234</v>
      </c>
      <c r="C1457" s="355" t="s">
        <v>163</v>
      </c>
      <c r="D1457" s="354" t="s">
        <v>13</v>
      </c>
      <c r="E1457" s="355" t="s">
        <v>235</v>
      </c>
      <c r="F1457" s="354">
        <v>217.12061150617632</v>
      </c>
      <c r="G1457" s="354" t="s">
        <v>238</v>
      </c>
      <c r="H1457" s="354" t="s">
        <v>219</v>
      </c>
      <c r="I1457" s="355" t="s">
        <v>219</v>
      </c>
    </row>
    <row r="1458" spans="1:9">
      <c r="A1458" s="354">
        <v>2018</v>
      </c>
      <c r="B1458" s="354" t="s">
        <v>234</v>
      </c>
      <c r="C1458" s="355" t="s">
        <v>166</v>
      </c>
      <c r="D1458" s="354" t="s">
        <v>13</v>
      </c>
      <c r="E1458" s="355" t="s">
        <v>235</v>
      </c>
      <c r="F1458" s="354">
        <v>291.10207442311241</v>
      </c>
      <c r="G1458" s="354" t="s">
        <v>238</v>
      </c>
      <c r="H1458" s="354" t="s">
        <v>219</v>
      </c>
      <c r="I1458" s="355" t="s">
        <v>219</v>
      </c>
    </row>
    <row r="1459" spans="1:9">
      <c r="A1459" s="354">
        <v>2018</v>
      </c>
      <c r="B1459" s="354" t="s">
        <v>234</v>
      </c>
      <c r="C1459" s="355" t="s">
        <v>169</v>
      </c>
      <c r="D1459" s="354" t="s">
        <v>13</v>
      </c>
      <c r="E1459" s="355" t="s">
        <v>235</v>
      </c>
      <c r="F1459" s="354">
        <v>234.0673694956601</v>
      </c>
      <c r="G1459" s="354" t="s">
        <v>238</v>
      </c>
      <c r="H1459" s="354" t="s">
        <v>219</v>
      </c>
      <c r="I1459" s="355" t="s">
        <v>219</v>
      </c>
    </row>
    <row r="1460" spans="1:9">
      <c r="A1460" s="354">
        <v>2018</v>
      </c>
      <c r="B1460" s="354" t="s">
        <v>234</v>
      </c>
      <c r="C1460" s="355" t="s">
        <v>172</v>
      </c>
      <c r="D1460" s="354" t="s">
        <v>13</v>
      </c>
      <c r="E1460" s="355" t="s">
        <v>235</v>
      </c>
      <c r="F1460" s="354">
        <v>72.007607854899021</v>
      </c>
      <c r="G1460" s="354" t="s">
        <v>238</v>
      </c>
      <c r="H1460" s="354" t="s">
        <v>219</v>
      </c>
      <c r="I1460" s="355" t="s">
        <v>219</v>
      </c>
    </row>
    <row r="1461" spans="1:9">
      <c r="A1461" s="354">
        <v>2018</v>
      </c>
      <c r="B1461" s="354" t="s">
        <v>234</v>
      </c>
      <c r="C1461" s="355" t="s">
        <v>162</v>
      </c>
      <c r="D1461" s="354" t="s">
        <v>13</v>
      </c>
      <c r="E1461" s="355" t="s">
        <v>235</v>
      </c>
      <c r="F1461" s="354">
        <v>7.1633147796090064</v>
      </c>
      <c r="G1461" s="354" t="s">
        <v>238</v>
      </c>
      <c r="H1461" s="354" t="s">
        <v>219</v>
      </c>
      <c r="I1461" s="355" t="s">
        <v>219</v>
      </c>
    </row>
    <row r="1462" spans="1:9">
      <c r="A1462" s="354">
        <v>2018</v>
      </c>
      <c r="B1462" s="354" t="s">
        <v>234</v>
      </c>
      <c r="C1462" s="355" t="s">
        <v>175</v>
      </c>
      <c r="D1462" s="354" t="s">
        <v>13</v>
      </c>
      <c r="E1462" s="355" t="s">
        <v>235</v>
      </c>
      <c r="F1462" s="354">
        <v>76.294526069541234</v>
      </c>
      <c r="G1462" s="354" t="s">
        <v>238</v>
      </c>
      <c r="H1462" s="354" t="s">
        <v>219</v>
      </c>
      <c r="I1462" s="355" t="s">
        <v>219</v>
      </c>
    </row>
    <row r="1463" spans="1:9">
      <c r="A1463" s="354">
        <v>2018</v>
      </c>
      <c r="B1463" s="354" t="s">
        <v>234</v>
      </c>
      <c r="C1463" s="355" t="s">
        <v>173</v>
      </c>
      <c r="D1463" s="354" t="s">
        <v>13</v>
      </c>
      <c r="E1463" s="355" t="s">
        <v>235</v>
      </c>
      <c r="F1463" s="354">
        <v>88.370584300798257</v>
      </c>
      <c r="G1463" s="354" t="s">
        <v>238</v>
      </c>
      <c r="H1463" s="354" t="s">
        <v>219</v>
      </c>
      <c r="I1463" s="355" t="s">
        <v>219</v>
      </c>
    </row>
    <row r="1464" spans="1:9">
      <c r="A1464" s="354">
        <v>2018</v>
      </c>
      <c r="B1464" s="354" t="s">
        <v>234</v>
      </c>
      <c r="C1464" s="355" t="s">
        <v>176</v>
      </c>
      <c r="D1464" s="354" t="s">
        <v>13</v>
      </c>
      <c r="E1464" s="355" t="s">
        <v>235</v>
      </c>
      <c r="F1464" s="354">
        <v>92.481290510732549</v>
      </c>
      <c r="G1464" s="354" t="s">
        <v>238</v>
      </c>
      <c r="H1464" s="354" t="s">
        <v>219</v>
      </c>
      <c r="I1464" s="355" t="s">
        <v>219</v>
      </c>
    </row>
    <row r="1465" spans="1:9">
      <c r="A1465" s="354">
        <v>2018</v>
      </c>
      <c r="B1465" s="354" t="s">
        <v>234</v>
      </c>
      <c r="C1465" s="355" t="s">
        <v>174</v>
      </c>
      <c r="D1465" s="354" t="s">
        <v>13</v>
      </c>
      <c r="E1465" s="355" t="s">
        <v>235</v>
      </c>
      <c r="F1465" s="354">
        <v>121.66433334176955</v>
      </c>
      <c r="G1465" s="354" t="s">
        <v>238</v>
      </c>
      <c r="H1465" s="354" t="s">
        <v>219</v>
      </c>
      <c r="I1465" s="355" t="s">
        <v>219</v>
      </c>
    </row>
    <row r="1466" spans="1:9">
      <c r="A1466" s="354">
        <v>2018</v>
      </c>
      <c r="B1466" s="354" t="s">
        <v>234</v>
      </c>
      <c r="C1466" s="355" t="s">
        <v>183</v>
      </c>
      <c r="D1466" s="354" t="s">
        <v>13</v>
      </c>
      <c r="E1466" s="355" t="s">
        <v>235</v>
      </c>
      <c r="F1466" s="354">
        <v>30.530515322733514</v>
      </c>
      <c r="G1466" s="354" t="s">
        <v>238</v>
      </c>
      <c r="H1466" s="354" t="s">
        <v>219</v>
      </c>
      <c r="I1466" s="355" t="s">
        <v>219</v>
      </c>
    </row>
    <row r="1467" spans="1:9">
      <c r="A1467" s="354">
        <v>2018</v>
      </c>
      <c r="B1467" s="354" t="s">
        <v>234</v>
      </c>
      <c r="C1467" s="355" t="s">
        <v>185</v>
      </c>
      <c r="D1467" s="354" t="s">
        <v>13</v>
      </c>
      <c r="E1467" s="355" t="s">
        <v>235</v>
      </c>
      <c r="F1467" s="354">
        <v>50.616161933994292</v>
      </c>
      <c r="G1467" s="354" t="s">
        <v>238</v>
      </c>
      <c r="H1467" s="354" t="s">
        <v>219</v>
      </c>
      <c r="I1467" s="355" t="s">
        <v>219</v>
      </c>
    </row>
    <row r="1468" spans="1:9">
      <c r="A1468" s="354">
        <v>2018</v>
      </c>
      <c r="B1468" s="354" t="s">
        <v>234</v>
      </c>
      <c r="C1468" s="355" t="s">
        <v>186</v>
      </c>
      <c r="D1468" s="354" t="s">
        <v>13</v>
      </c>
      <c r="E1468" s="355" t="s">
        <v>235</v>
      </c>
      <c r="F1468" s="354">
        <v>508.04283925007076</v>
      </c>
      <c r="G1468" s="354" t="s">
        <v>238</v>
      </c>
      <c r="H1468" s="354" t="s">
        <v>219</v>
      </c>
      <c r="I1468" s="355" t="s">
        <v>219</v>
      </c>
    </row>
    <row r="1469" spans="1:9">
      <c r="A1469" s="354">
        <v>2018</v>
      </c>
      <c r="B1469" s="354" t="s">
        <v>234</v>
      </c>
      <c r="C1469" s="355" t="s">
        <v>161</v>
      </c>
      <c r="D1469" s="354" t="s">
        <v>13</v>
      </c>
      <c r="E1469" s="355" t="s">
        <v>235</v>
      </c>
      <c r="F1469" s="354">
        <v>597.058056435612</v>
      </c>
      <c r="G1469" s="354" t="s">
        <v>238</v>
      </c>
      <c r="H1469" s="354" t="s">
        <v>219</v>
      </c>
      <c r="I1469" s="355" t="s">
        <v>219</v>
      </c>
    </row>
    <row r="1470" spans="1:9">
      <c r="A1470" s="354">
        <v>2018</v>
      </c>
      <c r="B1470" s="354" t="s">
        <v>234</v>
      </c>
      <c r="C1470" s="355" t="s">
        <v>187</v>
      </c>
      <c r="D1470" s="354" t="s">
        <v>13</v>
      </c>
      <c r="E1470" s="355" t="s">
        <v>235</v>
      </c>
      <c r="F1470" s="354">
        <v>24.115084785900606</v>
      </c>
      <c r="G1470" s="354" t="s">
        <v>238</v>
      </c>
      <c r="H1470" s="354" t="s">
        <v>219</v>
      </c>
      <c r="I1470" s="355" t="s">
        <v>219</v>
      </c>
    </row>
    <row r="1471" spans="1:9">
      <c r="A1471" s="354">
        <v>2018</v>
      </c>
      <c r="B1471" s="354" t="s">
        <v>234</v>
      </c>
      <c r="C1471" s="355" t="s">
        <v>177</v>
      </c>
      <c r="D1471" s="354" t="s">
        <v>13</v>
      </c>
      <c r="E1471" s="355" t="s">
        <v>235</v>
      </c>
      <c r="F1471" s="354">
        <v>134.63231494688387</v>
      </c>
      <c r="G1471" s="354" t="s">
        <v>238</v>
      </c>
      <c r="H1471" s="354" t="s">
        <v>219</v>
      </c>
      <c r="I1471" s="355" t="s">
        <v>219</v>
      </c>
    </row>
    <row r="1472" spans="1:9">
      <c r="A1472" s="354">
        <v>2018</v>
      </c>
      <c r="B1472" s="354" t="s">
        <v>234</v>
      </c>
      <c r="C1472" s="355" t="s">
        <v>171</v>
      </c>
      <c r="D1472" s="354" t="s">
        <v>13</v>
      </c>
      <c r="E1472" s="355" t="s">
        <v>235</v>
      </c>
      <c r="F1472" s="354">
        <v>252.86517327075356</v>
      </c>
      <c r="G1472" s="354" t="s">
        <v>238</v>
      </c>
      <c r="H1472" s="354" t="s">
        <v>219</v>
      </c>
      <c r="I1472" s="355" t="s">
        <v>219</v>
      </c>
    </row>
    <row r="1473" spans="1:9">
      <c r="A1473" s="354">
        <v>2018</v>
      </c>
      <c r="B1473" s="354" t="s">
        <v>234</v>
      </c>
      <c r="C1473" s="355" t="s">
        <v>188</v>
      </c>
      <c r="D1473" s="354" t="s">
        <v>13</v>
      </c>
      <c r="E1473" s="355" t="s">
        <v>235</v>
      </c>
      <c r="F1473" s="354">
        <v>225.03019935850458</v>
      </c>
      <c r="G1473" s="354" t="s">
        <v>238</v>
      </c>
      <c r="H1473" s="354" t="s">
        <v>219</v>
      </c>
      <c r="I1473" s="355" t="s">
        <v>219</v>
      </c>
    </row>
    <row r="1474" spans="1:9">
      <c r="A1474" s="354">
        <v>2018</v>
      </c>
      <c r="B1474" s="354" t="s">
        <v>234</v>
      </c>
      <c r="C1474" s="355" t="s">
        <v>198</v>
      </c>
      <c r="D1474" s="354" t="s">
        <v>4</v>
      </c>
      <c r="E1474" s="355" t="s">
        <v>235</v>
      </c>
      <c r="F1474" s="354">
        <v>1222.9358262750191</v>
      </c>
      <c r="G1474" s="354" t="s">
        <v>238</v>
      </c>
      <c r="H1474" s="354" t="s">
        <v>219</v>
      </c>
      <c r="I1474" s="355" t="s">
        <v>219</v>
      </c>
    </row>
    <row r="1475" spans="1:9">
      <c r="A1475" s="354">
        <v>2018</v>
      </c>
      <c r="B1475" s="354" t="s">
        <v>234</v>
      </c>
      <c r="C1475" s="355" t="s">
        <v>190</v>
      </c>
      <c r="D1475" s="354" t="s">
        <v>1</v>
      </c>
      <c r="E1475" s="355" t="s">
        <v>235</v>
      </c>
      <c r="F1475" s="354">
        <v>133.45225057275979</v>
      </c>
      <c r="G1475" s="354" t="s">
        <v>238</v>
      </c>
      <c r="H1475" s="354" t="s">
        <v>219</v>
      </c>
      <c r="I1475" s="355" t="s">
        <v>219</v>
      </c>
    </row>
    <row r="1476" spans="1:9">
      <c r="A1476" s="354">
        <v>2018</v>
      </c>
      <c r="B1476" s="354" t="s">
        <v>234</v>
      </c>
      <c r="C1476" s="355" t="s">
        <v>192</v>
      </c>
      <c r="D1476" s="354" t="s">
        <v>1</v>
      </c>
      <c r="E1476" s="355" t="s">
        <v>235</v>
      </c>
      <c r="F1476" s="354">
        <v>41.612414608827848</v>
      </c>
      <c r="G1476" s="354" t="s">
        <v>238</v>
      </c>
      <c r="H1476" s="354" t="s">
        <v>219</v>
      </c>
      <c r="I1476" s="355" t="s">
        <v>219</v>
      </c>
    </row>
    <row r="1477" spans="1:9">
      <c r="A1477" s="354">
        <v>2018</v>
      </c>
      <c r="B1477" s="354" t="s">
        <v>234</v>
      </c>
      <c r="C1477" s="355" t="s">
        <v>204</v>
      </c>
      <c r="D1477" s="354" t="s">
        <v>2</v>
      </c>
      <c r="E1477" s="355" t="s">
        <v>235</v>
      </c>
      <c r="F1477" s="354">
        <v>7154.1153515123106</v>
      </c>
      <c r="G1477" s="354" t="s">
        <v>238</v>
      </c>
      <c r="H1477" s="354" t="s">
        <v>219</v>
      </c>
      <c r="I1477" s="355" t="s">
        <v>219</v>
      </c>
    </row>
    <row r="1478" spans="1:9">
      <c r="A1478" s="354">
        <v>2018</v>
      </c>
      <c r="B1478" s="354" t="s">
        <v>234</v>
      </c>
      <c r="C1478" s="355" t="s">
        <v>205</v>
      </c>
      <c r="D1478" s="354" t="s">
        <v>2</v>
      </c>
      <c r="E1478" s="355" t="s">
        <v>235</v>
      </c>
      <c r="F1478" s="354">
        <v>4078.7508311457168</v>
      </c>
      <c r="G1478" s="354" t="s">
        <v>238</v>
      </c>
      <c r="H1478" s="354" t="s">
        <v>219</v>
      </c>
      <c r="I1478" s="355" t="s">
        <v>219</v>
      </c>
    </row>
    <row r="1479" spans="1:9">
      <c r="A1479" s="354">
        <v>2018</v>
      </c>
      <c r="B1479" s="354" t="s">
        <v>234</v>
      </c>
      <c r="C1479" s="355" t="s">
        <v>206</v>
      </c>
      <c r="D1479" s="354" t="s">
        <v>2</v>
      </c>
      <c r="E1479" s="355" t="s">
        <v>235</v>
      </c>
      <c r="F1479" s="354">
        <v>774.1647507489854</v>
      </c>
      <c r="G1479" s="354" t="s">
        <v>238</v>
      </c>
      <c r="H1479" s="354" t="s">
        <v>219</v>
      </c>
      <c r="I1479" s="355" t="s">
        <v>219</v>
      </c>
    </row>
    <row r="1480" spans="1:9">
      <c r="A1480" s="354">
        <v>2018</v>
      </c>
      <c r="B1480" s="354" t="s">
        <v>234</v>
      </c>
      <c r="C1480" s="355" t="s">
        <v>193</v>
      </c>
      <c r="D1480" s="354" t="s">
        <v>5</v>
      </c>
      <c r="E1480" s="355" t="s">
        <v>235</v>
      </c>
      <c r="F1480" s="354">
        <v>2000.722871878414</v>
      </c>
      <c r="G1480" s="354" t="s">
        <v>238</v>
      </c>
      <c r="H1480" s="354" t="s">
        <v>219</v>
      </c>
      <c r="I1480" s="355" t="s">
        <v>219</v>
      </c>
    </row>
    <row r="1481" spans="1:9">
      <c r="A1481" s="354">
        <v>2018</v>
      </c>
      <c r="B1481" s="354" t="s">
        <v>234</v>
      </c>
      <c r="C1481" s="355" t="s">
        <v>164</v>
      </c>
      <c r="D1481" s="354" t="s">
        <v>5</v>
      </c>
      <c r="E1481" s="355" t="s">
        <v>235</v>
      </c>
      <c r="F1481" s="354">
        <v>4336.2682808698864</v>
      </c>
      <c r="G1481" s="354" t="s">
        <v>238</v>
      </c>
      <c r="H1481" s="354" t="s">
        <v>219</v>
      </c>
      <c r="I1481" s="355" t="s">
        <v>219</v>
      </c>
    </row>
    <row r="1482" spans="1:9">
      <c r="A1482" s="354">
        <v>2018</v>
      </c>
      <c r="B1482" s="354" t="s">
        <v>234</v>
      </c>
      <c r="C1482" s="355" t="s">
        <v>170</v>
      </c>
      <c r="D1482" s="354" t="s">
        <v>5</v>
      </c>
      <c r="E1482" s="355" t="s">
        <v>235</v>
      </c>
      <c r="F1482" s="354">
        <v>5293.6645653919477</v>
      </c>
      <c r="G1482" s="354" t="s">
        <v>238</v>
      </c>
      <c r="H1482" s="354" t="s">
        <v>219</v>
      </c>
      <c r="I1482" s="355" t="s">
        <v>219</v>
      </c>
    </row>
    <row r="1483" spans="1:9">
      <c r="A1483" s="354">
        <v>2018</v>
      </c>
      <c r="B1483" s="354" t="s">
        <v>234</v>
      </c>
      <c r="C1483" s="355" t="s">
        <v>194</v>
      </c>
      <c r="D1483" s="354" t="s">
        <v>5</v>
      </c>
      <c r="E1483" s="355" t="s">
        <v>235</v>
      </c>
      <c r="F1483" s="354">
        <v>706.09249293579614</v>
      </c>
      <c r="G1483" s="354" t="s">
        <v>238</v>
      </c>
      <c r="H1483" s="354" t="s">
        <v>219</v>
      </c>
      <c r="I1483" s="355" t="s">
        <v>219</v>
      </c>
    </row>
    <row r="1484" spans="1:9">
      <c r="A1484" s="354">
        <v>2018</v>
      </c>
      <c r="B1484" s="354" t="s">
        <v>234</v>
      </c>
      <c r="C1484" s="355" t="s">
        <v>195</v>
      </c>
      <c r="D1484" s="354" t="s">
        <v>8</v>
      </c>
      <c r="E1484" s="355" t="s">
        <v>235</v>
      </c>
      <c r="F1484" s="354">
        <v>1494.4627841247329</v>
      </c>
      <c r="G1484" s="354" t="s">
        <v>238</v>
      </c>
      <c r="H1484" s="354" t="s">
        <v>219</v>
      </c>
      <c r="I1484" s="355" t="s">
        <v>219</v>
      </c>
    </row>
    <row r="1485" spans="1:9">
      <c r="A1485" s="354">
        <v>2018</v>
      </c>
      <c r="B1485" s="354" t="s">
        <v>234</v>
      </c>
      <c r="C1485" s="355" t="s">
        <v>213</v>
      </c>
      <c r="D1485" s="354" t="s">
        <v>8</v>
      </c>
      <c r="E1485" s="355" t="s">
        <v>235</v>
      </c>
      <c r="F1485" s="354">
        <v>22.359646521818544</v>
      </c>
      <c r="G1485" s="354" t="s">
        <v>238</v>
      </c>
      <c r="H1485" s="354" t="s">
        <v>219</v>
      </c>
      <c r="I1485" s="355" t="s">
        <v>219</v>
      </c>
    </row>
    <row r="1486" spans="1:9">
      <c r="A1486" s="354">
        <v>2018</v>
      </c>
      <c r="B1486" s="354" t="s">
        <v>234</v>
      </c>
      <c r="C1486" s="355" t="s">
        <v>199</v>
      </c>
      <c r="D1486" s="354" t="s">
        <v>8</v>
      </c>
      <c r="E1486" s="355" t="s">
        <v>235</v>
      </c>
      <c r="F1486" s="354">
        <v>960.37228448522251</v>
      </c>
      <c r="G1486" s="354" t="s">
        <v>238</v>
      </c>
      <c r="H1486" s="354" t="s">
        <v>219</v>
      </c>
      <c r="I1486" s="355" t="s">
        <v>219</v>
      </c>
    </row>
    <row r="1487" spans="1:9">
      <c r="A1487" s="354">
        <v>2018</v>
      </c>
      <c r="B1487" s="354" t="s">
        <v>234</v>
      </c>
      <c r="C1487" s="355" t="s">
        <v>196</v>
      </c>
      <c r="D1487" s="354" t="s">
        <v>8</v>
      </c>
      <c r="E1487" s="355" t="s">
        <v>235</v>
      </c>
      <c r="F1487" s="354">
        <v>115.67470989739789</v>
      </c>
      <c r="G1487" s="354" t="s">
        <v>238</v>
      </c>
      <c r="H1487" s="354" t="s">
        <v>219</v>
      </c>
      <c r="I1487" s="355" t="s">
        <v>219</v>
      </c>
    </row>
    <row r="1488" spans="1:9">
      <c r="A1488" s="354">
        <v>2018</v>
      </c>
      <c r="B1488" s="354" t="s">
        <v>234</v>
      </c>
      <c r="C1488" s="355" t="s">
        <v>191</v>
      </c>
      <c r="D1488" s="354" t="s">
        <v>8</v>
      </c>
      <c r="E1488" s="355" t="s">
        <v>235</v>
      </c>
      <c r="F1488" s="354">
        <v>2762.8170888240784</v>
      </c>
      <c r="G1488" s="354" t="s">
        <v>238</v>
      </c>
      <c r="H1488" s="354" t="s">
        <v>219</v>
      </c>
      <c r="I1488" s="355" t="s">
        <v>219</v>
      </c>
    </row>
    <row r="1489" spans="1:9">
      <c r="A1489" s="354">
        <v>2018</v>
      </c>
      <c r="B1489" s="354" t="s">
        <v>234</v>
      </c>
      <c r="C1489" s="355" t="s">
        <v>215</v>
      </c>
      <c r="D1489" s="354" t="s">
        <v>8</v>
      </c>
      <c r="E1489" s="355" t="s">
        <v>235</v>
      </c>
      <c r="F1489" s="354">
        <v>480.94752464811552</v>
      </c>
      <c r="G1489" s="354" t="s">
        <v>238</v>
      </c>
      <c r="H1489" s="354" t="s">
        <v>219</v>
      </c>
      <c r="I1489" s="355" t="s">
        <v>219</v>
      </c>
    </row>
    <row r="1490" spans="1:9">
      <c r="A1490" s="354">
        <v>2018</v>
      </c>
      <c r="B1490" s="354" t="s">
        <v>234</v>
      </c>
      <c r="C1490" s="355" t="s">
        <v>207</v>
      </c>
      <c r="D1490" s="354" t="s">
        <v>8</v>
      </c>
      <c r="E1490" s="355" t="s">
        <v>235</v>
      </c>
      <c r="F1490" s="354">
        <v>219.86291232564261</v>
      </c>
      <c r="G1490" s="354" t="s">
        <v>238</v>
      </c>
      <c r="H1490" s="354" t="s">
        <v>219</v>
      </c>
      <c r="I1490" s="355" t="s">
        <v>219</v>
      </c>
    </row>
    <row r="1491" spans="1:9">
      <c r="A1491" s="354">
        <v>2018</v>
      </c>
      <c r="B1491" s="354" t="s">
        <v>234</v>
      </c>
      <c r="C1491" s="355" t="s">
        <v>208</v>
      </c>
      <c r="D1491" s="354" t="s">
        <v>8</v>
      </c>
      <c r="E1491" s="355" t="s">
        <v>235</v>
      </c>
      <c r="F1491" s="354">
        <v>744.61895539258603</v>
      </c>
      <c r="G1491" s="354" t="s">
        <v>238</v>
      </c>
      <c r="H1491" s="354" t="s">
        <v>219</v>
      </c>
      <c r="I1491" s="355" t="s">
        <v>219</v>
      </c>
    </row>
    <row r="1492" spans="1:9">
      <c r="A1492" s="354">
        <v>2018</v>
      </c>
      <c r="B1492" s="354" t="s">
        <v>234</v>
      </c>
      <c r="C1492" s="355" t="s">
        <v>214</v>
      </c>
      <c r="D1492" s="354" t="s">
        <v>8</v>
      </c>
      <c r="E1492" s="355" t="s">
        <v>235</v>
      </c>
      <c r="F1492" s="354">
        <v>85.86449338301162</v>
      </c>
      <c r="G1492" s="354" t="s">
        <v>238</v>
      </c>
      <c r="H1492" s="354" t="s">
        <v>219</v>
      </c>
      <c r="I1492" s="355" t="s">
        <v>219</v>
      </c>
    </row>
    <row r="1493" spans="1:9">
      <c r="A1493" s="354">
        <v>2018</v>
      </c>
      <c r="B1493" s="354" t="s">
        <v>234</v>
      </c>
      <c r="C1493" s="355" t="s">
        <v>201</v>
      </c>
      <c r="D1493" s="354" t="s">
        <v>9</v>
      </c>
      <c r="E1493" s="355" t="s">
        <v>235</v>
      </c>
      <c r="F1493" s="354">
        <v>621.83244716271474</v>
      </c>
      <c r="G1493" s="354" t="s">
        <v>238</v>
      </c>
      <c r="H1493" s="354" t="s">
        <v>219</v>
      </c>
      <c r="I1493" s="355" t="s">
        <v>219</v>
      </c>
    </row>
    <row r="1494" spans="1:9">
      <c r="A1494" s="354">
        <v>2018</v>
      </c>
      <c r="B1494" s="354" t="s">
        <v>234</v>
      </c>
      <c r="C1494" s="355" t="s">
        <v>189</v>
      </c>
      <c r="D1494" s="354" t="s">
        <v>9</v>
      </c>
      <c r="E1494" s="355" t="s">
        <v>235</v>
      </c>
      <c r="F1494" s="354">
        <v>1379.9786973297412</v>
      </c>
      <c r="G1494" s="354" t="s">
        <v>238</v>
      </c>
      <c r="H1494" s="354" t="s">
        <v>219</v>
      </c>
      <c r="I1494" s="355" t="s">
        <v>219</v>
      </c>
    </row>
    <row r="1495" spans="1:9">
      <c r="A1495" s="354">
        <v>2018</v>
      </c>
      <c r="B1495" s="354" t="s">
        <v>234</v>
      </c>
      <c r="C1495" s="355" t="s">
        <v>209</v>
      </c>
      <c r="D1495" s="354" t="s">
        <v>12</v>
      </c>
      <c r="E1495" s="355" t="s">
        <v>235</v>
      </c>
      <c r="F1495" s="354">
        <v>407.34214972471102</v>
      </c>
      <c r="G1495" s="354" t="s">
        <v>238</v>
      </c>
      <c r="H1495" s="354" t="s">
        <v>219</v>
      </c>
      <c r="I1495" s="355" t="s">
        <v>219</v>
      </c>
    </row>
    <row r="1496" spans="1:9">
      <c r="A1496" s="354">
        <v>2018</v>
      </c>
      <c r="B1496" s="354" t="s">
        <v>234</v>
      </c>
      <c r="C1496" s="355" t="s">
        <v>210</v>
      </c>
      <c r="D1496" s="354" t="s">
        <v>12</v>
      </c>
      <c r="E1496" s="355" t="s">
        <v>235</v>
      </c>
      <c r="F1496" s="354">
        <v>1184.9689653875971</v>
      </c>
      <c r="G1496" s="354" t="s">
        <v>238</v>
      </c>
      <c r="H1496" s="354" t="s">
        <v>219</v>
      </c>
      <c r="I1496" s="355" t="s">
        <v>219</v>
      </c>
    </row>
    <row r="1497" spans="1:9">
      <c r="A1497" s="354">
        <v>2018</v>
      </c>
      <c r="B1497" s="354" t="s">
        <v>234</v>
      </c>
      <c r="C1497" s="355" t="s">
        <v>178</v>
      </c>
      <c r="D1497" s="354" t="s">
        <v>6</v>
      </c>
      <c r="E1497" s="355" t="s">
        <v>235</v>
      </c>
      <c r="F1497" s="354">
        <v>3371.4172747941939</v>
      </c>
      <c r="G1497" s="354" t="s">
        <v>238</v>
      </c>
      <c r="H1497" s="354" t="s">
        <v>219</v>
      </c>
      <c r="I1497" s="355" t="s">
        <v>219</v>
      </c>
    </row>
    <row r="1498" spans="1:9">
      <c r="A1498" s="354">
        <v>2018</v>
      </c>
      <c r="B1498" s="354" t="s">
        <v>234</v>
      </c>
      <c r="C1498" s="355" t="s">
        <v>216</v>
      </c>
      <c r="D1498" s="354" t="s">
        <v>6</v>
      </c>
      <c r="E1498" s="355" t="s">
        <v>235</v>
      </c>
      <c r="F1498" s="354">
        <v>429.36467853973556</v>
      </c>
      <c r="G1498" s="354" t="s">
        <v>238</v>
      </c>
      <c r="H1498" s="354" t="s">
        <v>219</v>
      </c>
      <c r="I1498" s="355" t="s">
        <v>219</v>
      </c>
    </row>
    <row r="1499" spans="1:9">
      <c r="A1499" s="354">
        <v>2018</v>
      </c>
      <c r="B1499" s="354" t="s">
        <v>234</v>
      </c>
      <c r="C1499" s="355" t="s">
        <v>179</v>
      </c>
      <c r="D1499" s="354" t="s">
        <v>6</v>
      </c>
      <c r="E1499" s="355" t="s">
        <v>235</v>
      </c>
      <c r="F1499" s="354">
        <v>324.80077281525786</v>
      </c>
      <c r="G1499" s="354" t="s">
        <v>238</v>
      </c>
      <c r="H1499" s="354" t="s">
        <v>219</v>
      </c>
      <c r="I1499" s="355" t="s">
        <v>219</v>
      </c>
    </row>
    <row r="1500" spans="1:9">
      <c r="A1500" s="354">
        <v>2018</v>
      </c>
      <c r="B1500" s="354" t="s">
        <v>234</v>
      </c>
      <c r="C1500" s="355" t="s">
        <v>217</v>
      </c>
      <c r="D1500" s="354" t="s">
        <v>3</v>
      </c>
      <c r="E1500" s="355" t="s">
        <v>235</v>
      </c>
      <c r="F1500" s="354">
        <v>474.15539799652009</v>
      </c>
      <c r="G1500" s="354" t="s">
        <v>238</v>
      </c>
      <c r="H1500" s="354" t="s">
        <v>219</v>
      </c>
      <c r="I1500" s="355" t="s">
        <v>219</v>
      </c>
    </row>
    <row r="1501" spans="1:9">
      <c r="A1501" s="354">
        <v>2018</v>
      </c>
      <c r="B1501" s="354" t="s">
        <v>234</v>
      </c>
      <c r="C1501" s="355" t="s">
        <v>180</v>
      </c>
      <c r="D1501" s="354" t="s">
        <v>3</v>
      </c>
      <c r="E1501" s="355" t="s">
        <v>235</v>
      </c>
      <c r="F1501" s="354">
        <v>828.65999694505922</v>
      </c>
      <c r="G1501" s="354" t="s">
        <v>238</v>
      </c>
      <c r="H1501" s="354" t="s">
        <v>219</v>
      </c>
      <c r="I1501" s="355" t="s">
        <v>219</v>
      </c>
    </row>
    <row r="1502" spans="1:9">
      <c r="A1502" s="354">
        <v>2018</v>
      </c>
      <c r="B1502" s="354" t="s">
        <v>234</v>
      </c>
      <c r="C1502" s="355" t="s">
        <v>200</v>
      </c>
      <c r="D1502" s="354" t="s">
        <v>7</v>
      </c>
      <c r="E1502" s="355" t="s">
        <v>235</v>
      </c>
      <c r="F1502" s="354">
        <v>735.19763096297208</v>
      </c>
      <c r="G1502" s="354" t="s">
        <v>238</v>
      </c>
      <c r="H1502" s="354" t="s">
        <v>219</v>
      </c>
      <c r="I1502" s="355" t="s">
        <v>219</v>
      </c>
    </row>
    <row r="1503" spans="1:9">
      <c r="A1503" s="354">
        <v>2018</v>
      </c>
      <c r="B1503" s="354" t="s">
        <v>234</v>
      </c>
      <c r="C1503" s="355" t="s">
        <v>181</v>
      </c>
      <c r="D1503" s="354" t="s">
        <v>7</v>
      </c>
      <c r="E1503" s="355" t="s">
        <v>235</v>
      </c>
      <c r="F1503" s="354">
        <v>394.25867886049048</v>
      </c>
      <c r="G1503" s="354" t="s">
        <v>238</v>
      </c>
      <c r="H1503" s="354" t="s">
        <v>219</v>
      </c>
      <c r="I1503" s="355" t="s">
        <v>219</v>
      </c>
    </row>
    <row r="1504" spans="1:9">
      <c r="A1504" s="354">
        <v>2018</v>
      </c>
      <c r="B1504" s="354" t="s">
        <v>234</v>
      </c>
      <c r="C1504" s="355" t="s">
        <v>218</v>
      </c>
      <c r="D1504" s="354" t="s">
        <v>7</v>
      </c>
      <c r="E1504" s="355" t="s">
        <v>235</v>
      </c>
      <c r="F1504" s="354">
        <v>153.00965375718718</v>
      </c>
      <c r="G1504" s="354" t="s">
        <v>238</v>
      </c>
      <c r="H1504" s="354" t="s">
        <v>219</v>
      </c>
      <c r="I1504" s="355" t="s">
        <v>219</v>
      </c>
    </row>
    <row r="1505" spans="1:9">
      <c r="A1505" s="354">
        <v>2018</v>
      </c>
      <c r="B1505" s="354" t="s">
        <v>234</v>
      </c>
      <c r="C1505" s="355" t="s">
        <v>197</v>
      </c>
      <c r="D1505" s="354" t="s">
        <v>7</v>
      </c>
      <c r="E1505" s="355" t="s">
        <v>235</v>
      </c>
      <c r="F1505" s="354">
        <v>540.26993017994243</v>
      </c>
      <c r="G1505" s="354" t="s">
        <v>238</v>
      </c>
      <c r="H1505" s="354" t="s">
        <v>219</v>
      </c>
      <c r="I1505" s="355" t="s">
        <v>219</v>
      </c>
    </row>
    <row r="1506" spans="1:9">
      <c r="A1506" s="354">
        <v>2018</v>
      </c>
      <c r="B1506" s="354" t="s">
        <v>234</v>
      </c>
      <c r="C1506" s="355" t="s">
        <v>211</v>
      </c>
      <c r="D1506" s="354" t="s">
        <v>7</v>
      </c>
      <c r="E1506" s="355" t="s">
        <v>235</v>
      </c>
      <c r="F1506" s="354">
        <v>336.32320371495302</v>
      </c>
      <c r="G1506" s="354" t="s">
        <v>238</v>
      </c>
      <c r="H1506" s="354" t="s">
        <v>219</v>
      </c>
      <c r="I1506" s="355" t="s">
        <v>219</v>
      </c>
    </row>
    <row r="1507" spans="1:9">
      <c r="A1507" s="354">
        <v>2018</v>
      </c>
      <c r="B1507" s="354" t="s">
        <v>234</v>
      </c>
      <c r="C1507" s="355" t="s">
        <v>182</v>
      </c>
      <c r="D1507" s="354" t="s">
        <v>14</v>
      </c>
      <c r="E1507" s="355" t="s">
        <v>235</v>
      </c>
      <c r="F1507" s="354">
        <v>1256.5817831507036</v>
      </c>
      <c r="G1507" s="354" t="s">
        <v>238</v>
      </c>
      <c r="H1507" s="354" t="s">
        <v>219</v>
      </c>
      <c r="I1507" s="355" t="s">
        <v>219</v>
      </c>
    </row>
    <row r="1508" spans="1:9">
      <c r="A1508" s="354">
        <v>2018</v>
      </c>
      <c r="B1508" s="354" t="s">
        <v>234</v>
      </c>
      <c r="C1508" s="355" t="s">
        <v>212</v>
      </c>
      <c r="D1508" s="354" t="s">
        <v>16</v>
      </c>
      <c r="E1508" s="355" t="s">
        <v>235</v>
      </c>
      <c r="F1508" s="354">
        <v>651.84146966235198</v>
      </c>
      <c r="G1508" s="354" t="s">
        <v>238</v>
      </c>
      <c r="H1508" s="354" t="s">
        <v>219</v>
      </c>
      <c r="I1508" s="355" t="s">
        <v>219</v>
      </c>
    </row>
    <row r="1509" spans="1:9">
      <c r="A1509" s="354">
        <v>2018</v>
      </c>
      <c r="B1509" s="354" t="s">
        <v>234</v>
      </c>
      <c r="C1509" s="355" t="s">
        <v>184</v>
      </c>
      <c r="D1509" s="354" t="s">
        <v>47</v>
      </c>
      <c r="E1509" s="355" t="s">
        <v>235</v>
      </c>
      <c r="F1509" s="354">
        <v>621.61517875685763</v>
      </c>
      <c r="G1509" s="354" t="s">
        <v>238</v>
      </c>
      <c r="H1509" s="354" t="s">
        <v>219</v>
      </c>
      <c r="I1509" s="355" t="s">
        <v>219</v>
      </c>
    </row>
    <row r="1510" spans="1:9">
      <c r="A1510" s="354">
        <v>2018</v>
      </c>
      <c r="B1510" s="354" t="s">
        <v>234</v>
      </c>
      <c r="C1510" s="355" t="s">
        <v>203</v>
      </c>
      <c r="D1510" s="354" t="s">
        <v>45</v>
      </c>
      <c r="E1510" s="355" t="s">
        <v>235</v>
      </c>
      <c r="F1510" s="354">
        <v>457.02449140281647</v>
      </c>
      <c r="G1510" s="354" t="s">
        <v>238</v>
      </c>
      <c r="H1510" s="354" t="s">
        <v>219</v>
      </c>
      <c r="I1510" s="355" t="s">
        <v>219</v>
      </c>
    </row>
    <row r="1511" spans="1:9">
      <c r="A1511" s="354">
        <v>2018</v>
      </c>
      <c r="B1511" s="354" t="s">
        <v>234</v>
      </c>
      <c r="C1511" s="355" t="s">
        <v>202</v>
      </c>
      <c r="D1511" s="354" t="s">
        <v>44</v>
      </c>
      <c r="E1511" s="355" t="s">
        <v>235</v>
      </c>
      <c r="F1511" s="354">
        <v>437.81687025806156</v>
      </c>
      <c r="G1511" s="354" t="s">
        <v>238</v>
      </c>
      <c r="H1511" s="354" t="s">
        <v>219</v>
      </c>
      <c r="I1511" s="355" t="s">
        <v>219</v>
      </c>
    </row>
    <row r="1512" spans="1:9">
      <c r="A1512" s="354">
        <v>2018</v>
      </c>
      <c r="B1512" s="354" t="s">
        <v>236</v>
      </c>
      <c r="C1512" s="355" t="s">
        <v>220</v>
      </c>
      <c r="D1512" s="354" t="s">
        <v>2</v>
      </c>
      <c r="E1512" s="355" t="s">
        <v>235</v>
      </c>
      <c r="F1512" s="354">
        <v>888.26842948878721</v>
      </c>
      <c r="G1512" s="354" t="s">
        <v>238</v>
      </c>
      <c r="H1512" s="354" t="s">
        <v>219</v>
      </c>
      <c r="I1512" s="355" t="s">
        <v>219</v>
      </c>
    </row>
    <row r="1513" spans="1:9">
      <c r="A1513" s="354">
        <v>2018</v>
      </c>
      <c r="B1513" s="354" t="s">
        <v>236</v>
      </c>
      <c r="C1513" s="355" t="s">
        <v>221</v>
      </c>
      <c r="D1513" s="354" t="s">
        <v>2</v>
      </c>
      <c r="E1513" s="355" t="s">
        <v>235</v>
      </c>
      <c r="F1513" s="354">
        <v>28.87409908092356</v>
      </c>
      <c r="G1513" s="354" t="s">
        <v>238</v>
      </c>
      <c r="H1513" s="354" t="s">
        <v>219</v>
      </c>
      <c r="I1513" s="355" t="s">
        <v>219</v>
      </c>
    </row>
    <row r="1514" spans="1:9">
      <c r="A1514" s="354">
        <v>2018</v>
      </c>
      <c r="B1514" s="354" t="s">
        <v>236</v>
      </c>
      <c r="C1514" s="355" t="s">
        <v>222</v>
      </c>
      <c r="D1514" s="354" t="s">
        <v>3</v>
      </c>
      <c r="E1514" s="355" t="s">
        <v>235</v>
      </c>
      <c r="F1514" s="354">
        <v>4521.2683719200613</v>
      </c>
      <c r="G1514" s="354" t="s">
        <v>238</v>
      </c>
      <c r="H1514" s="354" t="s">
        <v>219</v>
      </c>
      <c r="I1514" s="355" t="s">
        <v>219</v>
      </c>
    </row>
    <row r="1515" spans="1:9">
      <c r="A1515" s="354">
        <v>2018</v>
      </c>
      <c r="B1515" s="354" t="s">
        <v>236</v>
      </c>
      <c r="C1515" s="355" t="s">
        <v>223</v>
      </c>
      <c r="D1515" s="354" t="s">
        <v>54</v>
      </c>
      <c r="E1515" s="355" t="s">
        <v>235</v>
      </c>
      <c r="F1515" s="354">
        <v>303.235387</v>
      </c>
      <c r="G1515" s="354" t="s">
        <v>238</v>
      </c>
      <c r="H1515" s="354" t="s">
        <v>219</v>
      </c>
      <c r="I1515" s="355" t="s">
        <v>219</v>
      </c>
    </row>
    <row r="1516" spans="1:9">
      <c r="A1516" s="354">
        <v>2018</v>
      </c>
      <c r="B1516" s="354" t="s">
        <v>237</v>
      </c>
      <c r="C1516" s="355" t="s">
        <v>228</v>
      </c>
      <c r="D1516" s="354" t="s">
        <v>1</v>
      </c>
      <c r="E1516" s="355" t="s">
        <v>235</v>
      </c>
      <c r="F1516" s="354">
        <v>29.457911490000001</v>
      </c>
      <c r="G1516" s="354" t="s">
        <v>238</v>
      </c>
      <c r="H1516" s="354" t="s">
        <v>219</v>
      </c>
      <c r="I1516" s="355" t="s">
        <v>219</v>
      </c>
    </row>
    <row r="1517" spans="1:9">
      <c r="A1517" s="354">
        <v>2018</v>
      </c>
      <c r="B1517" s="354" t="s">
        <v>237</v>
      </c>
      <c r="C1517" s="355" t="s">
        <v>231</v>
      </c>
      <c r="D1517" s="354" t="s">
        <v>12</v>
      </c>
      <c r="E1517" s="355" t="s">
        <v>235</v>
      </c>
      <c r="F1517" s="354">
        <v>5.8284839999999996</v>
      </c>
      <c r="G1517" s="354" t="s">
        <v>238</v>
      </c>
      <c r="H1517" s="354" t="s">
        <v>219</v>
      </c>
      <c r="I1517" s="355" t="s">
        <v>219</v>
      </c>
    </row>
    <row r="1518" spans="1:9">
      <c r="A1518" s="354">
        <v>2018</v>
      </c>
      <c r="B1518" s="354" t="s">
        <v>237</v>
      </c>
      <c r="C1518" s="355" t="s">
        <v>230</v>
      </c>
      <c r="D1518" s="354" t="s">
        <v>7</v>
      </c>
      <c r="E1518" s="355" t="s">
        <v>235</v>
      </c>
      <c r="F1518" s="354">
        <v>14.884999999999994</v>
      </c>
      <c r="G1518" s="354" t="s">
        <v>238</v>
      </c>
      <c r="H1518" s="354" t="s">
        <v>219</v>
      </c>
      <c r="I1518" s="355" t="s">
        <v>219</v>
      </c>
    </row>
    <row r="1519" spans="1:9">
      <c r="A1519" s="354">
        <v>2018</v>
      </c>
      <c r="B1519" s="354" t="s">
        <v>237</v>
      </c>
      <c r="C1519" s="355" t="s">
        <v>224</v>
      </c>
      <c r="D1519" s="354" t="s">
        <v>15</v>
      </c>
      <c r="E1519" s="355" t="s">
        <v>235</v>
      </c>
      <c r="F1519" s="354">
        <v>1902.2967489600005</v>
      </c>
      <c r="G1519" s="354" t="s">
        <v>238</v>
      </c>
      <c r="H1519" s="354" t="s">
        <v>219</v>
      </c>
      <c r="I1519" s="355" t="s">
        <v>219</v>
      </c>
    </row>
    <row r="1520" spans="1:9">
      <c r="A1520" s="354">
        <v>2018</v>
      </c>
      <c r="B1520" s="354" t="s">
        <v>237</v>
      </c>
      <c r="C1520" s="355" t="s">
        <v>233</v>
      </c>
      <c r="D1520" s="354" t="s">
        <v>15</v>
      </c>
      <c r="E1520" s="355" t="s">
        <v>235</v>
      </c>
      <c r="F1520" s="354">
        <v>709.50386760999982</v>
      </c>
      <c r="G1520" s="354" t="s">
        <v>238</v>
      </c>
      <c r="H1520" s="354" t="s">
        <v>219</v>
      </c>
      <c r="I1520" s="355" t="s">
        <v>219</v>
      </c>
    </row>
    <row r="1521" spans="1:9">
      <c r="A1521" s="354">
        <v>2018</v>
      </c>
      <c r="B1521" s="354" t="s">
        <v>237</v>
      </c>
      <c r="C1521" s="355" t="s">
        <v>232</v>
      </c>
      <c r="D1521" s="354" t="s">
        <v>15</v>
      </c>
      <c r="E1521" s="355" t="s">
        <v>235</v>
      </c>
      <c r="F1521" s="354">
        <v>165.92892968999999</v>
      </c>
      <c r="G1521" s="354" t="s">
        <v>238</v>
      </c>
      <c r="H1521" s="354" t="s">
        <v>219</v>
      </c>
      <c r="I1521" s="355" t="s">
        <v>219</v>
      </c>
    </row>
    <row r="1522" spans="1:9">
      <c r="A1522" s="354">
        <v>2018</v>
      </c>
      <c r="B1522" s="354" t="s">
        <v>237</v>
      </c>
      <c r="C1522" s="355" t="s">
        <v>225</v>
      </c>
      <c r="D1522" s="354" t="s">
        <v>16</v>
      </c>
      <c r="E1522" s="355" t="s">
        <v>235</v>
      </c>
      <c r="F1522" s="354">
        <v>1469.2133577821999</v>
      </c>
      <c r="G1522" s="354" t="s">
        <v>238</v>
      </c>
      <c r="H1522" s="354" t="s">
        <v>219</v>
      </c>
      <c r="I1522" s="355" t="s">
        <v>219</v>
      </c>
    </row>
    <row r="1523" spans="1:9">
      <c r="A1523" s="354">
        <v>2018</v>
      </c>
      <c r="B1523" s="354" t="s">
        <v>237</v>
      </c>
      <c r="C1523" s="355" t="s">
        <v>227</v>
      </c>
      <c r="D1523" s="354" t="s">
        <v>47</v>
      </c>
      <c r="E1523" s="355" t="s">
        <v>235</v>
      </c>
      <c r="F1523" s="354">
        <v>1310.6960264938236</v>
      </c>
      <c r="G1523" s="354" t="s">
        <v>238</v>
      </c>
      <c r="H1523" s="354" t="s">
        <v>219</v>
      </c>
      <c r="I1523" s="355" t="s">
        <v>219</v>
      </c>
    </row>
    <row r="1524" spans="1:9">
      <c r="A1524" s="354">
        <v>2018</v>
      </c>
      <c r="B1524" s="354" t="s">
        <v>237</v>
      </c>
      <c r="C1524" s="355" t="s">
        <v>229</v>
      </c>
      <c r="D1524" s="354" t="s">
        <v>45</v>
      </c>
      <c r="E1524" s="355" t="s">
        <v>235</v>
      </c>
      <c r="F1524" s="354">
        <v>7.0789260000000001</v>
      </c>
      <c r="G1524" s="354" t="s">
        <v>238</v>
      </c>
      <c r="H1524" s="354" t="s">
        <v>219</v>
      </c>
      <c r="I1524" s="355" t="s">
        <v>219</v>
      </c>
    </row>
    <row r="1525" spans="1:9">
      <c r="A1525" s="354">
        <v>2018</v>
      </c>
      <c r="B1525" s="354" t="s">
        <v>237</v>
      </c>
      <c r="C1525" s="355" t="s">
        <v>226</v>
      </c>
      <c r="D1525" s="354" t="s">
        <v>44</v>
      </c>
      <c r="E1525" s="355" t="s">
        <v>235</v>
      </c>
      <c r="F1525" s="354">
        <v>61.989385088299983</v>
      </c>
      <c r="G1525" s="354" t="s">
        <v>238</v>
      </c>
      <c r="H1525" s="354" t="s">
        <v>219</v>
      </c>
      <c r="I1525" s="355" t="s">
        <v>219</v>
      </c>
    </row>
    <row r="1526" spans="1:9">
      <c r="A1526" s="354">
        <v>2019</v>
      </c>
      <c r="B1526" s="354" t="s">
        <v>234</v>
      </c>
      <c r="C1526" s="355" t="s">
        <v>143</v>
      </c>
      <c r="D1526" s="354" t="s">
        <v>18</v>
      </c>
      <c r="E1526" s="355" t="s">
        <v>235</v>
      </c>
      <c r="F1526" s="354">
        <v>12.922656651514995</v>
      </c>
      <c r="G1526" s="354" t="s">
        <v>13</v>
      </c>
      <c r="H1526" s="354" t="s">
        <v>219</v>
      </c>
      <c r="I1526" s="355" t="s">
        <v>219</v>
      </c>
    </row>
    <row r="1527" spans="1:9">
      <c r="A1527" s="354">
        <v>2019</v>
      </c>
      <c r="B1527" s="354" t="s">
        <v>234</v>
      </c>
      <c r="C1527" s="355" t="s">
        <v>144</v>
      </c>
      <c r="D1527" s="354" t="s">
        <v>18</v>
      </c>
      <c r="E1527" s="355" t="s">
        <v>235</v>
      </c>
      <c r="F1527" s="354">
        <v>55.171904162209586</v>
      </c>
      <c r="G1527" s="354" t="s">
        <v>13</v>
      </c>
      <c r="H1527" s="354" t="s">
        <v>219</v>
      </c>
      <c r="I1527" s="355" t="s">
        <v>219</v>
      </c>
    </row>
    <row r="1528" spans="1:9">
      <c r="A1528" s="354">
        <v>2019</v>
      </c>
      <c r="B1528" s="354" t="s">
        <v>234</v>
      </c>
      <c r="C1528" s="355" t="s">
        <v>145</v>
      </c>
      <c r="D1528" s="354" t="s">
        <v>18</v>
      </c>
      <c r="E1528" s="355" t="s">
        <v>235</v>
      </c>
      <c r="F1528" s="354">
        <v>135.46908896923938</v>
      </c>
      <c r="G1528" s="354" t="s">
        <v>13</v>
      </c>
      <c r="H1528" s="354" t="s">
        <v>219</v>
      </c>
      <c r="I1528" s="355" t="s">
        <v>219</v>
      </c>
    </row>
    <row r="1529" spans="1:9">
      <c r="A1529" s="354">
        <v>2019</v>
      </c>
      <c r="B1529" s="354" t="s">
        <v>234</v>
      </c>
      <c r="C1529" s="355" t="s">
        <v>146</v>
      </c>
      <c r="D1529" s="354" t="s">
        <v>18</v>
      </c>
      <c r="E1529" s="355" t="s">
        <v>235</v>
      </c>
      <c r="F1529" s="354">
        <v>83.200237841117513</v>
      </c>
      <c r="G1529" s="354" t="s">
        <v>13</v>
      </c>
      <c r="H1529" s="354" t="s">
        <v>219</v>
      </c>
      <c r="I1529" s="355" t="s">
        <v>219</v>
      </c>
    </row>
    <row r="1530" spans="1:9">
      <c r="A1530" s="354">
        <v>2019</v>
      </c>
      <c r="B1530" s="354" t="s">
        <v>234</v>
      </c>
      <c r="C1530" s="355" t="s">
        <v>147</v>
      </c>
      <c r="D1530" s="354" t="s">
        <v>18</v>
      </c>
      <c r="E1530" s="355" t="s">
        <v>235</v>
      </c>
      <c r="F1530" s="354">
        <v>161.34065084908787</v>
      </c>
      <c r="G1530" s="354" t="s">
        <v>13</v>
      </c>
      <c r="H1530" s="354" t="s">
        <v>219</v>
      </c>
      <c r="I1530" s="355" t="s">
        <v>219</v>
      </c>
    </row>
    <row r="1531" spans="1:9">
      <c r="A1531" s="354">
        <v>2019</v>
      </c>
      <c r="B1531" s="354" t="s">
        <v>234</v>
      </c>
      <c r="C1531" s="355" t="s">
        <v>148</v>
      </c>
      <c r="D1531" s="354" t="s">
        <v>18</v>
      </c>
      <c r="E1531" s="355" t="s">
        <v>235</v>
      </c>
      <c r="F1531" s="354">
        <v>43.777765389667316</v>
      </c>
      <c r="G1531" s="354" t="s">
        <v>13</v>
      </c>
      <c r="H1531" s="354" t="s">
        <v>219</v>
      </c>
      <c r="I1531" s="355" t="s">
        <v>219</v>
      </c>
    </row>
    <row r="1532" spans="1:9">
      <c r="A1532" s="354">
        <v>2019</v>
      </c>
      <c r="B1532" s="354" t="s">
        <v>234</v>
      </c>
      <c r="C1532" s="355" t="s">
        <v>149</v>
      </c>
      <c r="D1532" s="354" t="s">
        <v>18</v>
      </c>
      <c r="E1532" s="355" t="s">
        <v>235</v>
      </c>
      <c r="F1532" s="354">
        <v>108.02069867152214</v>
      </c>
      <c r="G1532" s="354" t="s">
        <v>13</v>
      </c>
      <c r="H1532" s="354" t="s">
        <v>219</v>
      </c>
      <c r="I1532" s="355" t="s">
        <v>219</v>
      </c>
    </row>
    <row r="1533" spans="1:9">
      <c r="A1533" s="354">
        <v>2019</v>
      </c>
      <c r="B1533" s="354" t="s">
        <v>234</v>
      </c>
      <c r="C1533" s="355" t="s">
        <v>150</v>
      </c>
      <c r="D1533" s="354" t="s">
        <v>18</v>
      </c>
      <c r="E1533" s="355" t="s">
        <v>235</v>
      </c>
      <c r="F1533" s="354">
        <v>221.80503597517645</v>
      </c>
      <c r="G1533" s="354" t="s">
        <v>13</v>
      </c>
      <c r="H1533" s="354" t="s">
        <v>219</v>
      </c>
      <c r="I1533" s="355" t="s">
        <v>219</v>
      </c>
    </row>
    <row r="1534" spans="1:9">
      <c r="A1534" s="354">
        <v>2019</v>
      </c>
      <c r="B1534" s="354" t="s">
        <v>234</v>
      </c>
      <c r="C1534" s="355" t="s">
        <v>152</v>
      </c>
      <c r="D1534" s="354" t="s">
        <v>18</v>
      </c>
      <c r="E1534" s="355" t="s">
        <v>235</v>
      </c>
      <c r="F1534" s="354">
        <v>144.38072610548571</v>
      </c>
      <c r="G1534" s="354" t="s">
        <v>13</v>
      </c>
      <c r="H1534" s="354" t="s">
        <v>219</v>
      </c>
      <c r="I1534" s="355" t="s">
        <v>219</v>
      </c>
    </row>
    <row r="1535" spans="1:9">
      <c r="A1535" s="354">
        <v>2019</v>
      </c>
      <c r="B1535" s="354" t="s">
        <v>234</v>
      </c>
      <c r="C1535" s="355" t="s">
        <v>153</v>
      </c>
      <c r="D1535" s="354" t="s">
        <v>18</v>
      </c>
      <c r="E1535" s="355" t="s">
        <v>235</v>
      </c>
      <c r="F1535" s="354">
        <v>253.68590595058652</v>
      </c>
      <c r="G1535" s="354" t="s">
        <v>13</v>
      </c>
      <c r="H1535" s="354" t="s">
        <v>219</v>
      </c>
      <c r="I1535" s="355" t="s">
        <v>219</v>
      </c>
    </row>
    <row r="1536" spans="1:9">
      <c r="A1536" s="354">
        <v>2019</v>
      </c>
      <c r="B1536" s="354" t="s">
        <v>234</v>
      </c>
      <c r="C1536" s="355" t="s">
        <v>154</v>
      </c>
      <c r="D1536" s="354" t="s">
        <v>18</v>
      </c>
      <c r="E1536" s="355" t="s">
        <v>235</v>
      </c>
      <c r="F1536" s="354">
        <v>8.5463676912435016</v>
      </c>
      <c r="G1536" s="354" t="s">
        <v>13</v>
      </c>
      <c r="H1536" s="354" t="s">
        <v>219</v>
      </c>
      <c r="I1536" s="355" t="s">
        <v>219</v>
      </c>
    </row>
    <row r="1537" spans="1:9">
      <c r="A1537" s="354">
        <v>2019</v>
      </c>
      <c r="B1537" s="354" t="s">
        <v>234</v>
      </c>
      <c r="C1537" s="355" t="s">
        <v>156</v>
      </c>
      <c r="D1537" s="354" t="s">
        <v>18</v>
      </c>
      <c r="E1537" s="355" t="s">
        <v>235</v>
      </c>
      <c r="F1537" s="354">
        <v>35.016156292624188</v>
      </c>
      <c r="G1537" s="354" t="s">
        <v>13</v>
      </c>
      <c r="H1537" s="354" t="s">
        <v>219</v>
      </c>
      <c r="I1537" s="355" t="s">
        <v>219</v>
      </c>
    </row>
    <row r="1538" spans="1:9">
      <c r="A1538" s="354">
        <v>2019</v>
      </c>
      <c r="B1538" s="354" t="s">
        <v>234</v>
      </c>
      <c r="C1538" s="355" t="s">
        <v>157</v>
      </c>
      <c r="D1538" s="354" t="s">
        <v>18</v>
      </c>
      <c r="E1538" s="355" t="s">
        <v>235</v>
      </c>
      <c r="F1538" s="354">
        <v>121.92498802280608</v>
      </c>
      <c r="G1538" s="354" t="s">
        <v>13</v>
      </c>
      <c r="H1538" s="354" t="s">
        <v>219</v>
      </c>
      <c r="I1538" s="355" t="s">
        <v>219</v>
      </c>
    </row>
    <row r="1539" spans="1:9">
      <c r="A1539" s="354">
        <v>2019</v>
      </c>
      <c r="B1539" s="354" t="s">
        <v>234</v>
      </c>
      <c r="C1539" s="355" t="s">
        <v>158</v>
      </c>
      <c r="D1539" s="354" t="s">
        <v>18</v>
      </c>
      <c r="E1539" s="355" t="s">
        <v>235</v>
      </c>
      <c r="F1539" s="354">
        <v>235.78226607966639</v>
      </c>
      <c r="G1539" s="354" t="s">
        <v>13</v>
      </c>
      <c r="H1539" s="354" t="s">
        <v>219</v>
      </c>
      <c r="I1539" s="355" t="s">
        <v>219</v>
      </c>
    </row>
    <row r="1540" spans="1:9">
      <c r="A1540" s="354">
        <v>2019</v>
      </c>
      <c r="B1540" s="354" t="s">
        <v>234</v>
      </c>
      <c r="C1540" s="355" t="s">
        <v>159</v>
      </c>
      <c r="D1540" s="354" t="s">
        <v>18</v>
      </c>
      <c r="E1540" s="355" t="s">
        <v>235</v>
      </c>
      <c r="F1540" s="354">
        <v>92.086145471518748</v>
      </c>
      <c r="G1540" s="354" t="s">
        <v>13</v>
      </c>
      <c r="H1540" s="354" t="s">
        <v>219</v>
      </c>
      <c r="I1540" s="355" t="s">
        <v>219</v>
      </c>
    </row>
    <row r="1541" spans="1:9">
      <c r="A1541" s="354">
        <v>2019</v>
      </c>
      <c r="B1541" s="354" t="s">
        <v>234</v>
      </c>
      <c r="C1541" s="355" t="s">
        <v>160</v>
      </c>
      <c r="D1541" s="354" t="s">
        <v>19</v>
      </c>
      <c r="E1541" s="355" t="s">
        <v>235</v>
      </c>
      <c r="F1541" s="354">
        <v>1052.4157904517917</v>
      </c>
      <c r="G1541" s="354" t="s">
        <v>13</v>
      </c>
      <c r="H1541" s="354" t="s">
        <v>219</v>
      </c>
      <c r="I1541" s="355" t="s">
        <v>219</v>
      </c>
    </row>
    <row r="1542" spans="1:9">
      <c r="A1542" s="354">
        <v>2019</v>
      </c>
      <c r="B1542" s="354" t="s">
        <v>234</v>
      </c>
      <c r="C1542" s="355" t="s">
        <v>151</v>
      </c>
      <c r="D1542" s="354" t="s">
        <v>13</v>
      </c>
      <c r="E1542" s="355" t="s">
        <v>235</v>
      </c>
      <c r="F1542" s="354">
        <v>614.95081708226894</v>
      </c>
      <c r="G1542" s="354" t="s">
        <v>13</v>
      </c>
      <c r="H1542" s="354" t="s">
        <v>219</v>
      </c>
      <c r="I1542" s="355" t="s">
        <v>219</v>
      </c>
    </row>
    <row r="1543" spans="1:9">
      <c r="A1543" s="354">
        <v>2019</v>
      </c>
      <c r="B1543" s="354" t="s">
        <v>234</v>
      </c>
      <c r="C1543" s="355" t="s">
        <v>165</v>
      </c>
      <c r="D1543" s="354" t="s">
        <v>13</v>
      </c>
      <c r="E1543" s="355" t="s">
        <v>235</v>
      </c>
      <c r="F1543" s="354">
        <v>112.08060361918336</v>
      </c>
      <c r="G1543" s="354" t="s">
        <v>13</v>
      </c>
      <c r="H1543" s="354" t="s">
        <v>219</v>
      </c>
      <c r="I1543" s="355" t="s">
        <v>219</v>
      </c>
    </row>
    <row r="1544" spans="1:9">
      <c r="A1544" s="354">
        <v>2019</v>
      </c>
      <c r="B1544" s="354" t="s">
        <v>234</v>
      </c>
      <c r="C1544" s="355" t="s">
        <v>167</v>
      </c>
      <c r="D1544" s="354" t="s">
        <v>13</v>
      </c>
      <c r="E1544" s="355" t="s">
        <v>235</v>
      </c>
      <c r="F1544" s="354">
        <v>19.772760780287335</v>
      </c>
      <c r="G1544" s="354" t="s">
        <v>13</v>
      </c>
      <c r="H1544" s="354" t="s">
        <v>219</v>
      </c>
      <c r="I1544" s="355" t="s">
        <v>219</v>
      </c>
    </row>
    <row r="1545" spans="1:9">
      <c r="A1545" s="354">
        <v>2019</v>
      </c>
      <c r="B1545" s="354" t="s">
        <v>234</v>
      </c>
      <c r="C1545" s="355" t="s">
        <v>168</v>
      </c>
      <c r="D1545" s="354" t="s">
        <v>13</v>
      </c>
      <c r="E1545" s="355" t="s">
        <v>235</v>
      </c>
      <c r="F1545" s="354">
        <v>31.343902422528643</v>
      </c>
      <c r="G1545" s="354" t="s">
        <v>13</v>
      </c>
      <c r="H1545" s="354" t="s">
        <v>219</v>
      </c>
      <c r="I1545" s="355" t="s">
        <v>219</v>
      </c>
    </row>
    <row r="1546" spans="1:9">
      <c r="A1546" s="354">
        <v>2019</v>
      </c>
      <c r="B1546" s="354" t="s">
        <v>234</v>
      </c>
      <c r="C1546" s="355" t="s">
        <v>155</v>
      </c>
      <c r="D1546" s="354" t="s">
        <v>13</v>
      </c>
      <c r="E1546" s="355" t="s">
        <v>235</v>
      </c>
      <c r="F1546" s="354">
        <v>214.09387740185349</v>
      </c>
      <c r="G1546" s="354" t="s">
        <v>13</v>
      </c>
      <c r="H1546" s="354" t="s">
        <v>219</v>
      </c>
      <c r="I1546" s="355" t="s">
        <v>219</v>
      </c>
    </row>
    <row r="1547" spans="1:9">
      <c r="A1547" s="354">
        <v>2019</v>
      </c>
      <c r="B1547" s="354" t="s">
        <v>234</v>
      </c>
      <c r="C1547" s="355" t="s">
        <v>163</v>
      </c>
      <c r="D1547" s="354" t="s">
        <v>13</v>
      </c>
      <c r="E1547" s="355" t="s">
        <v>235</v>
      </c>
      <c r="F1547" s="354">
        <v>226.95260946822509</v>
      </c>
      <c r="G1547" s="354" t="s">
        <v>13</v>
      </c>
      <c r="H1547" s="354" t="s">
        <v>219</v>
      </c>
      <c r="I1547" s="355" t="s">
        <v>219</v>
      </c>
    </row>
    <row r="1548" spans="1:9">
      <c r="A1548" s="354">
        <v>2019</v>
      </c>
      <c r="B1548" s="354" t="s">
        <v>234</v>
      </c>
      <c r="C1548" s="355" t="s">
        <v>166</v>
      </c>
      <c r="D1548" s="354" t="s">
        <v>13</v>
      </c>
      <c r="E1548" s="355" t="s">
        <v>235</v>
      </c>
      <c r="F1548" s="354">
        <v>295.07117900954938</v>
      </c>
      <c r="G1548" s="354" t="s">
        <v>13</v>
      </c>
      <c r="H1548" s="354" t="s">
        <v>219</v>
      </c>
      <c r="I1548" s="355" t="s">
        <v>219</v>
      </c>
    </row>
    <row r="1549" spans="1:9">
      <c r="A1549" s="354">
        <v>2019</v>
      </c>
      <c r="B1549" s="354" t="s">
        <v>234</v>
      </c>
      <c r="C1549" s="355" t="s">
        <v>169</v>
      </c>
      <c r="D1549" s="354" t="s">
        <v>13</v>
      </c>
      <c r="E1549" s="355" t="s">
        <v>235</v>
      </c>
      <c r="F1549" s="354">
        <v>242.25359281554097</v>
      </c>
      <c r="G1549" s="354" t="s">
        <v>13</v>
      </c>
      <c r="H1549" s="354" t="s">
        <v>219</v>
      </c>
      <c r="I1549" s="355" t="s">
        <v>219</v>
      </c>
    </row>
    <row r="1550" spans="1:9">
      <c r="A1550" s="354">
        <v>2019</v>
      </c>
      <c r="B1550" s="354" t="s">
        <v>234</v>
      </c>
      <c r="C1550" s="355" t="s">
        <v>172</v>
      </c>
      <c r="D1550" s="354" t="s">
        <v>13</v>
      </c>
      <c r="E1550" s="355" t="s">
        <v>235</v>
      </c>
      <c r="F1550" s="354">
        <v>52.833111834957577</v>
      </c>
      <c r="G1550" s="354" t="s">
        <v>13</v>
      </c>
      <c r="H1550" s="354" t="s">
        <v>219</v>
      </c>
      <c r="I1550" s="355" t="s">
        <v>219</v>
      </c>
    </row>
    <row r="1551" spans="1:9">
      <c r="A1551" s="354">
        <v>2019</v>
      </c>
      <c r="B1551" s="354" t="s">
        <v>234</v>
      </c>
      <c r="C1551" s="355" t="s">
        <v>162</v>
      </c>
      <c r="D1551" s="354" t="s">
        <v>13</v>
      </c>
      <c r="E1551" s="355" t="s">
        <v>235</v>
      </c>
      <c r="F1551" s="354">
        <v>6.0058460650958221</v>
      </c>
      <c r="G1551" s="354" t="s">
        <v>13</v>
      </c>
      <c r="H1551" s="354" t="s">
        <v>219</v>
      </c>
      <c r="I1551" s="355" t="s">
        <v>219</v>
      </c>
    </row>
    <row r="1552" spans="1:9">
      <c r="A1552" s="354">
        <v>2019</v>
      </c>
      <c r="B1552" s="354" t="s">
        <v>234</v>
      </c>
      <c r="C1552" s="355" t="s">
        <v>175</v>
      </c>
      <c r="D1552" s="354" t="s">
        <v>13</v>
      </c>
      <c r="E1552" s="355" t="s">
        <v>235</v>
      </c>
      <c r="F1552" s="354">
        <v>71.908795310632684</v>
      </c>
      <c r="G1552" s="354" t="s">
        <v>13</v>
      </c>
      <c r="H1552" s="354" t="s">
        <v>219</v>
      </c>
      <c r="I1552" s="355" t="s">
        <v>219</v>
      </c>
    </row>
    <row r="1553" spans="1:9">
      <c r="A1553" s="354">
        <v>2019</v>
      </c>
      <c r="B1553" s="354" t="s">
        <v>234</v>
      </c>
      <c r="C1553" s="355" t="s">
        <v>173</v>
      </c>
      <c r="D1553" s="354" t="s">
        <v>13</v>
      </c>
      <c r="E1553" s="355" t="s">
        <v>235</v>
      </c>
      <c r="F1553" s="354">
        <v>85.194278985447937</v>
      </c>
      <c r="G1553" s="354" t="s">
        <v>13</v>
      </c>
      <c r="H1553" s="354" t="s">
        <v>219</v>
      </c>
      <c r="I1553" s="355" t="s">
        <v>219</v>
      </c>
    </row>
    <row r="1554" spans="1:9">
      <c r="A1554" s="354">
        <v>2019</v>
      </c>
      <c r="B1554" s="354" t="s">
        <v>234</v>
      </c>
      <c r="C1554" s="355" t="s">
        <v>176</v>
      </c>
      <c r="D1554" s="354" t="s">
        <v>13</v>
      </c>
      <c r="E1554" s="355" t="s">
        <v>235</v>
      </c>
      <c r="F1554" s="354">
        <v>91.535475247950785</v>
      </c>
      <c r="G1554" s="354" t="s">
        <v>13</v>
      </c>
      <c r="H1554" s="354" t="s">
        <v>219</v>
      </c>
      <c r="I1554" s="355" t="s">
        <v>219</v>
      </c>
    </row>
    <row r="1555" spans="1:9">
      <c r="A1555" s="354">
        <v>2019</v>
      </c>
      <c r="B1555" s="354" t="s">
        <v>234</v>
      </c>
      <c r="C1555" s="355" t="s">
        <v>174</v>
      </c>
      <c r="D1555" s="354" t="s">
        <v>13</v>
      </c>
      <c r="E1555" s="355" t="s">
        <v>235</v>
      </c>
      <c r="F1555" s="354">
        <v>160.75198138077624</v>
      </c>
      <c r="G1555" s="354" t="s">
        <v>13</v>
      </c>
      <c r="H1555" s="354" t="s">
        <v>219</v>
      </c>
      <c r="I1555" s="355" t="s">
        <v>219</v>
      </c>
    </row>
    <row r="1556" spans="1:9">
      <c r="A1556" s="354">
        <v>2019</v>
      </c>
      <c r="B1556" s="354" t="s">
        <v>234</v>
      </c>
      <c r="C1556" s="355" t="s">
        <v>183</v>
      </c>
      <c r="D1556" s="354" t="s">
        <v>13</v>
      </c>
      <c r="E1556" s="355" t="s">
        <v>235</v>
      </c>
      <c r="F1556" s="354">
        <v>28.309112512349081</v>
      </c>
      <c r="G1556" s="354" t="s">
        <v>13</v>
      </c>
      <c r="H1556" s="354" t="s">
        <v>219</v>
      </c>
      <c r="I1556" s="355" t="s">
        <v>219</v>
      </c>
    </row>
    <row r="1557" spans="1:9">
      <c r="A1557" s="354">
        <v>2019</v>
      </c>
      <c r="B1557" s="354" t="s">
        <v>234</v>
      </c>
      <c r="C1557" s="355" t="s">
        <v>185</v>
      </c>
      <c r="D1557" s="354" t="s">
        <v>13</v>
      </c>
      <c r="E1557" s="355" t="s">
        <v>235</v>
      </c>
      <c r="F1557" s="354">
        <v>42.245781790815848</v>
      </c>
      <c r="G1557" s="354" t="s">
        <v>13</v>
      </c>
      <c r="H1557" s="354" t="s">
        <v>219</v>
      </c>
      <c r="I1557" s="355" t="s">
        <v>219</v>
      </c>
    </row>
    <row r="1558" spans="1:9">
      <c r="A1558" s="354">
        <v>2019</v>
      </c>
      <c r="B1558" s="354" t="s">
        <v>234</v>
      </c>
      <c r="C1558" s="355" t="s">
        <v>186</v>
      </c>
      <c r="D1558" s="354" t="s">
        <v>13</v>
      </c>
      <c r="E1558" s="355" t="s">
        <v>235</v>
      </c>
      <c r="F1558" s="354">
        <v>431.37921900713144</v>
      </c>
      <c r="G1558" s="354" t="s">
        <v>13</v>
      </c>
      <c r="H1558" s="354" t="s">
        <v>219</v>
      </c>
      <c r="I1558" s="355" t="s">
        <v>219</v>
      </c>
    </row>
    <row r="1559" spans="1:9">
      <c r="A1559" s="354">
        <v>2019</v>
      </c>
      <c r="B1559" s="354" t="s">
        <v>234</v>
      </c>
      <c r="C1559" s="355" t="s">
        <v>161</v>
      </c>
      <c r="D1559" s="354" t="s">
        <v>13</v>
      </c>
      <c r="E1559" s="355" t="s">
        <v>235</v>
      </c>
      <c r="F1559" s="354">
        <v>572.59984524211791</v>
      </c>
      <c r="G1559" s="354" t="s">
        <v>13</v>
      </c>
      <c r="H1559" s="354" t="s">
        <v>219</v>
      </c>
      <c r="I1559" s="355" t="s">
        <v>219</v>
      </c>
    </row>
    <row r="1560" spans="1:9">
      <c r="A1560" s="354">
        <v>2019</v>
      </c>
      <c r="B1560" s="354" t="s">
        <v>234</v>
      </c>
      <c r="C1560" s="355" t="s">
        <v>187</v>
      </c>
      <c r="D1560" s="354" t="s">
        <v>13</v>
      </c>
      <c r="E1560" s="355" t="s">
        <v>235</v>
      </c>
      <c r="F1560" s="354">
        <v>23.617549508033321</v>
      </c>
      <c r="G1560" s="354" t="s">
        <v>13</v>
      </c>
      <c r="H1560" s="354" t="s">
        <v>219</v>
      </c>
      <c r="I1560" s="355" t="s">
        <v>219</v>
      </c>
    </row>
    <row r="1561" spans="1:9">
      <c r="A1561" s="354">
        <v>2019</v>
      </c>
      <c r="B1561" s="354" t="s">
        <v>234</v>
      </c>
      <c r="C1561" s="355" t="s">
        <v>177</v>
      </c>
      <c r="D1561" s="354" t="s">
        <v>13</v>
      </c>
      <c r="E1561" s="355" t="s">
        <v>235</v>
      </c>
      <c r="F1561" s="354">
        <v>146.81430593487528</v>
      </c>
      <c r="G1561" s="354" t="s">
        <v>13</v>
      </c>
      <c r="H1561" s="354" t="s">
        <v>219</v>
      </c>
      <c r="I1561" s="355" t="s">
        <v>219</v>
      </c>
    </row>
    <row r="1562" spans="1:9">
      <c r="A1562" s="354">
        <v>2019</v>
      </c>
      <c r="B1562" s="354" t="s">
        <v>234</v>
      </c>
      <c r="C1562" s="355" t="s">
        <v>171</v>
      </c>
      <c r="D1562" s="354" t="s">
        <v>13</v>
      </c>
      <c r="E1562" s="355" t="s">
        <v>235</v>
      </c>
      <c r="F1562" s="354">
        <v>255.25509835235513</v>
      </c>
      <c r="G1562" s="354" t="s">
        <v>13</v>
      </c>
      <c r="H1562" s="354" t="s">
        <v>219</v>
      </c>
      <c r="I1562" s="355" t="s">
        <v>219</v>
      </c>
    </row>
    <row r="1563" spans="1:9">
      <c r="A1563" s="354">
        <v>2019</v>
      </c>
      <c r="B1563" s="354" t="s">
        <v>234</v>
      </c>
      <c r="C1563" s="355" t="s">
        <v>188</v>
      </c>
      <c r="D1563" s="354" t="s">
        <v>13</v>
      </c>
      <c r="E1563" s="355" t="s">
        <v>235</v>
      </c>
      <c r="F1563" s="354">
        <v>235.38771375322651</v>
      </c>
      <c r="G1563" s="354" t="s">
        <v>13</v>
      </c>
      <c r="H1563" s="354" t="s">
        <v>219</v>
      </c>
      <c r="I1563" s="355" t="s">
        <v>219</v>
      </c>
    </row>
    <row r="1564" spans="1:9">
      <c r="A1564" s="354">
        <v>2019</v>
      </c>
      <c r="B1564" s="354" t="s">
        <v>234</v>
      </c>
      <c r="C1564" s="355" t="s">
        <v>198</v>
      </c>
      <c r="D1564" s="354" t="s">
        <v>4</v>
      </c>
      <c r="E1564" s="355" t="s">
        <v>235</v>
      </c>
      <c r="F1564" s="354">
        <v>1275.2061175348877</v>
      </c>
      <c r="G1564" s="354" t="s">
        <v>13</v>
      </c>
      <c r="H1564" s="354" t="s">
        <v>219</v>
      </c>
      <c r="I1564" s="355" t="s">
        <v>219</v>
      </c>
    </row>
    <row r="1565" spans="1:9">
      <c r="A1565" s="354">
        <v>2019</v>
      </c>
      <c r="B1565" s="354" t="s">
        <v>234</v>
      </c>
      <c r="C1565" s="355" t="s">
        <v>190</v>
      </c>
      <c r="D1565" s="354" t="s">
        <v>1</v>
      </c>
      <c r="E1565" s="355" t="s">
        <v>235</v>
      </c>
      <c r="F1565" s="354">
        <v>122.18519507544354</v>
      </c>
      <c r="G1565" s="354" t="s">
        <v>13</v>
      </c>
      <c r="H1565" s="354" t="s">
        <v>219</v>
      </c>
      <c r="I1565" s="355" t="s">
        <v>219</v>
      </c>
    </row>
    <row r="1566" spans="1:9">
      <c r="A1566" s="354">
        <v>2019</v>
      </c>
      <c r="B1566" s="354" t="s">
        <v>234</v>
      </c>
      <c r="C1566" s="355" t="s">
        <v>192</v>
      </c>
      <c r="D1566" s="354" t="s">
        <v>1</v>
      </c>
      <c r="E1566" s="355" t="s">
        <v>235</v>
      </c>
      <c r="F1566" s="354">
        <v>43.052784136211187</v>
      </c>
      <c r="G1566" s="354" t="s">
        <v>13</v>
      </c>
      <c r="H1566" s="354" t="s">
        <v>219</v>
      </c>
      <c r="I1566" s="355" t="s">
        <v>219</v>
      </c>
    </row>
    <row r="1567" spans="1:9">
      <c r="A1567" s="354">
        <v>2019</v>
      </c>
      <c r="B1567" s="354" t="s">
        <v>234</v>
      </c>
      <c r="C1567" s="355" t="s">
        <v>204</v>
      </c>
      <c r="D1567" s="354" t="s">
        <v>2</v>
      </c>
      <c r="E1567" s="355" t="s">
        <v>235</v>
      </c>
      <c r="F1567" s="354">
        <v>7381.6630130485182</v>
      </c>
      <c r="G1567" s="354" t="s">
        <v>13</v>
      </c>
      <c r="H1567" s="354" t="s">
        <v>219</v>
      </c>
      <c r="I1567" s="355" t="s">
        <v>219</v>
      </c>
    </row>
    <row r="1568" spans="1:9">
      <c r="A1568" s="354">
        <v>2019</v>
      </c>
      <c r="B1568" s="354" t="s">
        <v>234</v>
      </c>
      <c r="C1568" s="355" t="s">
        <v>205</v>
      </c>
      <c r="D1568" s="354" t="s">
        <v>2</v>
      </c>
      <c r="E1568" s="355" t="s">
        <v>235</v>
      </c>
      <c r="F1568" s="354">
        <v>4212.572528933445</v>
      </c>
      <c r="G1568" s="354" t="s">
        <v>13</v>
      </c>
      <c r="H1568" s="354" t="s">
        <v>219</v>
      </c>
      <c r="I1568" s="355" t="s">
        <v>219</v>
      </c>
    </row>
    <row r="1569" spans="1:9">
      <c r="A1569" s="354">
        <v>2019</v>
      </c>
      <c r="B1569" s="354" t="s">
        <v>234</v>
      </c>
      <c r="C1569" s="355" t="s">
        <v>206</v>
      </c>
      <c r="D1569" s="354" t="s">
        <v>2</v>
      </c>
      <c r="E1569" s="355" t="s">
        <v>235</v>
      </c>
      <c r="F1569" s="354">
        <v>796.82015992403774</v>
      </c>
      <c r="G1569" s="354" t="s">
        <v>13</v>
      </c>
      <c r="H1569" s="354" t="s">
        <v>219</v>
      </c>
      <c r="I1569" s="355" t="s">
        <v>219</v>
      </c>
    </row>
    <row r="1570" spans="1:9">
      <c r="A1570" s="354">
        <v>2019</v>
      </c>
      <c r="B1570" s="354" t="s">
        <v>234</v>
      </c>
      <c r="C1570" s="355" t="s">
        <v>193</v>
      </c>
      <c r="D1570" s="354" t="s">
        <v>5</v>
      </c>
      <c r="E1570" s="355" t="s">
        <v>235</v>
      </c>
      <c r="F1570" s="354">
        <v>1788.4562679026094</v>
      </c>
      <c r="G1570" s="354" t="s">
        <v>13</v>
      </c>
      <c r="H1570" s="354" t="s">
        <v>219</v>
      </c>
      <c r="I1570" s="355" t="s">
        <v>219</v>
      </c>
    </row>
    <row r="1571" spans="1:9">
      <c r="A1571" s="354">
        <v>2019</v>
      </c>
      <c r="B1571" s="354" t="s">
        <v>234</v>
      </c>
      <c r="C1571" s="355" t="s">
        <v>164</v>
      </c>
      <c r="D1571" s="354" t="s">
        <v>5</v>
      </c>
      <c r="E1571" s="355" t="s">
        <v>235</v>
      </c>
      <c r="F1571" s="354">
        <v>4521.8010932105763</v>
      </c>
      <c r="G1571" s="354" t="s">
        <v>13</v>
      </c>
      <c r="H1571" s="354" t="s">
        <v>219</v>
      </c>
      <c r="I1571" s="355" t="s">
        <v>219</v>
      </c>
    </row>
    <row r="1572" spans="1:9">
      <c r="A1572" s="354">
        <v>2019</v>
      </c>
      <c r="B1572" s="354" t="s">
        <v>234</v>
      </c>
      <c r="C1572" s="355" t="s">
        <v>170</v>
      </c>
      <c r="D1572" s="354" t="s">
        <v>5</v>
      </c>
      <c r="E1572" s="355" t="s">
        <v>235</v>
      </c>
      <c r="F1572" s="354">
        <v>5480.3525860028712</v>
      </c>
      <c r="G1572" s="354" t="s">
        <v>13</v>
      </c>
      <c r="H1572" s="354" t="s">
        <v>219</v>
      </c>
      <c r="I1572" s="355" t="s">
        <v>219</v>
      </c>
    </row>
    <row r="1573" spans="1:9">
      <c r="A1573" s="354">
        <v>2019</v>
      </c>
      <c r="B1573" s="354" t="s">
        <v>234</v>
      </c>
      <c r="C1573" s="355" t="s">
        <v>194</v>
      </c>
      <c r="D1573" s="354" t="s">
        <v>5</v>
      </c>
      <c r="E1573" s="355" t="s">
        <v>235</v>
      </c>
      <c r="F1573" s="354">
        <v>743.14389007365821</v>
      </c>
      <c r="G1573" s="354" t="s">
        <v>13</v>
      </c>
      <c r="H1573" s="354" t="s">
        <v>219</v>
      </c>
      <c r="I1573" s="355" t="s">
        <v>219</v>
      </c>
    </row>
    <row r="1574" spans="1:9">
      <c r="A1574" s="354">
        <v>2019</v>
      </c>
      <c r="B1574" s="354" t="s">
        <v>234</v>
      </c>
      <c r="C1574" s="355" t="s">
        <v>195</v>
      </c>
      <c r="D1574" s="354" t="s">
        <v>8</v>
      </c>
      <c r="E1574" s="355" t="s">
        <v>235</v>
      </c>
      <c r="F1574" s="354">
        <v>1816.4058149049997</v>
      </c>
      <c r="G1574" s="354" t="s">
        <v>13</v>
      </c>
      <c r="H1574" s="354" t="s">
        <v>219</v>
      </c>
      <c r="I1574" s="355" t="s">
        <v>219</v>
      </c>
    </row>
    <row r="1575" spans="1:9">
      <c r="A1575" s="354">
        <v>2019</v>
      </c>
      <c r="B1575" s="354" t="s">
        <v>234</v>
      </c>
      <c r="C1575" s="355" t="s">
        <v>213</v>
      </c>
      <c r="D1575" s="354" t="s">
        <v>8</v>
      </c>
      <c r="E1575" s="355" t="s">
        <v>235</v>
      </c>
      <c r="F1575" s="354">
        <v>22.965615361926343</v>
      </c>
      <c r="G1575" s="354" t="s">
        <v>13</v>
      </c>
      <c r="H1575" s="354" t="s">
        <v>219</v>
      </c>
      <c r="I1575" s="355" t="s">
        <v>219</v>
      </c>
    </row>
    <row r="1576" spans="1:9">
      <c r="A1576" s="354">
        <v>2019</v>
      </c>
      <c r="B1576" s="354" t="s">
        <v>234</v>
      </c>
      <c r="C1576" s="355" t="s">
        <v>199</v>
      </c>
      <c r="D1576" s="354" t="s">
        <v>8</v>
      </c>
      <c r="E1576" s="355" t="s">
        <v>235</v>
      </c>
      <c r="F1576" s="354">
        <v>1026.8242035129108</v>
      </c>
      <c r="G1576" s="354" t="s">
        <v>13</v>
      </c>
      <c r="H1576" s="354" t="s">
        <v>219</v>
      </c>
      <c r="I1576" s="355" t="s">
        <v>219</v>
      </c>
    </row>
    <row r="1577" spans="1:9">
      <c r="A1577" s="354">
        <v>2019</v>
      </c>
      <c r="B1577" s="354" t="s">
        <v>234</v>
      </c>
      <c r="C1577" s="355" t="s">
        <v>196</v>
      </c>
      <c r="D1577" s="354" t="s">
        <v>8</v>
      </c>
      <c r="E1577" s="355" t="s">
        <v>235</v>
      </c>
      <c r="F1577" s="354">
        <v>126.91713457260295</v>
      </c>
      <c r="G1577" s="354" t="s">
        <v>13</v>
      </c>
      <c r="H1577" s="354" t="s">
        <v>219</v>
      </c>
      <c r="I1577" s="355" t="s">
        <v>219</v>
      </c>
    </row>
    <row r="1578" spans="1:9">
      <c r="A1578" s="354">
        <v>2019</v>
      </c>
      <c r="B1578" s="354" t="s">
        <v>234</v>
      </c>
      <c r="C1578" s="355" t="s">
        <v>191</v>
      </c>
      <c r="D1578" s="354" t="s">
        <v>8</v>
      </c>
      <c r="E1578" s="355" t="s">
        <v>235</v>
      </c>
      <c r="F1578" s="354">
        <v>2966.034593976437</v>
      </c>
      <c r="G1578" s="354" t="s">
        <v>13</v>
      </c>
      <c r="H1578" s="354" t="s">
        <v>219</v>
      </c>
      <c r="I1578" s="355" t="s">
        <v>219</v>
      </c>
    </row>
    <row r="1579" spans="1:9">
      <c r="A1579" s="354">
        <v>2019</v>
      </c>
      <c r="B1579" s="354" t="s">
        <v>234</v>
      </c>
      <c r="C1579" s="355" t="s">
        <v>215</v>
      </c>
      <c r="D1579" s="354" t="s">
        <v>8</v>
      </c>
      <c r="E1579" s="355" t="s">
        <v>235</v>
      </c>
      <c r="F1579" s="354">
        <v>434.85650826872035</v>
      </c>
      <c r="G1579" s="354" t="s">
        <v>13</v>
      </c>
      <c r="H1579" s="354" t="s">
        <v>219</v>
      </c>
      <c r="I1579" s="355" t="s">
        <v>219</v>
      </c>
    </row>
    <row r="1580" spans="1:9">
      <c r="A1580" s="354">
        <v>2019</v>
      </c>
      <c r="B1580" s="354" t="s">
        <v>234</v>
      </c>
      <c r="C1580" s="355" t="s">
        <v>207</v>
      </c>
      <c r="D1580" s="354" t="s">
        <v>8</v>
      </c>
      <c r="E1580" s="355" t="s">
        <v>235</v>
      </c>
      <c r="F1580" s="354">
        <v>276.11496171878611</v>
      </c>
      <c r="G1580" s="354" t="s">
        <v>13</v>
      </c>
      <c r="H1580" s="354" t="s">
        <v>219</v>
      </c>
      <c r="I1580" s="355" t="s">
        <v>219</v>
      </c>
    </row>
    <row r="1581" spans="1:9">
      <c r="A1581" s="354">
        <v>2019</v>
      </c>
      <c r="B1581" s="354" t="s">
        <v>234</v>
      </c>
      <c r="C1581" s="355" t="s">
        <v>208</v>
      </c>
      <c r="D1581" s="354" t="s">
        <v>8</v>
      </c>
      <c r="E1581" s="355" t="s">
        <v>235</v>
      </c>
      <c r="F1581" s="354">
        <v>724.03963473199769</v>
      </c>
      <c r="G1581" s="354" t="s">
        <v>13</v>
      </c>
      <c r="H1581" s="354" t="s">
        <v>219</v>
      </c>
      <c r="I1581" s="355" t="s">
        <v>219</v>
      </c>
    </row>
    <row r="1582" spans="1:9">
      <c r="A1582" s="354">
        <v>2019</v>
      </c>
      <c r="B1582" s="354" t="s">
        <v>234</v>
      </c>
      <c r="C1582" s="355" t="s">
        <v>214</v>
      </c>
      <c r="D1582" s="354" t="s">
        <v>8</v>
      </c>
      <c r="E1582" s="355" t="s">
        <v>235</v>
      </c>
      <c r="F1582" s="354">
        <v>80.820931399724003</v>
      </c>
      <c r="G1582" s="354" t="s">
        <v>13</v>
      </c>
      <c r="H1582" s="354" t="s">
        <v>219</v>
      </c>
      <c r="I1582" s="355" t="s">
        <v>219</v>
      </c>
    </row>
    <row r="1583" spans="1:9">
      <c r="A1583" s="354">
        <v>2019</v>
      </c>
      <c r="B1583" s="354" t="s">
        <v>234</v>
      </c>
      <c r="C1583" s="355" t="s">
        <v>201</v>
      </c>
      <c r="D1583" s="354" t="s">
        <v>9</v>
      </c>
      <c r="E1583" s="355" t="s">
        <v>235</v>
      </c>
      <c r="F1583" s="354">
        <v>585.41052496100656</v>
      </c>
      <c r="G1583" s="354" t="s">
        <v>13</v>
      </c>
      <c r="H1583" s="354" t="s">
        <v>219</v>
      </c>
      <c r="I1583" s="355" t="s">
        <v>219</v>
      </c>
    </row>
    <row r="1584" spans="1:9">
      <c r="A1584" s="354">
        <v>2019</v>
      </c>
      <c r="B1584" s="354" t="s">
        <v>234</v>
      </c>
      <c r="C1584" s="355" t="s">
        <v>189</v>
      </c>
      <c r="D1584" s="354" t="s">
        <v>9</v>
      </c>
      <c r="E1584" s="355" t="s">
        <v>235</v>
      </c>
      <c r="F1584" s="354">
        <v>1376.2684600343437</v>
      </c>
      <c r="G1584" s="354" t="s">
        <v>13</v>
      </c>
      <c r="H1584" s="354" t="s">
        <v>219</v>
      </c>
      <c r="I1584" s="355" t="s">
        <v>219</v>
      </c>
    </row>
    <row r="1585" spans="1:9">
      <c r="A1585" s="354">
        <v>2019</v>
      </c>
      <c r="B1585" s="354" t="s">
        <v>234</v>
      </c>
      <c r="C1585" s="355" t="s">
        <v>209</v>
      </c>
      <c r="D1585" s="354" t="s">
        <v>12</v>
      </c>
      <c r="E1585" s="355" t="s">
        <v>235</v>
      </c>
      <c r="F1585" s="354">
        <v>386.32402344325988</v>
      </c>
      <c r="G1585" s="354" t="s">
        <v>13</v>
      </c>
      <c r="H1585" s="354" t="s">
        <v>219</v>
      </c>
      <c r="I1585" s="355" t="s">
        <v>219</v>
      </c>
    </row>
    <row r="1586" spans="1:9">
      <c r="A1586" s="354">
        <v>2019</v>
      </c>
      <c r="B1586" s="354" t="s">
        <v>234</v>
      </c>
      <c r="C1586" s="355" t="s">
        <v>210</v>
      </c>
      <c r="D1586" s="354" t="s">
        <v>12</v>
      </c>
      <c r="E1586" s="355" t="s">
        <v>235</v>
      </c>
      <c r="F1586" s="354">
        <v>1166.5380359981182</v>
      </c>
      <c r="G1586" s="354" t="s">
        <v>13</v>
      </c>
      <c r="H1586" s="354" t="s">
        <v>219</v>
      </c>
      <c r="I1586" s="355" t="s">
        <v>219</v>
      </c>
    </row>
    <row r="1587" spans="1:9">
      <c r="A1587" s="354">
        <v>2019</v>
      </c>
      <c r="B1587" s="354" t="s">
        <v>234</v>
      </c>
      <c r="C1587" s="355" t="s">
        <v>178</v>
      </c>
      <c r="D1587" s="354" t="s">
        <v>6</v>
      </c>
      <c r="E1587" s="355" t="s">
        <v>235</v>
      </c>
      <c r="F1587" s="354">
        <v>3378.7180867895559</v>
      </c>
      <c r="G1587" s="354" t="s">
        <v>13</v>
      </c>
      <c r="H1587" s="354" t="s">
        <v>219</v>
      </c>
      <c r="I1587" s="355" t="s">
        <v>219</v>
      </c>
    </row>
    <row r="1588" spans="1:9">
      <c r="A1588" s="354">
        <v>2019</v>
      </c>
      <c r="B1588" s="354" t="s">
        <v>234</v>
      </c>
      <c r="C1588" s="355" t="s">
        <v>216</v>
      </c>
      <c r="D1588" s="354" t="s">
        <v>6</v>
      </c>
      <c r="E1588" s="355" t="s">
        <v>235</v>
      </c>
      <c r="F1588" s="354">
        <v>489.39534907176449</v>
      </c>
      <c r="G1588" s="354" t="s">
        <v>13</v>
      </c>
      <c r="H1588" s="354" t="s">
        <v>219</v>
      </c>
      <c r="I1588" s="355" t="s">
        <v>219</v>
      </c>
    </row>
    <row r="1589" spans="1:9">
      <c r="A1589" s="354">
        <v>2019</v>
      </c>
      <c r="B1589" s="354" t="s">
        <v>234</v>
      </c>
      <c r="C1589" s="355" t="s">
        <v>179</v>
      </c>
      <c r="D1589" s="354" t="s">
        <v>6</v>
      </c>
      <c r="E1589" s="355" t="s">
        <v>235</v>
      </c>
      <c r="F1589" s="354">
        <v>319.59527033489655</v>
      </c>
      <c r="G1589" s="354" t="s">
        <v>13</v>
      </c>
      <c r="H1589" s="354" t="s">
        <v>219</v>
      </c>
      <c r="I1589" s="355" t="s">
        <v>219</v>
      </c>
    </row>
    <row r="1590" spans="1:9">
      <c r="A1590" s="354">
        <v>2019</v>
      </c>
      <c r="B1590" s="354" t="s">
        <v>234</v>
      </c>
      <c r="C1590" s="355" t="s">
        <v>217</v>
      </c>
      <c r="D1590" s="354" t="s">
        <v>3</v>
      </c>
      <c r="E1590" s="355" t="s">
        <v>235</v>
      </c>
      <c r="F1590" s="354">
        <v>492.87090430805176</v>
      </c>
      <c r="G1590" s="354" t="s">
        <v>13</v>
      </c>
      <c r="H1590" s="354" t="s">
        <v>219</v>
      </c>
      <c r="I1590" s="355" t="s">
        <v>219</v>
      </c>
    </row>
    <row r="1591" spans="1:9">
      <c r="A1591" s="354">
        <v>2019</v>
      </c>
      <c r="B1591" s="354" t="s">
        <v>234</v>
      </c>
      <c r="C1591" s="355" t="s">
        <v>180</v>
      </c>
      <c r="D1591" s="354" t="s">
        <v>3</v>
      </c>
      <c r="E1591" s="355" t="s">
        <v>235</v>
      </c>
      <c r="F1591" s="354">
        <v>845.34614872188286</v>
      </c>
      <c r="G1591" s="354" t="s">
        <v>13</v>
      </c>
      <c r="H1591" s="354" t="s">
        <v>219</v>
      </c>
      <c r="I1591" s="355" t="s">
        <v>219</v>
      </c>
    </row>
    <row r="1592" spans="1:9">
      <c r="A1592" s="354">
        <v>2019</v>
      </c>
      <c r="B1592" s="354" t="s">
        <v>234</v>
      </c>
      <c r="C1592" s="355" t="s">
        <v>200</v>
      </c>
      <c r="D1592" s="354" t="s">
        <v>7</v>
      </c>
      <c r="E1592" s="355" t="s">
        <v>235</v>
      </c>
      <c r="F1592" s="354">
        <v>775.42705622686685</v>
      </c>
      <c r="G1592" s="354" t="s">
        <v>13</v>
      </c>
      <c r="H1592" s="354" t="s">
        <v>219</v>
      </c>
      <c r="I1592" s="355" t="s">
        <v>219</v>
      </c>
    </row>
    <row r="1593" spans="1:9">
      <c r="A1593" s="354">
        <v>2019</v>
      </c>
      <c r="B1593" s="354" t="s">
        <v>234</v>
      </c>
      <c r="C1593" s="355" t="s">
        <v>181</v>
      </c>
      <c r="D1593" s="354" t="s">
        <v>7</v>
      </c>
      <c r="E1593" s="355" t="s">
        <v>235</v>
      </c>
      <c r="F1593" s="354">
        <v>416.16966351606499</v>
      </c>
      <c r="G1593" s="354" t="s">
        <v>13</v>
      </c>
      <c r="H1593" s="354" t="s">
        <v>219</v>
      </c>
      <c r="I1593" s="355" t="s">
        <v>219</v>
      </c>
    </row>
    <row r="1594" spans="1:9">
      <c r="A1594" s="354">
        <v>2019</v>
      </c>
      <c r="B1594" s="354" t="s">
        <v>234</v>
      </c>
      <c r="C1594" s="355" t="s">
        <v>218</v>
      </c>
      <c r="D1594" s="354" t="s">
        <v>7</v>
      </c>
      <c r="E1594" s="355" t="s">
        <v>235</v>
      </c>
      <c r="F1594" s="354">
        <v>159.84850125502379</v>
      </c>
      <c r="G1594" s="354" t="s">
        <v>13</v>
      </c>
      <c r="H1594" s="354" t="s">
        <v>219</v>
      </c>
      <c r="I1594" s="355" t="s">
        <v>219</v>
      </c>
    </row>
    <row r="1595" spans="1:9">
      <c r="A1595" s="354">
        <v>2019</v>
      </c>
      <c r="B1595" s="354" t="s">
        <v>234</v>
      </c>
      <c r="C1595" s="355" t="s">
        <v>197</v>
      </c>
      <c r="D1595" s="354" t="s">
        <v>7</v>
      </c>
      <c r="E1595" s="355" t="s">
        <v>235</v>
      </c>
      <c r="F1595" s="354">
        <v>485.95350780201682</v>
      </c>
      <c r="G1595" s="354" t="s">
        <v>13</v>
      </c>
      <c r="H1595" s="354" t="s">
        <v>219</v>
      </c>
      <c r="I1595" s="355" t="s">
        <v>219</v>
      </c>
    </row>
    <row r="1596" spans="1:9">
      <c r="A1596" s="354">
        <v>2019</v>
      </c>
      <c r="B1596" s="354" t="s">
        <v>234</v>
      </c>
      <c r="C1596" s="355" t="s">
        <v>211</v>
      </c>
      <c r="D1596" s="354" t="s">
        <v>7</v>
      </c>
      <c r="E1596" s="355" t="s">
        <v>235</v>
      </c>
      <c r="F1596" s="354">
        <v>356.02302686746316</v>
      </c>
      <c r="G1596" s="354" t="s">
        <v>13</v>
      </c>
      <c r="H1596" s="354" t="s">
        <v>219</v>
      </c>
      <c r="I1596" s="355" t="s">
        <v>219</v>
      </c>
    </row>
    <row r="1597" spans="1:9">
      <c r="A1597" s="354">
        <v>2019</v>
      </c>
      <c r="B1597" s="354" t="s">
        <v>234</v>
      </c>
      <c r="C1597" s="355" t="s">
        <v>182</v>
      </c>
      <c r="D1597" s="354" t="s">
        <v>14</v>
      </c>
      <c r="E1597" s="355" t="s">
        <v>235</v>
      </c>
      <c r="F1597" s="354">
        <v>1456.9390156232225</v>
      </c>
      <c r="G1597" s="354" t="s">
        <v>13</v>
      </c>
      <c r="H1597" s="354" t="s">
        <v>219</v>
      </c>
      <c r="I1597" s="355" t="s">
        <v>219</v>
      </c>
    </row>
    <row r="1598" spans="1:9">
      <c r="A1598" s="354">
        <v>2019</v>
      </c>
      <c r="B1598" s="354" t="s">
        <v>234</v>
      </c>
      <c r="C1598" s="355" t="s">
        <v>212</v>
      </c>
      <c r="D1598" s="354" t="s">
        <v>16</v>
      </c>
      <c r="E1598" s="355" t="s">
        <v>235</v>
      </c>
      <c r="F1598" s="354">
        <v>693.4056009745791</v>
      </c>
      <c r="G1598" s="354" t="s">
        <v>13</v>
      </c>
      <c r="H1598" s="354" t="s">
        <v>219</v>
      </c>
      <c r="I1598" s="355" t="s">
        <v>219</v>
      </c>
    </row>
    <row r="1599" spans="1:9">
      <c r="A1599" s="354">
        <v>2019</v>
      </c>
      <c r="B1599" s="354" t="s">
        <v>234</v>
      </c>
      <c r="C1599" s="355" t="s">
        <v>184</v>
      </c>
      <c r="D1599" s="354" t="s">
        <v>47</v>
      </c>
      <c r="E1599" s="355" t="s">
        <v>235</v>
      </c>
      <c r="F1599" s="354">
        <v>687.57863059059173</v>
      </c>
      <c r="G1599" s="354" t="s">
        <v>13</v>
      </c>
      <c r="H1599" s="354" t="s">
        <v>219</v>
      </c>
      <c r="I1599" s="355" t="s">
        <v>219</v>
      </c>
    </row>
    <row r="1600" spans="1:9">
      <c r="A1600" s="354">
        <v>2019</v>
      </c>
      <c r="B1600" s="354" t="s">
        <v>234</v>
      </c>
      <c r="C1600" s="355" t="s">
        <v>203</v>
      </c>
      <c r="D1600" s="354" t="s">
        <v>45</v>
      </c>
      <c r="E1600" s="355" t="s">
        <v>235</v>
      </c>
      <c r="F1600" s="354">
        <v>442.69856413248442</v>
      </c>
      <c r="G1600" s="354" t="s">
        <v>13</v>
      </c>
      <c r="H1600" s="354" t="s">
        <v>219</v>
      </c>
      <c r="I1600" s="355" t="s">
        <v>219</v>
      </c>
    </row>
    <row r="1601" spans="1:9">
      <c r="A1601" s="354">
        <v>2019</v>
      </c>
      <c r="B1601" s="354" t="s">
        <v>234</v>
      </c>
      <c r="C1601" s="355" t="s">
        <v>202</v>
      </c>
      <c r="D1601" s="354" t="s">
        <v>44</v>
      </c>
      <c r="E1601" s="355" t="s">
        <v>235</v>
      </c>
      <c r="F1601" s="354">
        <v>448.94249031756453</v>
      </c>
      <c r="G1601" s="354" t="s">
        <v>13</v>
      </c>
      <c r="H1601" s="354" t="s">
        <v>219</v>
      </c>
      <c r="I1601" s="355" t="s">
        <v>219</v>
      </c>
    </row>
    <row r="1602" spans="1:9">
      <c r="A1602" s="354">
        <v>2019</v>
      </c>
      <c r="B1602" s="354" t="s">
        <v>236</v>
      </c>
      <c r="C1602" s="355" t="s">
        <v>220</v>
      </c>
      <c r="D1602" s="354" t="s">
        <v>2</v>
      </c>
      <c r="E1602" s="355" t="s">
        <v>235</v>
      </c>
      <c r="F1602" s="354">
        <v>921.82506729000067</v>
      </c>
      <c r="G1602" s="354" t="s">
        <v>13</v>
      </c>
      <c r="H1602" s="354" t="s">
        <v>219</v>
      </c>
      <c r="I1602" s="355" t="s">
        <v>219</v>
      </c>
    </row>
    <row r="1603" spans="1:9">
      <c r="A1603" s="354">
        <v>2019</v>
      </c>
      <c r="B1603" s="354" t="s">
        <v>236</v>
      </c>
      <c r="C1603" s="355" t="s">
        <v>221</v>
      </c>
      <c r="D1603" s="354" t="s">
        <v>2</v>
      </c>
      <c r="E1603" s="355" t="s">
        <v>235</v>
      </c>
      <c r="F1603" s="354">
        <v>29.563648485673113</v>
      </c>
      <c r="G1603" s="354" t="s">
        <v>13</v>
      </c>
      <c r="H1603" s="354" t="s">
        <v>219</v>
      </c>
      <c r="I1603" s="355" t="s">
        <v>219</v>
      </c>
    </row>
    <row r="1604" spans="1:9">
      <c r="A1604" s="354">
        <v>2019</v>
      </c>
      <c r="B1604" s="354" t="s">
        <v>236</v>
      </c>
      <c r="C1604" s="355" t="s">
        <v>222</v>
      </c>
      <c r="D1604" s="354" t="s">
        <v>3</v>
      </c>
      <c r="E1604" s="355" t="s">
        <v>235</v>
      </c>
      <c r="F1604" s="354">
        <v>4701.7239204486168</v>
      </c>
      <c r="G1604" s="354" t="s">
        <v>13</v>
      </c>
      <c r="H1604" s="354" t="s">
        <v>219</v>
      </c>
      <c r="I1604" s="355" t="s">
        <v>219</v>
      </c>
    </row>
    <row r="1605" spans="1:9">
      <c r="A1605" s="354">
        <v>2019</v>
      </c>
      <c r="B1605" s="354" t="s">
        <v>236</v>
      </c>
      <c r="C1605" s="355" t="s">
        <v>223</v>
      </c>
      <c r="D1605" s="354" t="s">
        <v>54</v>
      </c>
      <c r="E1605" s="355" t="s">
        <v>235</v>
      </c>
      <c r="F1605" s="354">
        <v>369.51777029758102</v>
      </c>
      <c r="G1605" s="354" t="s">
        <v>13</v>
      </c>
      <c r="H1605" s="354" t="s">
        <v>219</v>
      </c>
      <c r="I1605" s="355" t="s">
        <v>219</v>
      </c>
    </row>
    <row r="1606" spans="1:9">
      <c r="A1606" s="354">
        <v>2019</v>
      </c>
      <c r="B1606" s="354" t="s">
        <v>237</v>
      </c>
      <c r="C1606" s="355" t="s">
        <v>228</v>
      </c>
      <c r="D1606" s="354" t="s">
        <v>1</v>
      </c>
      <c r="E1606" s="355" t="s">
        <v>235</v>
      </c>
      <c r="F1606" s="354">
        <v>32.689409269999992</v>
      </c>
      <c r="G1606" s="354" t="s">
        <v>13</v>
      </c>
      <c r="H1606" s="354" t="s">
        <v>219</v>
      </c>
      <c r="I1606" s="355" t="s">
        <v>219</v>
      </c>
    </row>
    <row r="1607" spans="1:9">
      <c r="A1607" s="354">
        <v>2019</v>
      </c>
      <c r="B1607" s="354" t="s">
        <v>237</v>
      </c>
      <c r="C1607" s="355" t="s">
        <v>231</v>
      </c>
      <c r="D1607" s="354" t="s">
        <v>12</v>
      </c>
      <c r="E1607" s="355" t="s">
        <v>235</v>
      </c>
      <c r="F1607" s="354">
        <v>6.2583082900000004</v>
      </c>
      <c r="G1607" s="354" t="s">
        <v>13</v>
      </c>
      <c r="H1607" s="354" t="s">
        <v>219</v>
      </c>
      <c r="I1607" s="355" t="s">
        <v>219</v>
      </c>
    </row>
    <row r="1608" spans="1:9">
      <c r="A1608" s="354">
        <v>2019</v>
      </c>
      <c r="B1608" s="354" t="s">
        <v>237</v>
      </c>
      <c r="C1608" s="355" t="s">
        <v>230</v>
      </c>
      <c r="D1608" s="354" t="s">
        <v>7</v>
      </c>
      <c r="E1608" s="355" t="s">
        <v>235</v>
      </c>
      <c r="F1608" s="354">
        <v>15.244251999999999</v>
      </c>
      <c r="G1608" s="354" t="s">
        <v>13</v>
      </c>
      <c r="H1608" s="354" t="s">
        <v>219</v>
      </c>
      <c r="I1608" s="355" t="s">
        <v>219</v>
      </c>
    </row>
    <row r="1609" spans="1:9">
      <c r="A1609" s="354">
        <v>2019</v>
      </c>
      <c r="B1609" s="354" t="s">
        <v>237</v>
      </c>
      <c r="C1609" s="355" t="s">
        <v>224</v>
      </c>
      <c r="D1609" s="354" t="s">
        <v>15</v>
      </c>
      <c r="E1609" s="355" t="s">
        <v>235</v>
      </c>
      <c r="F1609" s="354">
        <v>2189.1672806634988</v>
      </c>
      <c r="G1609" s="354" t="s">
        <v>13</v>
      </c>
      <c r="H1609" s="354" t="s">
        <v>219</v>
      </c>
      <c r="I1609" s="355" t="s">
        <v>219</v>
      </c>
    </row>
    <row r="1610" spans="1:9">
      <c r="A1610" s="354">
        <v>2019</v>
      </c>
      <c r="B1610" s="354" t="s">
        <v>237</v>
      </c>
      <c r="C1610" s="355" t="s">
        <v>233</v>
      </c>
      <c r="D1610" s="354" t="s">
        <v>15</v>
      </c>
      <c r="E1610" s="355" t="s">
        <v>235</v>
      </c>
      <c r="F1610" s="354">
        <v>715.95061107295396</v>
      </c>
      <c r="G1610" s="354" t="s">
        <v>13</v>
      </c>
      <c r="H1610" s="354" t="s">
        <v>219</v>
      </c>
      <c r="I1610" s="355" t="s">
        <v>219</v>
      </c>
    </row>
    <row r="1611" spans="1:9">
      <c r="A1611" s="354">
        <v>2019</v>
      </c>
      <c r="B1611" s="354" t="s">
        <v>237</v>
      </c>
      <c r="C1611" s="355" t="s">
        <v>232</v>
      </c>
      <c r="D1611" s="354" t="s">
        <v>15</v>
      </c>
      <c r="E1611" s="355" t="s">
        <v>235</v>
      </c>
      <c r="F1611" s="354">
        <v>177.67764726000001</v>
      </c>
      <c r="G1611" s="354" t="s">
        <v>13</v>
      </c>
      <c r="H1611" s="354" t="s">
        <v>219</v>
      </c>
      <c r="I1611" s="355" t="s">
        <v>219</v>
      </c>
    </row>
    <row r="1612" spans="1:9">
      <c r="A1612" s="354">
        <v>2019</v>
      </c>
      <c r="B1612" s="354" t="s">
        <v>237</v>
      </c>
      <c r="C1612" s="355" t="s">
        <v>225</v>
      </c>
      <c r="D1612" s="354" t="s">
        <v>16</v>
      </c>
      <c r="E1612" s="355" t="s">
        <v>235</v>
      </c>
      <c r="F1612" s="354">
        <v>1495.932577809439</v>
      </c>
      <c r="G1612" s="354" t="s">
        <v>13</v>
      </c>
      <c r="H1612" s="354" t="s">
        <v>219</v>
      </c>
      <c r="I1612" s="355" t="s">
        <v>219</v>
      </c>
    </row>
    <row r="1613" spans="1:9">
      <c r="A1613" s="354">
        <v>2019</v>
      </c>
      <c r="B1613" s="354" t="s">
        <v>237</v>
      </c>
      <c r="C1613" s="355" t="s">
        <v>227</v>
      </c>
      <c r="D1613" s="354" t="s">
        <v>47</v>
      </c>
      <c r="E1613" s="355" t="s">
        <v>235</v>
      </c>
      <c r="F1613" s="354">
        <v>1358.2363742218649</v>
      </c>
      <c r="G1613" s="354" t="s">
        <v>13</v>
      </c>
      <c r="H1613" s="354" t="s">
        <v>219</v>
      </c>
      <c r="I1613" s="355" t="s">
        <v>219</v>
      </c>
    </row>
    <row r="1614" spans="1:9">
      <c r="A1614" s="354">
        <v>2019</v>
      </c>
      <c r="B1614" s="354" t="s">
        <v>237</v>
      </c>
      <c r="C1614" s="355" t="s">
        <v>229</v>
      </c>
      <c r="D1614" s="354" t="s">
        <v>45</v>
      </c>
      <c r="E1614" s="355" t="s">
        <v>235</v>
      </c>
      <c r="F1614" s="354">
        <v>6.937801999999996</v>
      </c>
      <c r="G1614" s="354" t="s">
        <v>13</v>
      </c>
      <c r="H1614" s="354" t="s">
        <v>219</v>
      </c>
      <c r="I1614" s="355" t="s">
        <v>219</v>
      </c>
    </row>
    <row r="1615" spans="1:9">
      <c r="A1615" s="354">
        <v>2019</v>
      </c>
      <c r="B1615" s="354" t="s">
        <v>237</v>
      </c>
      <c r="C1615" s="355" t="s">
        <v>226</v>
      </c>
      <c r="D1615" s="354" t="s">
        <v>44</v>
      </c>
      <c r="E1615" s="355" t="s">
        <v>235</v>
      </c>
      <c r="F1615" s="354">
        <v>49.518294248700023</v>
      </c>
      <c r="G1615" s="354" t="s">
        <v>13</v>
      </c>
      <c r="H1615" s="354" t="s">
        <v>219</v>
      </c>
      <c r="I1615" s="355" t="s">
        <v>219</v>
      </c>
    </row>
    <row r="1616" spans="1:9">
      <c r="A1616" s="354">
        <v>2019</v>
      </c>
      <c r="B1616" s="354" t="s">
        <v>234</v>
      </c>
      <c r="C1616" s="355" t="s">
        <v>143</v>
      </c>
      <c r="D1616" s="354" t="s">
        <v>18</v>
      </c>
      <c r="E1616" s="355" t="s">
        <v>235</v>
      </c>
      <c r="F1616" s="354">
        <v>13.028919516492341</v>
      </c>
      <c r="G1616" s="354" t="s">
        <v>238</v>
      </c>
      <c r="H1616" s="354" t="s">
        <v>219</v>
      </c>
      <c r="I1616" s="355" t="s">
        <v>219</v>
      </c>
    </row>
    <row r="1617" spans="1:9">
      <c r="A1617" s="354">
        <v>2019</v>
      </c>
      <c r="B1617" s="354" t="s">
        <v>234</v>
      </c>
      <c r="C1617" s="355" t="s">
        <v>144</v>
      </c>
      <c r="D1617" s="354" t="s">
        <v>18</v>
      </c>
      <c r="E1617" s="355" t="s">
        <v>235</v>
      </c>
      <c r="F1617" s="354">
        <v>56.700383340746342</v>
      </c>
      <c r="G1617" s="354" t="s">
        <v>238</v>
      </c>
      <c r="H1617" s="354" t="s">
        <v>219</v>
      </c>
      <c r="I1617" s="355" t="s">
        <v>219</v>
      </c>
    </row>
    <row r="1618" spans="1:9">
      <c r="A1618" s="354">
        <v>2019</v>
      </c>
      <c r="B1618" s="354" t="s">
        <v>234</v>
      </c>
      <c r="C1618" s="355" t="s">
        <v>145</v>
      </c>
      <c r="D1618" s="354" t="s">
        <v>18</v>
      </c>
      <c r="E1618" s="355" t="s">
        <v>235</v>
      </c>
      <c r="F1618" s="354">
        <v>137.65039688252884</v>
      </c>
      <c r="G1618" s="354" t="s">
        <v>238</v>
      </c>
      <c r="H1618" s="354" t="s">
        <v>219</v>
      </c>
      <c r="I1618" s="355" t="s">
        <v>219</v>
      </c>
    </row>
    <row r="1619" spans="1:9">
      <c r="A1619" s="354">
        <v>2019</v>
      </c>
      <c r="B1619" s="354" t="s">
        <v>234</v>
      </c>
      <c r="C1619" s="355" t="s">
        <v>146</v>
      </c>
      <c r="D1619" s="354" t="s">
        <v>18</v>
      </c>
      <c r="E1619" s="355" t="s">
        <v>235</v>
      </c>
      <c r="F1619" s="354">
        <v>84.421780184228524</v>
      </c>
      <c r="G1619" s="354" t="s">
        <v>238</v>
      </c>
      <c r="H1619" s="354" t="s">
        <v>219</v>
      </c>
      <c r="I1619" s="355" t="s">
        <v>219</v>
      </c>
    </row>
    <row r="1620" spans="1:9">
      <c r="A1620" s="354">
        <v>2019</v>
      </c>
      <c r="B1620" s="354" t="s">
        <v>234</v>
      </c>
      <c r="C1620" s="355" t="s">
        <v>147</v>
      </c>
      <c r="D1620" s="354" t="s">
        <v>18</v>
      </c>
      <c r="E1620" s="355" t="s">
        <v>235</v>
      </c>
      <c r="F1620" s="354">
        <v>237.8595522996664</v>
      </c>
      <c r="G1620" s="354" t="s">
        <v>238</v>
      </c>
      <c r="H1620" s="354" t="s">
        <v>219</v>
      </c>
      <c r="I1620" s="355" t="s">
        <v>219</v>
      </c>
    </row>
    <row r="1621" spans="1:9">
      <c r="A1621" s="354">
        <v>2019</v>
      </c>
      <c r="B1621" s="354" t="s">
        <v>234</v>
      </c>
      <c r="C1621" s="355" t="s">
        <v>148</v>
      </c>
      <c r="D1621" s="354" t="s">
        <v>18</v>
      </c>
      <c r="E1621" s="355" t="s">
        <v>235</v>
      </c>
      <c r="F1621" s="354">
        <v>44.979079395757537</v>
      </c>
      <c r="G1621" s="354" t="s">
        <v>238</v>
      </c>
      <c r="H1621" s="354" t="s">
        <v>219</v>
      </c>
      <c r="I1621" s="355" t="s">
        <v>219</v>
      </c>
    </row>
    <row r="1622" spans="1:9">
      <c r="A1622" s="354">
        <v>2019</v>
      </c>
      <c r="B1622" s="354" t="s">
        <v>234</v>
      </c>
      <c r="C1622" s="355" t="s">
        <v>149</v>
      </c>
      <c r="D1622" s="354" t="s">
        <v>18</v>
      </c>
      <c r="E1622" s="355" t="s">
        <v>235</v>
      </c>
      <c r="F1622" s="354">
        <v>110.25056779701501</v>
      </c>
      <c r="G1622" s="354" t="s">
        <v>238</v>
      </c>
      <c r="H1622" s="354" t="s">
        <v>219</v>
      </c>
      <c r="I1622" s="355" t="s">
        <v>219</v>
      </c>
    </row>
    <row r="1623" spans="1:9">
      <c r="A1623" s="354">
        <v>2019</v>
      </c>
      <c r="B1623" s="354" t="s">
        <v>234</v>
      </c>
      <c r="C1623" s="355" t="s">
        <v>150</v>
      </c>
      <c r="D1623" s="354" t="s">
        <v>18</v>
      </c>
      <c r="E1623" s="355" t="s">
        <v>235</v>
      </c>
      <c r="F1623" s="354">
        <v>228.78724016899139</v>
      </c>
      <c r="G1623" s="354" t="s">
        <v>238</v>
      </c>
      <c r="H1623" s="354" t="s">
        <v>219</v>
      </c>
      <c r="I1623" s="355" t="s">
        <v>219</v>
      </c>
    </row>
    <row r="1624" spans="1:9">
      <c r="A1624" s="354">
        <v>2019</v>
      </c>
      <c r="B1624" s="354" t="s">
        <v>234</v>
      </c>
      <c r="C1624" s="355" t="s">
        <v>152</v>
      </c>
      <c r="D1624" s="354" t="s">
        <v>18</v>
      </c>
      <c r="E1624" s="355" t="s">
        <v>235</v>
      </c>
      <c r="F1624" s="354">
        <v>136.90677777610307</v>
      </c>
      <c r="G1624" s="354" t="s">
        <v>238</v>
      </c>
      <c r="H1624" s="354" t="s">
        <v>219</v>
      </c>
      <c r="I1624" s="355" t="s">
        <v>219</v>
      </c>
    </row>
    <row r="1625" spans="1:9">
      <c r="A1625" s="354">
        <v>2019</v>
      </c>
      <c r="B1625" s="354" t="s">
        <v>234</v>
      </c>
      <c r="C1625" s="355" t="s">
        <v>153</v>
      </c>
      <c r="D1625" s="354" t="s">
        <v>18</v>
      </c>
      <c r="E1625" s="355" t="s">
        <v>235</v>
      </c>
      <c r="F1625" s="354">
        <v>255.91847337454533</v>
      </c>
      <c r="G1625" s="354" t="s">
        <v>238</v>
      </c>
      <c r="H1625" s="354" t="s">
        <v>219</v>
      </c>
      <c r="I1625" s="355" t="s">
        <v>219</v>
      </c>
    </row>
    <row r="1626" spans="1:9">
      <c r="A1626" s="354">
        <v>2019</v>
      </c>
      <c r="B1626" s="354" t="s">
        <v>234</v>
      </c>
      <c r="C1626" s="355" t="s">
        <v>154</v>
      </c>
      <c r="D1626" s="354" t="s">
        <v>18</v>
      </c>
      <c r="E1626" s="355" t="s">
        <v>235</v>
      </c>
      <c r="F1626" s="354">
        <v>8.6364908239221148</v>
      </c>
      <c r="G1626" s="354" t="s">
        <v>238</v>
      </c>
      <c r="H1626" s="354" t="s">
        <v>219</v>
      </c>
      <c r="I1626" s="355" t="s">
        <v>219</v>
      </c>
    </row>
    <row r="1627" spans="1:9">
      <c r="A1627" s="354">
        <v>2019</v>
      </c>
      <c r="B1627" s="354" t="s">
        <v>234</v>
      </c>
      <c r="C1627" s="355" t="s">
        <v>156</v>
      </c>
      <c r="D1627" s="354" t="s">
        <v>18</v>
      </c>
      <c r="E1627" s="355" t="s">
        <v>235</v>
      </c>
      <c r="F1627" s="354">
        <v>29.254370414168839</v>
      </c>
      <c r="G1627" s="354" t="s">
        <v>238</v>
      </c>
      <c r="H1627" s="354" t="s">
        <v>219</v>
      </c>
      <c r="I1627" s="355" t="s">
        <v>219</v>
      </c>
    </row>
    <row r="1628" spans="1:9">
      <c r="A1628" s="354">
        <v>2019</v>
      </c>
      <c r="B1628" s="354" t="s">
        <v>234</v>
      </c>
      <c r="C1628" s="355" t="s">
        <v>157</v>
      </c>
      <c r="D1628" s="354" t="s">
        <v>18</v>
      </c>
      <c r="E1628" s="355" t="s">
        <v>235</v>
      </c>
      <c r="F1628" s="354">
        <v>115.51176096107086</v>
      </c>
      <c r="G1628" s="354" t="s">
        <v>238</v>
      </c>
      <c r="H1628" s="354" t="s">
        <v>219</v>
      </c>
      <c r="I1628" s="355" t="s">
        <v>219</v>
      </c>
    </row>
    <row r="1629" spans="1:9">
      <c r="A1629" s="354">
        <v>2019</v>
      </c>
      <c r="B1629" s="354" t="s">
        <v>234</v>
      </c>
      <c r="C1629" s="355" t="s">
        <v>158</v>
      </c>
      <c r="D1629" s="354" t="s">
        <v>18</v>
      </c>
      <c r="E1629" s="355" t="s">
        <v>235</v>
      </c>
      <c r="F1629" s="354">
        <v>212.25605832087322</v>
      </c>
      <c r="G1629" s="354" t="s">
        <v>238</v>
      </c>
      <c r="H1629" s="354" t="s">
        <v>219</v>
      </c>
      <c r="I1629" s="355" t="s">
        <v>219</v>
      </c>
    </row>
    <row r="1630" spans="1:9">
      <c r="A1630" s="354">
        <v>2019</v>
      </c>
      <c r="B1630" s="354" t="s">
        <v>234</v>
      </c>
      <c r="C1630" s="355" t="s">
        <v>159</v>
      </c>
      <c r="D1630" s="354" t="s">
        <v>18</v>
      </c>
      <c r="E1630" s="355" t="s">
        <v>235</v>
      </c>
      <c r="F1630" s="354">
        <v>71.033323785359414</v>
      </c>
      <c r="G1630" s="354" t="s">
        <v>238</v>
      </c>
      <c r="H1630" s="354" t="s">
        <v>219</v>
      </c>
      <c r="I1630" s="355" t="s">
        <v>219</v>
      </c>
    </row>
    <row r="1631" spans="1:9">
      <c r="A1631" s="354">
        <v>2019</v>
      </c>
      <c r="B1631" s="354" t="s">
        <v>234</v>
      </c>
      <c r="C1631" s="355" t="s">
        <v>160</v>
      </c>
      <c r="D1631" s="354" t="s">
        <v>19</v>
      </c>
      <c r="E1631" s="355" t="s">
        <v>235</v>
      </c>
      <c r="F1631" s="354">
        <v>1049.9263187949471</v>
      </c>
      <c r="G1631" s="354" t="s">
        <v>238</v>
      </c>
      <c r="H1631" s="354" t="s">
        <v>219</v>
      </c>
      <c r="I1631" s="355" t="s">
        <v>219</v>
      </c>
    </row>
    <row r="1632" spans="1:9">
      <c r="A1632" s="354">
        <v>2019</v>
      </c>
      <c r="B1632" s="354" t="s">
        <v>234</v>
      </c>
      <c r="C1632" s="355" t="s">
        <v>151</v>
      </c>
      <c r="D1632" s="354" t="s">
        <v>13</v>
      </c>
      <c r="E1632" s="355" t="s">
        <v>235</v>
      </c>
      <c r="F1632" s="354">
        <v>487.60255491380821</v>
      </c>
      <c r="G1632" s="354" t="s">
        <v>238</v>
      </c>
      <c r="H1632" s="354" t="s">
        <v>219</v>
      </c>
      <c r="I1632" s="355" t="s">
        <v>219</v>
      </c>
    </row>
    <row r="1633" spans="1:9">
      <c r="A1633" s="354">
        <v>2019</v>
      </c>
      <c r="B1633" s="354" t="s">
        <v>234</v>
      </c>
      <c r="C1633" s="355" t="s">
        <v>165</v>
      </c>
      <c r="D1633" s="354" t="s">
        <v>13</v>
      </c>
      <c r="E1633" s="355" t="s">
        <v>235</v>
      </c>
      <c r="F1633" s="354">
        <v>81.560572172781008</v>
      </c>
      <c r="G1633" s="354" t="s">
        <v>238</v>
      </c>
      <c r="H1633" s="354" t="s">
        <v>219</v>
      </c>
      <c r="I1633" s="355" t="s">
        <v>219</v>
      </c>
    </row>
    <row r="1634" spans="1:9">
      <c r="A1634" s="354">
        <v>2019</v>
      </c>
      <c r="B1634" s="354" t="s">
        <v>234</v>
      </c>
      <c r="C1634" s="355" t="s">
        <v>167</v>
      </c>
      <c r="D1634" s="354" t="s">
        <v>13</v>
      </c>
      <c r="E1634" s="355" t="s">
        <v>235</v>
      </c>
      <c r="F1634" s="354">
        <v>18.190184007783426</v>
      </c>
      <c r="G1634" s="354" t="s">
        <v>238</v>
      </c>
      <c r="H1634" s="354" t="s">
        <v>219</v>
      </c>
      <c r="I1634" s="355" t="s">
        <v>219</v>
      </c>
    </row>
    <row r="1635" spans="1:9">
      <c r="A1635" s="354">
        <v>2019</v>
      </c>
      <c r="B1635" s="354" t="s">
        <v>234</v>
      </c>
      <c r="C1635" s="355" t="s">
        <v>168</v>
      </c>
      <c r="D1635" s="354" t="s">
        <v>13</v>
      </c>
      <c r="E1635" s="355" t="s">
        <v>235</v>
      </c>
      <c r="F1635" s="354">
        <v>36.383721571117761</v>
      </c>
      <c r="G1635" s="354" t="s">
        <v>238</v>
      </c>
      <c r="H1635" s="354" t="s">
        <v>219</v>
      </c>
      <c r="I1635" s="355" t="s">
        <v>219</v>
      </c>
    </row>
    <row r="1636" spans="1:9">
      <c r="A1636" s="354">
        <v>2019</v>
      </c>
      <c r="B1636" s="354" t="s">
        <v>234</v>
      </c>
      <c r="C1636" s="355" t="s">
        <v>155</v>
      </c>
      <c r="D1636" s="354" t="s">
        <v>13</v>
      </c>
      <c r="E1636" s="355" t="s">
        <v>235</v>
      </c>
      <c r="F1636" s="354">
        <v>210.67241761081598</v>
      </c>
      <c r="G1636" s="354" t="s">
        <v>238</v>
      </c>
      <c r="H1636" s="354" t="s">
        <v>219</v>
      </c>
      <c r="I1636" s="355" t="s">
        <v>219</v>
      </c>
    </row>
    <row r="1637" spans="1:9">
      <c r="A1637" s="354">
        <v>2019</v>
      </c>
      <c r="B1637" s="354" t="s">
        <v>234</v>
      </c>
      <c r="C1637" s="355" t="s">
        <v>163</v>
      </c>
      <c r="D1637" s="354" t="s">
        <v>13</v>
      </c>
      <c r="E1637" s="355" t="s">
        <v>235</v>
      </c>
      <c r="F1637" s="354">
        <v>220.92733845099971</v>
      </c>
      <c r="G1637" s="354" t="s">
        <v>238</v>
      </c>
      <c r="H1637" s="354" t="s">
        <v>219</v>
      </c>
      <c r="I1637" s="355" t="s">
        <v>219</v>
      </c>
    </row>
    <row r="1638" spans="1:9">
      <c r="A1638" s="354">
        <v>2019</v>
      </c>
      <c r="B1638" s="354" t="s">
        <v>234</v>
      </c>
      <c r="C1638" s="355" t="s">
        <v>166</v>
      </c>
      <c r="D1638" s="354" t="s">
        <v>13</v>
      </c>
      <c r="E1638" s="355" t="s">
        <v>235</v>
      </c>
      <c r="F1638" s="354">
        <v>294.19255465758215</v>
      </c>
      <c r="G1638" s="354" t="s">
        <v>238</v>
      </c>
      <c r="H1638" s="354" t="s">
        <v>219</v>
      </c>
      <c r="I1638" s="355" t="s">
        <v>219</v>
      </c>
    </row>
    <row r="1639" spans="1:9">
      <c r="A1639" s="354">
        <v>2019</v>
      </c>
      <c r="B1639" s="354" t="s">
        <v>234</v>
      </c>
      <c r="C1639" s="355" t="s">
        <v>169</v>
      </c>
      <c r="D1639" s="354" t="s">
        <v>13</v>
      </c>
      <c r="E1639" s="355" t="s">
        <v>235</v>
      </c>
      <c r="F1639" s="354">
        <v>228.22228716359729</v>
      </c>
      <c r="G1639" s="354" t="s">
        <v>238</v>
      </c>
      <c r="H1639" s="354" t="s">
        <v>219</v>
      </c>
      <c r="I1639" s="355" t="s">
        <v>219</v>
      </c>
    </row>
    <row r="1640" spans="1:9">
      <c r="A1640" s="354">
        <v>2019</v>
      </c>
      <c r="B1640" s="354" t="s">
        <v>234</v>
      </c>
      <c r="C1640" s="355" t="s">
        <v>172</v>
      </c>
      <c r="D1640" s="354" t="s">
        <v>13</v>
      </c>
      <c r="E1640" s="355" t="s">
        <v>235</v>
      </c>
      <c r="F1640" s="354">
        <v>65.621583721054691</v>
      </c>
      <c r="G1640" s="354" t="s">
        <v>238</v>
      </c>
      <c r="H1640" s="354" t="s">
        <v>219</v>
      </c>
      <c r="I1640" s="355" t="s">
        <v>219</v>
      </c>
    </row>
    <row r="1641" spans="1:9">
      <c r="A1641" s="354">
        <v>2019</v>
      </c>
      <c r="B1641" s="354" t="s">
        <v>234</v>
      </c>
      <c r="C1641" s="355" t="s">
        <v>162</v>
      </c>
      <c r="D1641" s="354" t="s">
        <v>13</v>
      </c>
      <c r="E1641" s="355" t="s">
        <v>235</v>
      </c>
      <c r="F1641" s="354">
        <v>6.2645964239135914</v>
      </c>
      <c r="G1641" s="354" t="s">
        <v>238</v>
      </c>
      <c r="H1641" s="354" t="s">
        <v>219</v>
      </c>
      <c r="I1641" s="355" t="s">
        <v>219</v>
      </c>
    </row>
    <row r="1642" spans="1:9">
      <c r="A1642" s="354">
        <v>2019</v>
      </c>
      <c r="B1642" s="354" t="s">
        <v>234</v>
      </c>
      <c r="C1642" s="355" t="s">
        <v>175</v>
      </c>
      <c r="D1642" s="354" t="s">
        <v>13</v>
      </c>
      <c r="E1642" s="355" t="s">
        <v>235</v>
      </c>
      <c r="F1642" s="354">
        <v>75.204750821217914</v>
      </c>
      <c r="G1642" s="354" t="s">
        <v>238</v>
      </c>
      <c r="H1642" s="354" t="s">
        <v>219</v>
      </c>
      <c r="I1642" s="355" t="s">
        <v>219</v>
      </c>
    </row>
    <row r="1643" spans="1:9">
      <c r="A1643" s="354">
        <v>2019</v>
      </c>
      <c r="B1643" s="354" t="s">
        <v>234</v>
      </c>
      <c r="C1643" s="355" t="s">
        <v>173</v>
      </c>
      <c r="D1643" s="354" t="s">
        <v>13</v>
      </c>
      <c r="E1643" s="355" t="s">
        <v>235</v>
      </c>
      <c r="F1643" s="354">
        <v>82.31359120136463</v>
      </c>
      <c r="G1643" s="354" t="s">
        <v>238</v>
      </c>
      <c r="H1643" s="354" t="s">
        <v>219</v>
      </c>
      <c r="I1643" s="355" t="s">
        <v>219</v>
      </c>
    </row>
    <row r="1644" spans="1:9">
      <c r="A1644" s="354">
        <v>2019</v>
      </c>
      <c r="B1644" s="354" t="s">
        <v>234</v>
      </c>
      <c r="C1644" s="355" t="s">
        <v>176</v>
      </c>
      <c r="D1644" s="354" t="s">
        <v>13</v>
      </c>
      <c r="E1644" s="355" t="s">
        <v>235</v>
      </c>
      <c r="F1644" s="354">
        <v>91.698065626155355</v>
      </c>
      <c r="G1644" s="354" t="s">
        <v>238</v>
      </c>
      <c r="H1644" s="354" t="s">
        <v>219</v>
      </c>
      <c r="I1644" s="355" t="s">
        <v>219</v>
      </c>
    </row>
    <row r="1645" spans="1:9">
      <c r="A1645" s="354">
        <v>2019</v>
      </c>
      <c r="B1645" s="354" t="s">
        <v>234</v>
      </c>
      <c r="C1645" s="355" t="s">
        <v>174</v>
      </c>
      <c r="D1645" s="354" t="s">
        <v>13</v>
      </c>
      <c r="E1645" s="355" t="s">
        <v>235</v>
      </c>
      <c r="F1645" s="354">
        <v>146.91399713721907</v>
      </c>
      <c r="G1645" s="354" t="s">
        <v>238</v>
      </c>
      <c r="H1645" s="354" t="s">
        <v>219</v>
      </c>
      <c r="I1645" s="355" t="s">
        <v>219</v>
      </c>
    </row>
    <row r="1646" spans="1:9">
      <c r="A1646" s="354">
        <v>2019</v>
      </c>
      <c r="B1646" s="354" t="s">
        <v>234</v>
      </c>
      <c r="C1646" s="355" t="s">
        <v>183</v>
      </c>
      <c r="D1646" s="354" t="s">
        <v>13</v>
      </c>
      <c r="E1646" s="355" t="s">
        <v>235</v>
      </c>
      <c r="F1646" s="354">
        <v>24.131837787442933</v>
      </c>
      <c r="G1646" s="354" t="s">
        <v>238</v>
      </c>
      <c r="H1646" s="354" t="s">
        <v>219</v>
      </c>
      <c r="I1646" s="355" t="s">
        <v>219</v>
      </c>
    </row>
    <row r="1647" spans="1:9">
      <c r="A1647" s="354">
        <v>2019</v>
      </c>
      <c r="B1647" s="354" t="s">
        <v>234</v>
      </c>
      <c r="C1647" s="355" t="s">
        <v>185</v>
      </c>
      <c r="D1647" s="354" t="s">
        <v>13</v>
      </c>
      <c r="E1647" s="355" t="s">
        <v>235</v>
      </c>
      <c r="F1647" s="354">
        <v>42.430089249687938</v>
      </c>
      <c r="G1647" s="354" t="s">
        <v>238</v>
      </c>
      <c r="H1647" s="354" t="s">
        <v>219</v>
      </c>
      <c r="I1647" s="355" t="s">
        <v>219</v>
      </c>
    </row>
    <row r="1648" spans="1:9">
      <c r="A1648" s="354">
        <v>2019</v>
      </c>
      <c r="B1648" s="354" t="s">
        <v>234</v>
      </c>
      <c r="C1648" s="355" t="s">
        <v>186</v>
      </c>
      <c r="D1648" s="354" t="s">
        <v>13</v>
      </c>
      <c r="E1648" s="355" t="s">
        <v>235</v>
      </c>
      <c r="F1648" s="354">
        <v>495.56708297834717</v>
      </c>
      <c r="G1648" s="354" t="s">
        <v>238</v>
      </c>
      <c r="H1648" s="354" t="s">
        <v>219</v>
      </c>
      <c r="I1648" s="355" t="s">
        <v>219</v>
      </c>
    </row>
    <row r="1649" spans="1:9">
      <c r="A1649" s="354">
        <v>2019</v>
      </c>
      <c r="B1649" s="354" t="s">
        <v>234</v>
      </c>
      <c r="C1649" s="355" t="s">
        <v>161</v>
      </c>
      <c r="D1649" s="354" t="s">
        <v>13</v>
      </c>
      <c r="E1649" s="355" t="s">
        <v>235</v>
      </c>
      <c r="F1649" s="354">
        <v>585.71137809845345</v>
      </c>
      <c r="G1649" s="354" t="s">
        <v>238</v>
      </c>
      <c r="H1649" s="354" t="s">
        <v>219</v>
      </c>
      <c r="I1649" s="355" t="s">
        <v>219</v>
      </c>
    </row>
    <row r="1650" spans="1:9">
      <c r="A1650" s="354">
        <v>2019</v>
      </c>
      <c r="B1650" s="354" t="s">
        <v>234</v>
      </c>
      <c r="C1650" s="355" t="s">
        <v>187</v>
      </c>
      <c r="D1650" s="354" t="s">
        <v>13</v>
      </c>
      <c r="E1650" s="355" t="s">
        <v>235</v>
      </c>
      <c r="F1650" s="354">
        <v>24.242325839457894</v>
      </c>
      <c r="G1650" s="354" t="s">
        <v>238</v>
      </c>
      <c r="H1650" s="354" t="s">
        <v>219</v>
      </c>
      <c r="I1650" s="355" t="s">
        <v>219</v>
      </c>
    </row>
    <row r="1651" spans="1:9">
      <c r="A1651" s="354">
        <v>2019</v>
      </c>
      <c r="B1651" s="354" t="s">
        <v>234</v>
      </c>
      <c r="C1651" s="355" t="s">
        <v>177</v>
      </c>
      <c r="D1651" s="354" t="s">
        <v>13</v>
      </c>
      <c r="E1651" s="355" t="s">
        <v>235</v>
      </c>
      <c r="F1651" s="354">
        <v>136.45548222322955</v>
      </c>
      <c r="G1651" s="354" t="s">
        <v>238</v>
      </c>
      <c r="H1651" s="354" t="s">
        <v>219</v>
      </c>
      <c r="I1651" s="355" t="s">
        <v>219</v>
      </c>
    </row>
    <row r="1652" spans="1:9">
      <c r="A1652" s="354">
        <v>2019</v>
      </c>
      <c r="B1652" s="354" t="s">
        <v>234</v>
      </c>
      <c r="C1652" s="355" t="s">
        <v>171</v>
      </c>
      <c r="D1652" s="354" t="s">
        <v>13</v>
      </c>
      <c r="E1652" s="355" t="s">
        <v>235</v>
      </c>
      <c r="F1652" s="354">
        <v>242.69996081621827</v>
      </c>
      <c r="G1652" s="354" t="s">
        <v>238</v>
      </c>
      <c r="H1652" s="354" t="s">
        <v>219</v>
      </c>
      <c r="I1652" s="355" t="s">
        <v>219</v>
      </c>
    </row>
    <row r="1653" spans="1:9">
      <c r="A1653" s="354">
        <v>2019</v>
      </c>
      <c r="B1653" s="354" t="s">
        <v>234</v>
      </c>
      <c r="C1653" s="355" t="s">
        <v>188</v>
      </c>
      <c r="D1653" s="354" t="s">
        <v>13</v>
      </c>
      <c r="E1653" s="355" t="s">
        <v>235</v>
      </c>
      <c r="F1653" s="354">
        <v>228.64359477418282</v>
      </c>
      <c r="G1653" s="354" t="s">
        <v>238</v>
      </c>
      <c r="H1653" s="354" t="s">
        <v>219</v>
      </c>
      <c r="I1653" s="355" t="s">
        <v>219</v>
      </c>
    </row>
    <row r="1654" spans="1:9">
      <c r="A1654" s="354">
        <v>2019</v>
      </c>
      <c r="B1654" s="354" t="s">
        <v>234</v>
      </c>
      <c r="C1654" s="355" t="s">
        <v>198</v>
      </c>
      <c r="D1654" s="354" t="s">
        <v>4</v>
      </c>
      <c r="E1654" s="355" t="s">
        <v>235</v>
      </c>
      <c r="F1654" s="354">
        <v>1272.9840498604783</v>
      </c>
      <c r="G1654" s="354" t="s">
        <v>238</v>
      </c>
      <c r="H1654" s="354" t="s">
        <v>219</v>
      </c>
      <c r="I1654" s="355" t="s">
        <v>219</v>
      </c>
    </row>
    <row r="1655" spans="1:9">
      <c r="A1655" s="354">
        <v>2019</v>
      </c>
      <c r="B1655" s="354" t="s">
        <v>234</v>
      </c>
      <c r="C1655" s="355" t="s">
        <v>190</v>
      </c>
      <c r="D1655" s="354" t="s">
        <v>1</v>
      </c>
      <c r="E1655" s="355" t="s">
        <v>235</v>
      </c>
      <c r="F1655" s="354">
        <v>114.71467194544584</v>
      </c>
      <c r="G1655" s="354" t="s">
        <v>238</v>
      </c>
      <c r="H1655" s="354" t="s">
        <v>219</v>
      </c>
      <c r="I1655" s="355" t="s">
        <v>219</v>
      </c>
    </row>
    <row r="1656" spans="1:9">
      <c r="A1656" s="354">
        <v>2019</v>
      </c>
      <c r="B1656" s="354" t="s">
        <v>234</v>
      </c>
      <c r="C1656" s="355" t="s">
        <v>192</v>
      </c>
      <c r="D1656" s="354" t="s">
        <v>1</v>
      </c>
      <c r="E1656" s="355" t="s">
        <v>235</v>
      </c>
      <c r="F1656" s="354">
        <v>42.885629275078571</v>
      </c>
      <c r="G1656" s="354" t="s">
        <v>238</v>
      </c>
      <c r="H1656" s="354" t="s">
        <v>219</v>
      </c>
      <c r="I1656" s="355" t="s">
        <v>219</v>
      </c>
    </row>
    <row r="1657" spans="1:9">
      <c r="A1657" s="354">
        <v>2019</v>
      </c>
      <c r="B1657" s="354" t="s">
        <v>234</v>
      </c>
      <c r="C1657" s="355" t="s">
        <v>204</v>
      </c>
      <c r="D1657" s="354" t="s">
        <v>2</v>
      </c>
      <c r="E1657" s="355" t="s">
        <v>235</v>
      </c>
      <c r="F1657" s="354">
        <v>7233.3913059153338</v>
      </c>
      <c r="G1657" s="354" t="s">
        <v>238</v>
      </c>
      <c r="H1657" s="354" t="s">
        <v>219</v>
      </c>
      <c r="I1657" s="355" t="s">
        <v>219</v>
      </c>
    </row>
    <row r="1658" spans="1:9">
      <c r="A1658" s="354">
        <v>2019</v>
      </c>
      <c r="B1658" s="354" t="s">
        <v>234</v>
      </c>
      <c r="C1658" s="355" t="s">
        <v>205</v>
      </c>
      <c r="D1658" s="354" t="s">
        <v>2</v>
      </c>
      <c r="E1658" s="355" t="s">
        <v>235</v>
      </c>
      <c r="F1658" s="354">
        <v>4105.5309026284376</v>
      </c>
      <c r="G1658" s="354" t="s">
        <v>238</v>
      </c>
      <c r="H1658" s="354" t="s">
        <v>219</v>
      </c>
      <c r="I1658" s="355" t="s">
        <v>219</v>
      </c>
    </row>
    <row r="1659" spans="1:9">
      <c r="A1659" s="354">
        <v>2019</v>
      </c>
      <c r="B1659" s="354" t="s">
        <v>234</v>
      </c>
      <c r="C1659" s="355" t="s">
        <v>206</v>
      </c>
      <c r="D1659" s="354" t="s">
        <v>2</v>
      </c>
      <c r="E1659" s="355" t="s">
        <v>235</v>
      </c>
      <c r="F1659" s="354">
        <v>779.43075856776807</v>
      </c>
      <c r="G1659" s="354" t="s">
        <v>238</v>
      </c>
      <c r="H1659" s="354" t="s">
        <v>219</v>
      </c>
      <c r="I1659" s="355" t="s">
        <v>219</v>
      </c>
    </row>
    <row r="1660" spans="1:9">
      <c r="A1660" s="354">
        <v>2019</v>
      </c>
      <c r="B1660" s="354" t="s">
        <v>234</v>
      </c>
      <c r="C1660" s="355" t="s">
        <v>193</v>
      </c>
      <c r="D1660" s="354" t="s">
        <v>5</v>
      </c>
      <c r="E1660" s="355" t="s">
        <v>235</v>
      </c>
      <c r="F1660" s="354">
        <v>1738.987714919185</v>
      </c>
      <c r="G1660" s="354" t="s">
        <v>238</v>
      </c>
      <c r="H1660" s="354" t="s">
        <v>219</v>
      </c>
      <c r="I1660" s="355" t="s">
        <v>219</v>
      </c>
    </row>
    <row r="1661" spans="1:9">
      <c r="A1661" s="354">
        <v>2019</v>
      </c>
      <c r="B1661" s="354" t="s">
        <v>234</v>
      </c>
      <c r="C1661" s="355" t="s">
        <v>164</v>
      </c>
      <c r="D1661" s="354" t="s">
        <v>5</v>
      </c>
      <c r="E1661" s="355" t="s">
        <v>235</v>
      </c>
      <c r="F1661" s="354">
        <v>4517.5240929364263</v>
      </c>
      <c r="G1661" s="354" t="s">
        <v>238</v>
      </c>
      <c r="H1661" s="354" t="s">
        <v>219</v>
      </c>
      <c r="I1661" s="355" t="s">
        <v>219</v>
      </c>
    </row>
    <row r="1662" spans="1:9">
      <c r="A1662" s="354">
        <v>2019</v>
      </c>
      <c r="B1662" s="354" t="s">
        <v>234</v>
      </c>
      <c r="C1662" s="355" t="s">
        <v>170</v>
      </c>
      <c r="D1662" s="354" t="s">
        <v>5</v>
      </c>
      <c r="E1662" s="355" t="s">
        <v>235</v>
      </c>
      <c r="F1662" s="354">
        <v>5524.2558182764924</v>
      </c>
      <c r="G1662" s="354" t="s">
        <v>238</v>
      </c>
      <c r="H1662" s="354" t="s">
        <v>219</v>
      </c>
      <c r="I1662" s="355" t="s">
        <v>219</v>
      </c>
    </row>
    <row r="1663" spans="1:9">
      <c r="A1663" s="354">
        <v>2019</v>
      </c>
      <c r="B1663" s="354" t="s">
        <v>234</v>
      </c>
      <c r="C1663" s="355" t="s">
        <v>194</v>
      </c>
      <c r="D1663" s="354" t="s">
        <v>5</v>
      </c>
      <c r="E1663" s="355" t="s">
        <v>235</v>
      </c>
      <c r="F1663" s="354">
        <v>735.50871642155676</v>
      </c>
      <c r="G1663" s="354" t="s">
        <v>238</v>
      </c>
      <c r="H1663" s="354" t="s">
        <v>219</v>
      </c>
      <c r="I1663" s="355" t="s">
        <v>219</v>
      </c>
    </row>
    <row r="1664" spans="1:9">
      <c r="A1664" s="354">
        <v>2019</v>
      </c>
      <c r="B1664" s="354" t="s">
        <v>234</v>
      </c>
      <c r="C1664" s="355" t="s">
        <v>195</v>
      </c>
      <c r="D1664" s="354" t="s">
        <v>8</v>
      </c>
      <c r="E1664" s="355" t="s">
        <v>235</v>
      </c>
      <c r="F1664" s="354">
        <v>1754.7933703174444</v>
      </c>
      <c r="G1664" s="354" t="s">
        <v>238</v>
      </c>
      <c r="H1664" s="354" t="s">
        <v>219</v>
      </c>
      <c r="I1664" s="355" t="s">
        <v>219</v>
      </c>
    </row>
    <row r="1665" spans="1:9">
      <c r="A1665" s="354">
        <v>2019</v>
      </c>
      <c r="B1665" s="354" t="s">
        <v>234</v>
      </c>
      <c r="C1665" s="355" t="s">
        <v>213</v>
      </c>
      <c r="D1665" s="354" t="s">
        <v>8</v>
      </c>
      <c r="E1665" s="355" t="s">
        <v>235</v>
      </c>
      <c r="F1665" s="354">
        <v>22.499694110606491</v>
      </c>
      <c r="G1665" s="354" t="s">
        <v>238</v>
      </c>
      <c r="H1665" s="354" t="s">
        <v>219</v>
      </c>
      <c r="I1665" s="355" t="s">
        <v>219</v>
      </c>
    </row>
    <row r="1666" spans="1:9">
      <c r="A1666" s="354">
        <v>2019</v>
      </c>
      <c r="B1666" s="354" t="s">
        <v>234</v>
      </c>
      <c r="C1666" s="355" t="s">
        <v>199</v>
      </c>
      <c r="D1666" s="354" t="s">
        <v>8</v>
      </c>
      <c r="E1666" s="355" t="s">
        <v>235</v>
      </c>
      <c r="F1666" s="354">
        <v>965.82931056298662</v>
      </c>
      <c r="G1666" s="354" t="s">
        <v>238</v>
      </c>
      <c r="H1666" s="354" t="s">
        <v>219</v>
      </c>
      <c r="I1666" s="355" t="s">
        <v>219</v>
      </c>
    </row>
    <row r="1667" spans="1:9">
      <c r="A1667" s="354">
        <v>2019</v>
      </c>
      <c r="B1667" s="354" t="s">
        <v>234</v>
      </c>
      <c r="C1667" s="355" t="s">
        <v>196</v>
      </c>
      <c r="D1667" s="354" t="s">
        <v>8</v>
      </c>
      <c r="E1667" s="355" t="s">
        <v>235</v>
      </c>
      <c r="F1667" s="354">
        <v>127.31840227864789</v>
      </c>
      <c r="G1667" s="354" t="s">
        <v>238</v>
      </c>
      <c r="H1667" s="354" t="s">
        <v>219</v>
      </c>
      <c r="I1667" s="355" t="s">
        <v>219</v>
      </c>
    </row>
    <row r="1668" spans="1:9">
      <c r="A1668" s="354">
        <v>2019</v>
      </c>
      <c r="B1668" s="354" t="s">
        <v>234</v>
      </c>
      <c r="C1668" s="355" t="s">
        <v>191</v>
      </c>
      <c r="D1668" s="354" t="s">
        <v>8</v>
      </c>
      <c r="E1668" s="355" t="s">
        <v>235</v>
      </c>
      <c r="F1668" s="354">
        <v>2986.5194504249785</v>
      </c>
      <c r="G1668" s="354" t="s">
        <v>238</v>
      </c>
      <c r="H1668" s="354" t="s">
        <v>219</v>
      </c>
      <c r="I1668" s="355" t="s">
        <v>219</v>
      </c>
    </row>
    <row r="1669" spans="1:9">
      <c r="A1669" s="354">
        <v>2019</v>
      </c>
      <c r="B1669" s="354" t="s">
        <v>234</v>
      </c>
      <c r="C1669" s="355" t="s">
        <v>215</v>
      </c>
      <c r="D1669" s="354" t="s">
        <v>8</v>
      </c>
      <c r="E1669" s="355" t="s">
        <v>235</v>
      </c>
      <c r="F1669" s="354">
        <v>462.47698507172504</v>
      </c>
      <c r="G1669" s="354" t="s">
        <v>238</v>
      </c>
      <c r="H1669" s="354" t="s">
        <v>219</v>
      </c>
      <c r="I1669" s="355" t="s">
        <v>219</v>
      </c>
    </row>
    <row r="1670" spans="1:9">
      <c r="A1670" s="354">
        <v>2019</v>
      </c>
      <c r="B1670" s="354" t="s">
        <v>234</v>
      </c>
      <c r="C1670" s="355" t="s">
        <v>207</v>
      </c>
      <c r="D1670" s="354" t="s">
        <v>8</v>
      </c>
      <c r="E1670" s="355" t="s">
        <v>235</v>
      </c>
      <c r="F1670" s="354">
        <v>276.42905216424538</v>
      </c>
      <c r="G1670" s="354" t="s">
        <v>238</v>
      </c>
      <c r="H1670" s="354" t="s">
        <v>219</v>
      </c>
      <c r="I1670" s="355" t="s">
        <v>219</v>
      </c>
    </row>
    <row r="1671" spans="1:9">
      <c r="A1671" s="354">
        <v>2019</v>
      </c>
      <c r="B1671" s="354" t="s">
        <v>234</v>
      </c>
      <c r="C1671" s="355" t="s">
        <v>208</v>
      </c>
      <c r="D1671" s="354" t="s">
        <v>8</v>
      </c>
      <c r="E1671" s="355" t="s">
        <v>235</v>
      </c>
      <c r="F1671" s="354">
        <v>719.2551019412474</v>
      </c>
      <c r="G1671" s="354" t="s">
        <v>238</v>
      </c>
      <c r="H1671" s="354" t="s">
        <v>219</v>
      </c>
      <c r="I1671" s="355" t="s">
        <v>219</v>
      </c>
    </row>
    <row r="1672" spans="1:9">
      <c r="A1672" s="354">
        <v>2019</v>
      </c>
      <c r="B1672" s="354" t="s">
        <v>234</v>
      </c>
      <c r="C1672" s="355" t="s">
        <v>214</v>
      </c>
      <c r="D1672" s="354" t="s">
        <v>8</v>
      </c>
      <c r="E1672" s="355" t="s">
        <v>235</v>
      </c>
      <c r="F1672" s="354">
        <v>80.481382748792797</v>
      </c>
      <c r="G1672" s="354" t="s">
        <v>238</v>
      </c>
      <c r="H1672" s="354" t="s">
        <v>219</v>
      </c>
      <c r="I1672" s="355" t="s">
        <v>219</v>
      </c>
    </row>
    <row r="1673" spans="1:9">
      <c r="A1673" s="354">
        <v>2019</v>
      </c>
      <c r="B1673" s="354" t="s">
        <v>234</v>
      </c>
      <c r="C1673" s="355" t="s">
        <v>201</v>
      </c>
      <c r="D1673" s="354" t="s">
        <v>9</v>
      </c>
      <c r="E1673" s="355" t="s">
        <v>235</v>
      </c>
      <c r="F1673" s="354">
        <v>643.10284548675952</v>
      </c>
      <c r="G1673" s="354" t="s">
        <v>238</v>
      </c>
      <c r="H1673" s="354" t="s">
        <v>219</v>
      </c>
      <c r="I1673" s="355" t="s">
        <v>219</v>
      </c>
    </row>
    <row r="1674" spans="1:9">
      <c r="A1674" s="354">
        <v>2019</v>
      </c>
      <c r="B1674" s="354" t="s">
        <v>234</v>
      </c>
      <c r="C1674" s="355" t="s">
        <v>189</v>
      </c>
      <c r="D1674" s="354" t="s">
        <v>9</v>
      </c>
      <c r="E1674" s="355" t="s">
        <v>235</v>
      </c>
      <c r="F1674" s="354">
        <v>1379.3523713301297</v>
      </c>
      <c r="G1674" s="354" t="s">
        <v>238</v>
      </c>
      <c r="H1674" s="354" t="s">
        <v>219</v>
      </c>
      <c r="I1674" s="355" t="s">
        <v>219</v>
      </c>
    </row>
    <row r="1675" spans="1:9">
      <c r="A1675" s="354">
        <v>2019</v>
      </c>
      <c r="B1675" s="354" t="s">
        <v>234</v>
      </c>
      <c r="C1675" s="355" t="s">
        <v>209</v>
      </c>
      <c r="D1675" s="354" t="s">
        <v>12</v>
      </c>
      <c r="E1675" s="355" t="s">
        <v>235</v>
      </c>
      <c r="F1675" s="354">
        <v>412.70286088429361</v>
      </c>
      <c r="G1675" s="354" t="s">
        <v>238</v>
      </c>
      <c r="H1675" s="354" t="s">
        <v>219</v>
      </c>
      <c r="I1675" s="355" t="s">
        <v>219</v>
      </c>
    </row>
    <row r="1676" spans="1:9">
      <c r="A1676" s="354">
        <v>2019</v>
      </c>
      <c r="B1676" s="354" t="s">
        <v>234</v>
      </c>
      <c r="C1676" s="355" t="s">
        <v>210</v>
      </c>
      <c r="D1676" s="354" t="s">
        <v>12</v>
      </c>
      <c r="E1676" s="355" t="s">
        <v>235</v>
      </c>
      <c r="F1676" s="354">
        <v>1182.7016032302222</v>
      </c>
      <c r="G1676" s="354" t="s">
        <v>238</v>
      </c>
      <c r="H1676" s="354" t="s">
        <v>219</v>
      </c>
      <c r="I1676" s="355" t="s">
        <v>219</v>
      </c>
    </row>
    <row r="1677" spans="1:9">
      <c r="A1677" s="354">
        <v>2019</v>
      </c>
      <c r="B1677" s="354" t="s">
        <v>234</v>
      </c>
      <c r="C1677" s="355" t="s">
        <v>178</v>
      </c>
      <c r="D1677" s="354" t="s">
        <v>6</v>
      </c>
      <c r="E1677" s="355" t="s">
        <v>235</v>
      </c>
      <c r="F1677" s="354">
        <v>3484.726501271256</v>
      </c>
      <c r="G1677" s="354" t="s">
        <v>238</v>
      </c>
      <c r="H1677" s="354" t="s">
        <v>219</v>
      </c>
      <c r="I1677" s="355" t="s">
        <v>219</v>
      </c>
    </row>
    <row r="1678" spans="1:9">
      <c r="A1678" s="354">
        <v>2019</v>
      </c>
      <c r="B1678" s="354" t="s">
        <v>234</v>
      </c>
      <c r="C1678" s="355" t="s">
        <v>216</v>
      </c>
      <c r="D1678" s="354" t="s">
        <v>6</v>
      </c>
      <c r="E1678" s="355" t="s">
        <v>235</v>
      </c>
      <c r="F1678" s="354">
        <v>406.24403925072829</v>
      </c>
      <c r="G1678" s="354" t="s">
        <v>238</v>
      </c>
      <c r="H1678" s="354" t="s">
        <v>219</v>
      </c>
      <c r="I1678" s="355" t="s">
        <v>219</v>
      </c>
    </row>
    <row r="1679" spans="1:9">
      <c r="A1679" s="354">
        <v>2019</v>
      </c>
      <c r="B1679" s="354" t="s">
        <v>234</v>
      </c>
      <c r="C1679" s="355" t="s">
        <v>179</v>
      </c>
      <c r="D1679" s="354" t="s">
        <v>6</v>
      </c>
      <c r="E1679" s="355" t="s">
        <v>235</v>
      </c>
      <c r="F1679" s="354">
        <v>320.88363987986259</v>
      </c>
      <c r="G1679" s="354" t="s">
        <v>238</v>
      </c>
      <c r="H1679" s="354" t="s">
        <v>219</v>
      </c>
      <c r="I1679" s="355" t="s">
        <v>219</v>
      </c>
    </row>
    <row r="1680" spans="1:9">
      <c r="A1680" s="354">
        <v>2019</v>
      </c>
      <c r="B1680" s="354" t="s">
        <v>234</v>
      </c>
      <c r="C1680" s="355" t="s">
        <v>217</v>
      </c>
      <c r="D1680" s="354" t="s">
        <v>3</v>
      </c>
      <c r="E1680" s="355" t="s">
        <v>235</v>
      </c>
      <c r="F1680" s="354">
        <v>502.925892513382</v>
      </c>
      <c r="G1680" s="354" t="s">
        <v>238</v>
      </c>
      <c r="H1680" s="354" t="s">
        <v>219</v>
      </c>
      <c r="I1680" s="355" t="s">
        <v>219</v>
      </c>
    </row>
    <row r="1681" spans="1:9">
      <c r="A1681" s="354">
        <v>2019</v>
      </c>
      <c r="B1681" s="354" t="s">
        <v>234</v>
      </c>
      <c r="C1681" s="355" t="s">
        <v>180</v>
      </c>
      <c r="D1681" s="354" t="s">
        <v>3</v>
      </c>
      <c r="E1681" s="355" t="s">
        <v>235</v>
      </c>
      <c r="F1681" s="354">
        <v>847.03380497953606</v>
      </c>
      <c r="G1681" s="354" t="s">
        <v>238</v>
      </c>
      <c r="H1681" s="354" t="s">
        <v>219</v>
      </c>
      <c r="I1681" s="355" t="s">
        <v>219</v>
      </c>
    </row>
    <row r="1682" spans="1:9">
      <c r="A1682" s="354">
        <v>2019</v>
      </c>
      <c r="B1682" s="354" t="s">
        <v>234</v>
      </c>
      <c r="C1682" s="355" t="s">
        <v>200</v>
      </c>
      <c r="D1682" s="354" t="s">
        <v>7</v>
      </c>
      <c r="E1682" s="355" t="s">
        <v>235</v>
      </c>
      <c r="F1682" s="354">
        <v>777.73206224768091</v>
      </c>
      <c r="G1682" s="354" t="s">
        <v>238</v>
      </c>
      <c r="H1682" s="354" t="s">
        <v>219</v>
      </c>
      <c r="I1682" s="355" t="s">
        <v>219</v>
      </c>
    </row>
    <row r="1683" spans="1:9">
      <c r="A1683" s="354">
        <v>2019</v>
      </c>
      <c r="B1683" s="354" t="s">
        <v>234</v>
      </c>
      <c r="C1683" s="355" t="s">
        <v>181</v>
      </c>
      <c r="D1683" s="354" t="s">
        <v>7</v>
      </c>
      <c r="E1683" s="355" t="s">
        <v>235</v>
      </c>
      <c r="F1683" s="354">
        <v>416.9653134530397</v>
      </c>
      <c r="G1683" s="354" t="s">
        <v>238</v>
      </c>
      <c r="H1683" s="354" t="s">
        <v>219</v>
      </c>
      <c r="I1683" s="355" t="s">
        <v>219</v>
      </c>
    </row>
    <row r="1684" spans="1:9">
      <c r="A1684" s="354">
        <v>2019</v>
      </c>
      <c r="B1684" s="354" t="s">
        <v>234</v>
      </c>
      <c r="C1684" s="355" t="s">
        <v>218</v>
      </c>
      <c r="D1684" s="354" t="s">
        <v>7</v>
      </c>
      <c r="E1684" s="355" t="s">
        <v>235</v>
      </c>
      <c r="F1684" s="354">
        <v>160.31191151054415</v>
      </c>
      <c r="G1684" s="354" t="s">
        <v>238</v>
      </c>
      <c r="H1684" s="354" t="s">
        <v>219</v>
      </c>
      <c r="I1684" s="355" t="s">
        <v>219</v>
      </c>
    </row>
    <row r="1685" spans="1:9">
      <c r="A1685" s="354">
        <v>2019</v>
      </c>
      <c r="B1685" s="354" t="s">
        <v>234</v>
      </c>
      <c r="C1685" s="355" t="s">
        <v>197</v>
      </c>
      <c r="D1685" s="354" t="s">
        <v>7</v>
      </c>
      <c r="E1685" s="355" t="s">
        <v>235</v>
      </c>
      <c r="F1685" s="354">
        <v>487.31155435818255</v>
      </c>
      <c r="G1685" s="354" t="s">
        <v>238</v>
      </c>
      <c r="H1685" s="354" t="s">
        <v>219</v>
      </c>
      <c r="I1685" s="355" t="s">
        <v>219</v>
      </c>
    </row>
    <row r="1686" spans="1:9">
      <c r="A1686" s="354">
        <v>2019</v>
      </c>
      <c r="B1686" s="354" t="s">
        <v>234</v>
      </c>
      <c r="C1686" s="355" t="s">
        <v>211</v>
      </c>
      <c r="D1686" s="354" t="s">
        <v>7</v>
      </c>
      <c r="E1686" s="355" t="s">
        <v>235</v>
      </c>
      <c r="F1686" s="354">
        <v>351.00755643138871</v>
      </c>
      <c r="G1686" s="354" t="s">
        <v>238</v>
      </c>
      <c r="H1686" s="354" t="s">
        <v>219</v>
      </c>
      <c r="I1686" s="355" t="s">
        <v>219</v>
      </c>
    </row>
    <row r="1687" spans="1:9">
      <c r="A1687" s="354">
        <v>2019</v>
      </c>
      <c r="B1687" s="354" t="s">
        <v>234</v>
      </c>
      <c r="C1687" s="355" t="s">
        <v>182</v>
      </c>
      <c r="D1687" s="354" t="s">
        <v>14</v>
      </c>
      <c r="E1687" s="355" t="s">
        <v>235</v>
      </c>
      <c r="F1687" s="354">
        <v>1453.3504135632584</v>
      </c>
      <c r="G1687" s="354" t="s">
        <v>238</v>
      </c>
      <c r="H1687" s="354" t="s">
        <v>219</v>
      </c>
      <c r="I1687" s="355" t="s">
        <v>219</v>
      </c>
    </row>
    <row r="1688" spans="1:9">
      <c r="A1688" s="354">
        <v>2019</v>
      </c>
      <c r="B1688" s="354" t="s">
        <v>234</v>
      </c>
      <c r="C1688" s="355" t="s">
        <v>212</v>
      </c>
      <c r="D1688" s="354" t="s">
        <v>16</v>
      </c>
      <c r="E1688" s="355" t="s">
        <v>235</v>
      </c>
      <c r="F1688" s="354">
        <v>681.43768060758089</v>
      </c>
      <c r="G1688" s="354" t="s">
        <v>238</v>
      </c>
      <c r="H1688" s="354" t="s">
        <v>219</v>
      </c>
      <c r="I1688" s="355" t="s">
        <v>219</v>
      </c>
    </row>
    <row r="1689" spans="1:9">
      <c r="A1689" s="354">
        <v>2019</v>
      </c>
      <c r="B1689" s="354" t="s">
        <v>234</v>
      </c>
      <c r="C1689" s="355" t="s">
        <v>184</v>
      </c>
      <c r="D1689" s="354" t="s">
        <v>47</v>
      </c>
      <c r="E1689" s="355" t="s">
        <v>235</v>
      </c>
      <c r="F1689" s="354">
        <v>647.23498149427382</v>
      </c>
      <c r="G1689" s="354" t="s">
        <v>238</v>
      </c>
      <c r="H1689" s="354" t="s">
        <v>219</v>
      </c>
      <c r="I1689" s="355" t="s">
        <v>219</v>
      </c>
    </row>
    <row r="1690" spans="1:9">
      <c r="A1690" s="354">
        <v>2019</v>
      </c>
      <c r="B1690" s="354" t="s">
        <v>234</v>
      </c>
      <c r="C1690" s="355" t="s">
        <v>203</v>
      </c>
      <c r="D1690" s="354" t="s">
        <v>45</v>
      </c>
      <c r="E1690" s="355" t="s">
        <v>235</v>
      </c>
      <c r="F1690" s="354">
        <v>441.78240695320403</v>
      </c>
      <c r="G1690" s="354" t="s">
        <v>238</v>
      </c>
      <c r="H1690" s="354" t="s">
        <v>219</v>
      </c>
      <c r="I1690" s="355" t="s">
        <v>219</v>
      </c>
    </row>
    <row r="1691" spans="1:9">
      <c r="A1691" s="354">
        <v>2019</v>
      </c>
      <c r="B1691" s="354" t="s">
        <v>234</v>
      </c>
      <c r="C1691" s="355" t="s">
        <v>202</v>
      </c>
      <c r="D1691" s="354" t="s">
        <v>44</v>
      </c>
      <c r="E1691" s="355" t="s">
        <v>235</v>
      </c>
      <c r="F1691" s="354">
        <v>448.36111700991643</v>
      </c>
      <c r="G1691" s="354" t="s">
        <v>238</v>
      </c>
      <c r="H1691" s="354" t="s">
        <v>219</v>
      </c>
      <c r="I1691" s="355" t="s">
        <v>219</v>
      </c>
    </row>
    <row r="1692" spans="1:9">
      <c r="A1692" s="354">
        <v>2019</v>
      </c>
      <c r="B1692" s="354" t="s">
        <v>236</v>
      </c>
      <c r="C1692" s="355" t="s">
        <v>220</v>
      </c>
      <c r="D1692" s="354" t="s">
        <v>2</v>
      </c>
      <c r="E1692" s="355" t="s">
        <v>235</v>
      </c>
      <c r="F1692" s="354">
        <v>895.05439998648615</v>
      </c>
      <c r="G1692" s="354" t="s">
        <v>238</v>
      </c>
      <c r="H1692" s="354" t="s">
        <v>219</v>
      </c>
      <c r="I1692" s="355" t="s">
        <v>219</v>
      </c>
    </row>
    <row r="1693" spans="1:9">
      <c r="A1693" s="354">
        <v>2019</v>
      </c>
      <c r="B1693" s="354" t="s">
        <v>236</v>
      </c>
      <c r="C1693" s="355" t="s">
        <v>221</v>
      </c>
      <c r="D1693" s="354" t="s">
        <v>2</v>
      </c>
      <c r="E1693" s="355" t="s">
        <v>235</v>
      </c>
      <c r="F1693" s="354">
        <v>29.094663631539884</v>
      </c>
      <c r="G1693" s="354" t="s">
        <v>238</v>
      </c>
      <c r="H1693" s="354" t="s">
        <v>219</v>
      </c>
      <c r="I1693" s="355" t="s">
        <v>219</v>
      </c>
    </row>
    <row r="1694" spans="1:9">
      <c r="A1694" s="354">
        <v>2019</v>
      </c>
      <c r="B1694" s="354" t="s">
        <v>236</v>
      </c>
      <c r="C1694" s="355" t="s">
        <v>222</v>
      </c>
      <c r="D1694" s="354" t="s">
        <v>3</v>
      </c>
      <c r="E1694" s="355" t="s">
        <v>235</v>
      </c>
      <c r="F1694" s="354">
        <v>4793.3689866428012</v>
      </c>
      <c r="G1694" s="354" t="s">
        <v>238</v>
      </c>
      <c r="H1694" s="354" t="s">
        <v>219</v>
      </c>
      <c r="I1694" s="355" t="s">
        <v>219</v>
      </c>
    </row>
    <row r="1695" spans="1:9">
      <c r="A1695" s="354">
        <v>2019</v>
      </c>
      <c r="B1695" s="354" t="s">
        <v>236</v>
      </c>
      <c r="C1695" s="355" t="s">
        <v>223</v>
      </c>
      <c r="D1695" s="354" t="s">
        <v>54</v>
      </c>
      <c r="E1695" s="355" t="s">
        <v>235</v>
      </c>
      <c r="F1695" s="354">
        <v>355.3122633537576</v>
      </c>
      <c r="G1695" s="354" t="s">
        <v>238</v>
      </c>
      <c r="H1695" s="354" t="s">
        <v>219</v>
      </c>
      <c r="I1695" s="355" t="s">
        <v>219</v>
      </c>
    </row>
    <row r="1696" spans="1:9">
      <c r="A1696" s="354">
        <v>2019</v>
      </c>
      <c r="B1696" s="354" t="s">
        <v>237</v>
      </c>
      <c r="C1696" s="355" t="s">
        <v>228</v>
      </c>
      <c r="D1696" s="354" t="s">
        <v>1</v>
      </c>
      <c r="E1696" s="355" t="s">
        <v>235</v>
      </c>
      <c r="F1696" s="354">
        <v>31.352761263483352</v>
      </c>
      <c r="G1696" s="354" t="s">
        <v>238</v>
      </c>
      <c r="H1696" s="354" t="s">
        <v>219</v>
      </c>
      <c r="I1696" s="355" t="s">
        <v>219</v>
      </c>
    </row>
    <row r="1697" spans="1:9">
      <c r="A1697" s="354">
        <v>2019</v>
      </c>
      <c r="B1697" s="354" t="s">
        <v>237</v>
      </c>
      <c r="C1697" s="355" t="s">
        <v>231</v>
      </c>
      <c r="D1697" s="354" t="s">
        <v>12</v>
      </c>
      <c r="E1697" s="355" t="s">
        <v>235</v>
      </c>
      <c r="F1697" s="354">
        <v>6.6425211519412457</v>
      </c>
      <c r="G1697" s="354" t="s">
        <v>238</v>
      </c>
      <c r="H1697" s="354" t="s">
        <v>219</v>
      </c>
      <c r="I1697" s="355" t="s">
        <v>219</v>
      </c>
    </row>
    <row r="1698" spans="1:9">
      <c r="A1698" s="354">
        <v>2019</v>
      </c>
      <c r="B1698" s="354" t="s">
        <v>237</v>
      </c>
      <c r="C1698" s="355" t="s">
        <v>230</v>
      </c>
      <c r="D1698" s="354" t="s">
        <v>7</v>
      </c>
      <c r="E1698" s="355" t="s">
        <v>235</v>
      </c>
      <c r="F1698" s="354">
        <v>15.336246774806391</v>
      </c>
      <c r="G1698" s="354" t="s">
        <v>238</v>
      </c>
      <c r="H1698" s="354" t="s">
        <v>219</v>
      </c>
      <c r="I1698" s="355" t="s">
        <v>219</v>
      </c>
    </row>
    <row r="1699" spans="1:9">
      <c r="A1699" s="354">
        <v>2019</v>
      </c>
      <c r="B1699" s="354" t="s">
        <v>237</v>
      </c>
      <c r="C1699" s="355" t="s">
        <v>224</v>
      </c>
      <c r="D1699" s="354" t="s">
        <v>15</v>
      </c>
      <c r="E1699" s="355" t="s">
        <v>235</v>
      </c>
      <c r="F1699" s="354">
        <v>2057.9142292307697</v>
      </c>
      <c r="G1699" s="354" t="s">
        <v>238</v>
      </c>
      <c r="H1699" s="354" t="s">
        <v>219</v>
      </c>
      <c r="I1699" s="355" t="s">
        <v>219</v>
      </c>
    </row>
    <row r="1700" spans="1:9">
      <c r="A1700" s="354">
        <v>2019</v>
      </c>
      <c r="B1700" s="354" t="s">
        <v>237</v>
      </c>
      <c r="C1700" s="355" t="s">
        <v>233</v>
      </c>
      <c r="D1700" s="354" t="s">
        <v>15</v>
      </c>
      <c r="E1700" s="355" t="s">
        <v>235</v>
      </c>
      <c r="F1700" s="354">
        <v>723.24134737522968</v>
      </c>
      <c r="G1700" s="354" t="s">
        <v>238</v>
      </c>
      <c r="H1700" s="354" t="s">
        <v>219</v>
      </c>
      <c r="I1700" s="355" t="s">
        <v>219</v>
      </c>
    </row>
    <row r="1701" spans="1:9">
      <c r="A1701" s="354">
        <v>2019</v>
      </c>
      <c r="B1701" s="354" t="s">
        <v>237</v>
      </c>
      <c r="C1701" s="355" t="s">
        <v>232</v>
      </c>
      <c r="D1701" s="354" t="s">
        <v>15</v>
      </c>
      <c r="E1701" s="355" t="s">
        <v>235</v>
      </c>
      <c r="F1701" s="354">
        <v>177.87678901181118</v>
      </c>
      <c r="G1701" s="354" t="s">
        <v>238</v>
      </c>
      <c r="H1701" s="354" t="s">
        <v>219</v>
      </c>
      <c r="I1701" s="355" t="s">
        <v>219</v>
      </c>
    </row>
    <row r="1702" spans="1:9">
      <c r="A1702" s="354">
        <v>2019</v>
      </c>
      <c r="B1702" s="354" t="s">
        <v>237</v>
      </c>
      <c r="C1702" s="355" t="s">
        <v>225</v>
      </c>
      <c r="D1702" s="354" t="s">
        <v>16</v>
      </c>
      <c r="E1702" s="355" t="s">
        <v>235</v>
      </c>
      <c r="F1702" s="354">
        <v>1543.0852424805967</v>
      </c>
      <c r="G1702" s="354" t="s">
        <v>238</v>
      </c>
      <c r="H1702" s="354" t="s">
        <v>219</v>
      </c>
      <c r="I1702" s="355" t="s">
        <v>219</v>
      </c>
    </row>
    <row r="1703" spans="1:9">
      <c r="A1703" s="354">
        <v>2019</v>
      </c>
      <c r="B1703" s="354" t="s">
        <v>237</v>
      </c>
      <c r="C1703" s="355" t="s">
        <v>227</v>
      </c>
      <c r="D1703" s="354" t="s">
        <v>47</v>
      </c>
      <c r="E1703" s="355" t="s">
        <v>235</v>
      </c>
      <c r="F1703" s="354">
        <v>1332.8562275807581</v>
      </c>
      <c r="G1703" s="354" t="s">
        <v>238</v>
      </c>
      <c r="H1703" s="354" t="s">
        <v>219</v>
      </c>
      <c r="I1703" s="355" t="s">
        <v>219</v>
      </c>
    </row>
    <row r="1704" spans="1:9">
      <c r="A1704" s="354">
        <v>2019</v>
      </c>
      <c r="B1704" s="354" t="s">
        <v>237</v>
      </c>
      <c r="C1704" s="355" t="s">
        <v>229</v>
      </c>
      <c r="D1704" s="354" t="s">
        <v>45</v>
      </c>
      <c r="E1704" s="355" t="s">
        <v>235</v>
      </c>
      <c r="F1704" s="354">
        <v>6.9314519423108552</v>
      </c>
      <c r="G1704" s="354" t="s">
        <v>238</v>
      </c>
      <c r="H1704" s="354" t="s">
        <v>219</v>
      </c>
      <c r="I1704" s="355" t="s">
        <v>219</v>
      </c>
    </row>
    <row r="1705" spans="1:9">
      <c r="A1705" s="354">
        <v>2019</v>
      </c>
      <c r="B1705" s="354" t="s">
        <v>237</v>
      </c>
      <c r="C1705" s="355" t="s">
        <v>226</v>
      </c>
      <c r="D1705" s="354" t="s">
        <v>44</v>
      </c>
      <c r="E1705" s="355" t="s">
        <v>235</v>
      </c>
      <c r="F1705" s="354">
        <v>49.010899944781158</v>
      </c>
      <c r="G1705" s="354" t="s">
        <v>238</v>
      </c>
      <c r="H1705" s="354" t="s">
        <v>219</v>
      </c>
      <c r="I1705" s="355" t="s">
        <v>219</v>
      </c>
    </row>
    <row r="1706" spans="1:9">
      <c r="A1706" s="354">
        <v>2020</v>
      </c>
      <c r="B1706" s="354" t="s">
        <v>234</v>
      </c>
      <c r="C1706" s="355" t="s">
        <v>143</v>
      </c>
      <c r="D1706" s="354" t="s">
        <v>18</v>
      </c>
      <c r="E1706" s="355" t="s">
        <v>235</v>
      </c>
      <c r="F1706" s="354">
        <v>10.553541458012251</v>
      </c>
      <c r="G1706" s="354" t="s">
        <v>13</v>
      </c>
      <c r="H1706" s="354" t="s">
        <v>219</v>
      </c>
      <c r="I1706" s="355" t="s">
        <v>219</v>
      </c>
    </row>
    <row r="1707" spans="1:9">
      <c r="A1707" s="354">
        <v>2020</v>
      </c>
      <c r="B1707" s="354" t="s">
        <v>234</v>
      </c>
      <c r="C1707" s="355" t="s">
        <v>144</v>
      </c>
      <c r="D1707" s="354" t="s">
        <v>18</v>
      </c>
      <c r="E1707" s="355" t="s">
        <v>235</v>
      </c>
      <c r="F1707" s="354">
        <v>57.398135584669468</v>
      </c>
      <c r="G1707" s="354" t="s">
        <v>13</v>
      </c>
      <c r="H1707" s="354" t="s">
        <v>219</v>
      </c>
      <c r="I1707" s="355" t="s">
        <v>219</v>
      </c>
    </row>
    <row r="1708" spans="1:9">
      <c r="A1708" s="354">
        <v>2020</v>
      </c>
      <c r="B1708" s="354" t="s">
        <v>234</v>
      </c>
      <c r="C1708" s="355" t="s">
        <v>145</v>
      </c>
      <c r="D1708" s="354" t="s">
        <v>18</v>
      </c>
      <c r="E1708" s="355" t="s">
        <v>235</v>
      </c>
      <c r="F1708" s="354">
        <v>144.13056139620653</v>
      </c>
      <c r="G1708" s="354" t="s">
        <v>13</v>
      </c>
      <c r="H1708" s="354" t="s">
        <v>219</v>
      </c>
      <c r="I1708" s="355" t="s">
        <v>219</v>
      </c>
    </row>
    <row r="1709" spans="1:9">
      <c r="A1709" s="354">
        <v>2020</v>
      </c>
      <c r="B1709" s="354" t="s">
        <v>234</v>
      </c>
      <c r="C1709" s="355" t="s">
        <v>146</v>
      </c>
      <c r="D1709" s="354" t="s">
        <v>18</v>
      </c>
      <c r="E1709" s="355" t="s">
        <v>235</v>
      </c>
      <c r="F1709" s="354">
        <v>84.122005329755041</v>
      </c>
      <c r="G1709" s="354" t="s">
        <v>13</v>
      </c>
      <c r="H1709" s="354" t="s">
        <v>219</v>
      </c>
      <c r="I1709" s="355" t="s">
        <v>219</v>
      </c>
    </row>
    <row r="1710" spans="1:9">
      <c r="A1710" s="354">
        <v>2020</v>
      </c>
      <c r="B1710" s="354" t="s">
        <v>234</v>
      </c>
      <c r="C1710" s="355" t="s">
        <v>147</v>
      </c>
      <c r="D1710" s="354" t="s">
        <v>18</v>
      </c>
      <c r="E1710" s="355" t="s">
        <v>235</v>
      </c>
      <c r="F1710" s="354">
        <v>185.47828963104485</v>
      </c>
      <c r="G1710" s="354" t="s">
        <v>13</v>
      </c>
      <c r="H1710" s="354" t="s">
        <v>219</v>
      </c>
      <c r="I1710" s="355" t="s">
        <v>219</v>
      </c>
    </row>
    <row r="1711" spans="1:9">
      <c r="A1711" s="354">
        <v>2020</v>
      </c>
      <c r="B1711" s="354" t="s">
        <v>234</v>
      </c>
      <c r="C1711" s="355" t="s">
        <v>148</v>
      </c>
      <c r="D1711" s="354" t="s">
        <v>18</v>
      </c>
      <c r="E1711" s="355" t="s">
        <v>235</v>
      </c>
      <c r="F1711" s="354">
        <v>39.648945198951388</v>
      </c>
      <c r="G1711" s="354" t="s">
        <v>13</v>
      </c>
      <c r="H1711" s="354" t="s">
        <v>219</v>
      </c>
      <c r="I1711" s="355" t="s">
        <v>219</v>
      </c>
    </row>
    <row r="1712" spans="1:9">
      <c r="A1712" s="354">
        <v>2020</v>
      </c>
      <c r="B1712" s="354" t="s">
        <v>234</v>
      </c>
      <c r="C1712" s="355" t="s">
        <v>149</v>
      </c>
      <c r="D1712" s="354" t="s">
        <v>18</v>
      </c>
      <c r="E1712" s="355" t="s">
        <v>235</v>
      </c>
      <c r="F1712" s="354">
        <v>118.39860234484627</v>
      </c>
      <c r="G1712" s="354" t="s">
        <v>13</v>
      </c>
      <c r="H1712" s="354" t="s">
        <v>219</v>
      </c>
      <c r="I1712" s="355" t="s">
        <v>219</v>
      </c>
    </row>
    <row r="1713" spans="1:9">
      <c r="A1713" s="354">
        <v>2020</v>
      </c>
      <c r="B1713" s="354" t="s">
        <v>234</v>
      </c>
      <c r="C1713" s="355" t="s">
        <v>150</v>
      </c>
      <c r="D1713" s="354" t="s">
        <v>18</v>
      </c>
      <c r="E1713" s="355" t="s">
        <v>235</v>
      </c>
      <c r="F1713" s="354">
        <v>200.74598068571299</v>
      </c>
      <c r="G1713" s="354" t="s">
        <v>13</v>
      </c>
      <c r="H1713" s="354" t="s">
        <v>219</v>
      </c>
      <c r="I1713" s="355" t="s">
        <v>219</v>
      </c>
    </row>
    <row r="1714" spans="1:9">
      <c r="A1714" s="354">
        <v>2020</v>
      </c>
      <c r="B1714" s="354" t="s">
        <v>234</v>
      </c>
      <c r="C1714" s="355" t="s">
        <v>152</v>
      </c>
      <c r="D1714" s="354" t="s">
        <v>18</v>
      </c>
      <c r="E1714" s="355" t="s">
        <v>235</v>
      </c>
      <c r="F1714" s="354">
        <v>152.77635829494977</v>
      </c>
      <c r="G1714" s="354" t="s">
        <v>13</v>
      </c>
      <c r="H1714" s="354" t="s">
        <v>219</v>
      </c>
      <c r="I1714" s="355" t="s">
        <v>219</v>
      </c>
    </row>
    <row r="1715" spans="1:9">
      <c r="A1715" s="354">
        <v>2020</v>
      </c>
      <c r="B1715" s="354" t="s">
        <v>234</v>
      </c>
      <c r="C1715" s="355" t="s">
        <v>153</v>
      </c>
      <c r="D1715" s="354" t="s">
        <v>18</v>
      </c>
      <c r="E1715" s="355" t="s">
        <v>235</v>
      </c>
      <c r="F1715" s="354">
        <v>232.11370904421042</v>
      </c>
      <c r="G1715" s="354" t="s">
        <v>13</v>
      </c>
      <c r="H1715" s="354" t="s">
        <v>219</v>
      </c>
      <c r="I1715" s="355" t="s">
        <v>219</v>
      </c>
    </row>
    <row r="1716" spans="1:9">
      <c r="A1716" s="354">
        <v>2020</v>
      </c>
      <c r="B1716" s="354" t="s">
        <v>234</v>
      </c>
      <c r="C1716" s="355" t="s">
        <v>154</v>
      </c>
      <c r="D1716" s="354" t="s">
        <v>18</v>
      </c>
      <c r="E1716" s="355" t="s">
        <v>235</v>
      </c>
      <c r="F1716" s="354">
        <v>7.8783047185697681</v>
      </c>
      <c r="G1716" s="354" t="s">
        <v>13</v>
      </c>
      <c r="H1716" s="354" t="s">
        <v>219</v>
      </c>
      <c r="I1716" s="355" t="s">
        <v>219</v>
      </c>
    </row>
    <row r="1717" spans="1:9">
      <c r="A1717" s="354">
        <v>2020</v>
      </c>
      <c r="B1717" s="354" t="s">
        <v>234</v>
      </c>
      <c r="C1717" s="355" t="s">
        <v>156</v>
      </c>
      <c r="D1717" s="354" t="s">
        <v>18</v>
      </c>
      <c r="E1717" s="355" t="s">
        <v>235</v>
      </c>
      <c r="F1717" s="354">
        <v>40.052039938108521</v>
      </c>
      <c r="G1717" s="354" t="s">
        <v>13</v>
      </c>
      <c r="H1717" s="354" t="s">
        <v>219</v>
      </c>
      <c r="I1717" s="355" t="s">
        <v>219</v>
      </c>
    </row>
    <row r="1718" spans="1:9">
      <c r="A1718" s="354">
        <v>2020</v>
      </c>
      <c r="B1718" s="354" t="s">
        <v>234</v>
      </c>
      <c r="C1718" s="355" t="s">
        <v>157</v>
      </c>
      <c r="D1718" s="354" t="s">
        <v>18</v>
      </c>
      <c r="E1718" s="355" t="s">
        <v>235</v>
      </c>
      <c r="F1718" s="354">
        <v>125.27723411691086</v>
      </c>
      <c r="G1718" s="354" t="s">
        <v>13</v>
      </c>
      <c r="H1718" s="354" t="s">
        <v>219</v>
      </c>
      <c r="I1718" s="355" t="s">
        <v>219</v>
      </c>
    </row>
    <row r="1719" spans="1:9">
      <c r="A1719" s="354">
        <v>2020</v>
      </c>
      <c r="B1719" s="354" t="s">
        <v>234</v>
      </c>
      <c r="C1719" s="355" t="s">
        <v>158</v>
      </c>
      <c r="D1719" s="354" t="s">
        <v>18</v>
      </c>
      <c r="E1719" s="355" t="s">
        <v>235</v>
      </c>
      <c r="F1719" s="354">
        <v>264.05822174982205</v>
      </c>
      <c r="G1719" s="354" t="s">
        <v>13</v>
      </c>
      <c r="H1719" s="354" t="s">
        <v>219</v>
      </c>
      <c r="I1719" s="355" t="s">
        <v>219</v>
      </c>
    </row>
    <row r="1720" spans="1:9">
      <c r="A1720" s="354">
        <v>2020</v>
      </c>
      <c r="B1720" s="354" t="s">
        <v>234</v>
      </c>
      <c r="C1720" s="355" t="s">
        <v>159</v>
      </c>
      <c r="D1720" s="354" t="s">
        <v>18</v>
      </c>
      <c r="E1720" s="355" t="s">
        <v>235</v>
      </c>
      <c r="F1720" s="354">
        <v>85.789254157546893</v>
      </c>
      <c r="G1720" s="354" t="s">
        <v>13</v>
      </c>
      <c r="H1720" s="354" t="s">
        <v>219</v>
      </c>
      <c r="I1720" s="355" t="s">
        <v>219</v>
      </c>
    </row>
    <row r="1721" spans="1:9">
      <c r="A1721" s="354">
        <v>2020</v>
      </c>
      <c r="B1721" s="354" t="s">
        <v>234</v>
      </c>
      <c r="C1721" s="355" t="s">
        <v>160</v>
      </c>
      <c r="D1721" s="354" t="s">
        <v>19</v>
      </c>
      <c r="E1721" s="355" t="s">
        <v>235</v>
      </c>
      <c r="F1721" s="354">
        <v>1294.155121383885</v>
      </c>
      <c r="G1721" s="354" t="s">
        <v>13</v>
      </c>
      <c r="H1721" s="354" t="s">
        <v>219</v>
      </c>
      <c r="I1721" s="355" t="s">
        <v>219</v>
      </c>
    </row>
    <row r="1722" spans="1:9">
      <c r="A1722" s="354">
        <v>2020</v>
      </c>
      <c r="B1722" s="354" t="s">
        <v>234</v>
      </c>
      <c r="C1722" s="355" t="s">
        <v>151</v>
      </c>
      <c r="D1722" s="354" t="s">
        <v>13</v>
      </c>
      <c r="E1722" s="355" t="s">
        <v>235</v>
      </c>
      <c r="F1722" s="354">
        <v>683.83636175060064</v>
      </c>
      <c r="G1722" s="354" t="s">
        <v>13</v>
      </c>
      <c r="H1722" s="354" t="s">
        <v>219</v>
      </c>
      <c r="I1722" s="355" t="s">
        <v>219</v>
      </c>
    </row>
    <row r="1723" spans="1:9">
      <c r="A1723" s="354">
        <v>2020</v>
      </c>
      <c r="B1723" s="354" t="s">
        <v>234</v>
      </c>
      <c r="C1723" s="355" t="s">
        <v>165</v>
      </c>
      <c r="D1723" s="354" t="s">
        <v>13</v>
      </c>
      <c r="E1723" s="355" t="s">
        <v>235</v>
      </c>
      <c r="F1723" s="354">
        <v>102.90904833955651</v>
      </c>
      <c r="G1723" s="354" t="s">
        <v>13</v>
      </c>
      <c r="H1723" s="354" t="s">
        <v>219</v>
      </c>
      <c r="I1723" s="355" t="s">
        <v>219</v>
      </c>
    </row>
    <row r="1724" spans="1:9">
      <c r="A1724" s="354">
        <v>2020</v>
      </c>
      <c r="B1724" s="354" t="s">
        <v>234</v>
      </c>
      <c r="C1724" s="355" t="s">
        <v>167</v>
      </c>
      <c r="D1724" s="354" t="s">
        <v>13</v>
      </c>
      <c r="E1724" s="355" t="s">
        <v>235</v>
      </c>
      <c r="F1724" s="354">
        <v>23.274779217767112</v>
      </c>
      <c r="G1724" s="354" t="s">
        <v>13</v>
      </c>
      <c r="H1724" s="354" t="s">
        <v>219</v>
      </c>
      <c r="I1724" s="355" t="s">
        <v>219</v>
      </c>
    </row>
    <row r="1725" spans="1:9">
      <c r="A1725" s="354">
        <v>2020</v>
      </c>
      <c r="B1725" s="354" t="s">
        <v>234</v>
      </c>
      <c r="C1725" s="355" t="s">
        <v>168</v>
      </c>
      <c r="D1725" s="354" t="s">
        <v>13</v>
      </c>
      <c r="E1725" s="355" t="s">
        <v>235</v>
      </c>
      <c r="F1725" s="354">
        <v>42.077011356491028</v>
      </c>
      <c r="G1725" s="354" t="s">
        <v>13</v>
      </c>
      <c r="H1725" s="354" t="s">
        <v>219</v>
      </c>
      <c r="I1725" s="355" t="s">
        <v>219</v>
      </c>
    </row>
    <row r="1726" spans="1:9">
      <c r="A1726" s="354">
        <v>2020</v>
      </c>
      <c r="B1726" s="354" t="s">
        <v>234</v>
      </c>
      <c r="C1726" s="355" t="s">
        <v>155</v>
      </c>
      <c r="D1726" s="354" t="s">
        <v>13</v>
      </c>
      <c r="E1726" s="355" t="s">
        <v>235</v>
      </c>
      <c r="F1726" s="354">
        <v>229.63889282933593</v>
      </c>
      <c r="G1726" s="354" t="s">
        <v>13</v>
      </c>
      <c r="H1726" s="354" t="s">
        <v>219</v>
      </c>
      <c r="I1726" s="355" t="s">
        <v>219</v>
      </c>
    </row>
    <row r="1727" spans="1:9">
      <c r="A1727" s="354">
        <v>2020</v>
      </c>
      <c r="B1727" s="354" t="s">
        <v>234</v>
      </c>
      <c r="C1727" s="355" t="s">
        <v>163</v>
      </c>
      <c r="D1727" s="354" t="s">
        <v>13</v>
      </c>
      <c r="E1727" s="355" t="s">
        <v>235</v>
      </c>
      <c r="F1727" s="354">
        <v>261.41367677379071</v>
      </c>
      <c r="G1727" s="354" t="s">
        <v>13</v>
      </c>
      <c r="H1727" s="354" t="s">
        <v>219</v>
      </c>
      <c r="I1727" s="355" t="s">
        <v>219</v>
      </c>
    </row>
    <row r="1728" spans="1:9">
      <c r="A1728" s="354">
        <v>2020</v>
      </c>
      <c r="B1728" s="354" t="s">
        <v>234</v>
      </c>
      <c r="C1728" s="355" t="s">
        <v>166</v>
      </c>
      <c r="D1728" s="354" t="s">
        <v>13</v>
      </c>
      <c r="E1728" s="355" t="s">
        <v>235</v>
      </c>
      <c r="F1728" s="354">
        <v>286.32329059053848</v>
      </c>
      <c r="G1728" s="354" t="s">
        <v>13</v>
      </c>
      <c r="H1728" s="354" t="s">
        <v>219</v>
      </c>
      <c r="I1728" s="355" t="s">
        <v>219</v>
      </c>
    </row>
    <row r="1729" spans="1:9">
      <c r="A1729" s="354">
        <v>2020</v>
      </c>
      <c r="B1729" s="354" t="s">
        <v>234</v>
      </c>
      <c r="C1729" s="355" t="s">
        <v>169</v>
      </c>
      <c r="D1729" s="354" t="s">
        <v>13</v>
      </c>
      <c r="E1729" s="355" t="s">
        <v>235</v>
      </c>
      <c r="F1729" s="354">
        <v>190.55900042602605</v>
      </c>
      <c r="G1729" s="354" t="s">
        <v>13</v>
      </c>
      <c r="H1729" s="354" t="s">
        <v>219</v>
      </c>
      <c r="I1729" s="355" t="s">
        <v>219</v>
      </c>
    </row>
    <row r="1730" spans="1:9">
      <c r="A1730" s="354">
        <v>2020</v>
      </c>
      <c r="B1730" s="354" t="s">
        <v>234</v>
      </c>
      <c r="C1730" s="355" t="s">
        <v>172</v>
      </c>
      <c r="D1730" s="354" t="s">
        <v>13</v>
      </c>
      <c r="E1730" s="355" t="s">
        <v>235</v>
      </c>
      <c r="F1730" s="354">
        <v>28.526653366858042</v>
      </c>
      <c r="G1730" s="354" t="s">
        <v>13</v>
      </c>
      <c r="H1730" s="354" t="s">
        <v>219</v>
      </c>
      <c r="I1730" s="355" t="s">
        <v>219</v>
      </c>
    </row>
    <row r="1731" spans="1:9">
      <c r="A1731" s="354">
        <v>2020</v>
      </c>
      <c r="B1731" s="354" t="s">
        <v>234</v>
      </c>
      <c r="C1731" s="355" t="s">
        <v>162</v>
      </c>
      <c r="D1731" s="354" t="s">
        <v>13</v>
      </c>
      <c r="E1731" s="355" t="s">
        <v>235</v>
      </c>
      <c r="F1731" s="354">
        <v>4.4857140260194566</v>
      </c>
      <c r="G1731" s="354" t="s">
        <v>13</v>
      </c>
      <c r="H1731" s="354" t="s">
        <v>219</v>
      </c>
      <c r="I1731" s="355" t="s">
        <v>219</v>
      </c>
    </row>
    <row r="1732" spans="1:9">
      <c r="A1732" s="354">
        <v>2020</v>
      </c>
      <c r="B1732" s="354" t="s">
        <v>234</v>
      </c>
      <c r="C1732" s="355" t="s">
        <v>175</v>
      </c>
      <c r="D1732" s="354" t="s">
        <v>13</v>
      </c>
      <c r="E1732" s="355" t="s">
        <v>235</v>
      </c>
      <c r="F1732" s="354">
        <v>52.756677396083859</v>
      </c>
      <c r="G1732" s="354" t="s">
        <v>13</v>
      </c>
      <c r="H1732" s="354" t="s">
        <v>219</v>
      </c>
      <c r="I1732" s="355" t="s">
        <v>219</v>
      </c>
    </row>
    <row r="1733" spans="1:9">
      <c r="A1733" s="354">
        <v>2020</v>
      </c>
      <c r="B1733" s="354" t="s">
        <v>234</v>
      </c>
      <c r="C1733" s="355" t="s">
        <v>173</v>
      </c>
      <c r="D1733" s="354" t="s">
        <v>13</v>
      </c>
      <c r="E1733" s="355" t="s">
        <v>235</v>
      </c>
      <c r="F1733" s="354">
        <v>32.482356324736521</v>
      </c>
      <c r="G1733" s="354" t="s">
        <v>13</v>
      </c>
      <c r="H1733" s="354" t="s">
        <v>219</v>
      </c>
      <c r="I1733" s="355" t="s">
        <v>219</v>
      </c>
    </row>
    <row r="1734" spans="1:9">
      <c r="A1734" s="354">
        <v>2020</v>
      </c>
      <c r="B1734" s="354" t="s">
        <v>234</v>
      </c>
      <c r="C1734" s="355" t="s">
        <v>176</v>
      </c>
      <c r="D1734" s="354" t="s">
        <v>13</v>
      </c>
      <c r="E1734" s="355" t="s">
        <v>235</v>
      </c>
      <c r="F1734" s="354">
        <v>56.022246546409363</v>
      </c>
      <c r="G1734" s="354" t="s">
        <v>13</v>
      </c>
      <c r="H1734" s="354" t="s">
        <v>219</v>
      </c>
      <c r="I1734" s="355" t="s">
        <v>219</v>
      </c>
    </row>
    <row r="1735" spans="1:9">
      <c r="A1735" s="354">
        <v>2020</v>
      </c>
      <c r="B1735" s="354" t="s">
        <v>234</v>
      </c>
      <c r="C1735" s="355" t="s">
        <v>174</v>
      </c>
      <c r="D1735" s="354" t="s">
        <v>13</v>
      </c>
      <c r="E1735" s="355" t="s">
        <v>235</v>
      </c>
      <c r="F1735" s="354">
        <v>186.10230720722714</v>
      </c>
      <c r="G1735" s="354" t="s">
        <v>13</v>
      </c>
      <c r="H1735" s="354" t="s">
        <v>219</v>
      </c>
      <c r="I1735" s="355" t="s">
        <v>219</v>
      </c>
    </row>
    <row r="1736" spans="1:9">
      <c r="A1736" s="354">
        <v>2020</v>
      </c>
      <c r="B1736" s="354" t="s">
        <v>234</v>
      </c>
      <c r="C1736" s="355" t="s">
        <v>183</v>
      </c>
      <c r="D1736" s="354" t="s">
        <v>13</v>
      </c>
      <c r="E1736" s="355" t="s">
        <v>235</v>
      </c>
      <c r="F1736" s="354">
        <v>31.363112957084891</v>
      </c>
      <c r="G1736" s="354" t="s">
        <v>13</v>
      </c>
      <c r="H1736" s="354" t="s">
        <v>219</v>
      </c>
      <c r="I1736" s="355" t="s">
        <v>219</v>
      </c>
    </row>
    <row r="1737" spans="1:9">
      <c r="A1737" s="354">
        <v>2020</v>
      </c>
      <c r="B1737" s="354" t="s">
        <v>234</v>
      </c>
      <c r="C1737" s="355" t="s">
        <v>185</v>
      </c>
      <c r="D1737" s="354" t="s">
        <v>13</v>
      </c>
      <c r="E1737" s="355" t="s">
        <v>235</v>
      </c>
      <c r="F1737" s="354">
        <v>32.327958577717368</v>
      </c>
      <c r="G1737" s="354" t="s">
        <v>13</v>
      </c>
      <c r="H1737" s="354" t="s">
        <v>219</v>
      </c>
      <c r="I1737" s="355" t="s">
        <v>219</v>
      </c>
    </row>
    <row r="1738" spans="1:9">
      <c r="A1738" s="354">
        <v>2020</v>
      </c>
      <c r="B1738" s="354" t="s">
        <v>234</v>
      </c>
      <c r="C1738" s="355" t="s">
        <v>186</v>
      </c>
      <c r="D1738" s="354" t="s">
        <v>13</v>
      </c>
      <c r="E1738" s="355" t="s">
        <v>235</v>
      </c>
      <c r="F1738" s="354">
        <v>181.5908628911053</v>
      </c>
      <c r="G1738" s="354" t="s">
        <v>13</v>
      </c>
      <c r="H1738" s="354" t="s">
        <v>219</v>
      </c>
      <c r="I1738" s="355" t="s">
        <v>219</v>
      </c>
    </row>
    <row r="1739" spans="1:9">
      <c r="A1739" s="354">
        <v>2020</v>
      </c>
      <c r="B1739" s="354" t="s">
        <v>234</v>
      </c>
      <c r="C1739" s="355" t="s">
        <v>161</v>
      </c>
      <c r="D1739" s="354" t="s">
        <v>13</v>
      </c>
      <c r="E1739" s="355" t="s">
        <v>235</v>
      </c>
      <c r="F1739" s="354">
        <v>316.44302824567262</v>
      </c>
      <c r="G1739" s="354" t="s">
        <v>13</v>
      </c>
      <c r="H1739" s="354" t="s">
        <v>219</v>
      </c>
      <c r="I1739" s="355" t="s">
        <v>219</v>
      </c>
    </row>
    <row r="1740" spans="1:9">
      <c r="A1740" s="354">
        <v>2020</v>
      </c>
      <c r="B1740" s="354" t="s">
        <v>234</v>
      </c>
      <c r="C1740" s="355" t="s">
        <v>187</v>
      </c>
      <c r="D1740" s="354" t="s">
        <v>13</v>
      </c>
      <c r="E1740" s="355" t="s">
        <v>235</v>
      </c>
      <c r="F1740" s="354">
        <v>16.103092712307259</v>
      </c>
      <c r="G1740" s="354" t="s">
        <v>13</v>
      </c>
      <c r="H1740" s="354" t="s">
        <v>219</v>
      </c>
      <c r="I1740" s="355" t="s">
        <v>219</v>
      </c>
    </row>
    <row r="1741" spans="1:9">
      <c r="A1741" s="354">
        <v>2020</v>
      </c>
      <c r="B1741" s="354" t="s">
        <v>234</v>
      </c>
      <c r="C1741" s="355" t="s">
        <v>177</v>
      </c>
      <c r="D1741" s="354" t="s">
        <v>13</v>
      </c>
      <c r="E1741" s="355" t="s">
        <v>235</v>
      </c>
      <c r="F1741" s="354">
        <v>78.941485484089824</v>
      </c>
      <c r="G1741" s="354" t="s">
        <v>13</v>
      </c>
      <c r="H1741" s="354" t="s">
        <v>219</v>
      </c>
      <c r="I1741" s="355" t="s">
        <v>219</v>
      </c>
    </row>
    <row r="1742" spans="1:9">
      <c r="A1742" s="354">
        <v>2020</v>
      </c>
      <c r="B1742" s="354" t="s">
        <v>234</v>
      </c>
      <c r="C1742" s="355" t="s">
        <v>171</v>
      </c>
      <c r="D1742" s="354" t="s">
        <v>13</v>
      </c>
      <c r="E1742" s="355" t="s">
        <v>235</v>
      </c>
      <c r="F1742" s="354">
        <v>216.06975551704735</v>
      </c>
      <c r="G1742" s="354" t="s">
        <v>13</v>
      </c>
      <c r="H1742" s="354" t="s">
        <v>219</v>
      </c>
      <c r="I1742" s="355" t="s">
        <v>219</v>
      </c>
    </row>
    <row r="1743" spans="1:9">
      <c r="A1743" s="354">
        <v>2020</v>
      </c>
      <c r="B1743" s="354" t="s">
        <v>234</v>
      </c>
      <c r="C1743" s="355" t="s">
        <v>188</v>
      </c>
      <c r="D1743" s="354" t="s">
        <v>13</v>
      </c>
      <c r="E1743" s="355" t="s">
        <v>235</v>
      </c>
      <c r="F1743" s="354">
        <v>180.90973587166985</v>
      </c>
      <c r="G1743" s="354" t="s">
        <v>13</v>
      </c>
      <c r="H1743" s="354" t="s">
        <v>219</v>
      </c>
      <c r="I1743" s="355" t="s">
        <v>219</v>
      </c>
    </row>
    <row r="1744" spans="1:9">
      <c r="A1744" s="354">
        <v>2020</v>
      </c>
      <c r="B1744" s="354" t="s">
        <v>234</v>
      </c>
      <c r="C1744" s="355" t="s">
        <v>198</v>
      </c>
      <c r="D1744" s="354" t="s">
        <v>4</v>
      </c>
      <c r="E1744" s="355" t="s">
        <v>235</v>
      </c>
      <c r="F1744" s="354">
        <v>1267.0301448641658</v>
      </c>
      <c r="G1744" s="354" t="s">
        <v>13</v>
      </c>
      <c r="H1744" s="354" t="s">
        <v>219</v>
      </c>
      <c r="I1744" s="355" t="s">
        <v>219</v>
      </c>
    </row>
    <row r="1745" spans="1:9">
      <c r="A1745" s="354">
        <v>2020</v>
      </c>
      <c r="B1745" s="354" t="s">
        <v>234</v>
      </c>
      <c r="C1745" s="355" t="s">
        <v>190</v>
      </c>
      <c r="D1745" s="354" t="s">
        <v>1</v>
      </c>
      <c r="E1745" s="355" t="s">
        <v>235</v>
      </c>
      <c r="F1745" s="354">
        <v>115.48379610728431</v>
      </c>
      <c r="G1745" s="354" t="s">
        <v>13</v>
      </c>
      <c r="H1745" s="354" t="s">
        <v>219</v>
      </c>
      <c r="I1745" s="355" t="s">
        <v>219</v>
      </c>
    </row>
    <row r="1746" spans="1:9">
      <c r="A1746" s="354">
        <v>2020</v>
      </c>
      <c r="B1746" s="354" t="s">
        <v>234</v>
      </c>
      <c r="C1746" s="355" t="s">
        <v>192</v>
      </c>
      <c r="D1746" s="354" t="s">
        <v>1</v>
      </c>
      <c r="E1746" s="355" t="s">
        <v>235</v>
      </c>
      <c r="F1746" s="354">
        <v>41.1951072272091</v>
      </c>
      <c r="G1746" s="354" t="s">
        <v>13</v>
      </c>
      <c r="H1746" s="354" t="s">
        <v>219</v>
      </c>
      <c r="I1746" s="355" t="s">
        <v>219</v>
      </c>
    </row>
    <row r="1747" spans="1:9">
      <c r="A1747" s="354">
        <v>2020</v>
      </c>
      <c r="B1747" s="354" t="s">
        <v>234</v>
      </c>
      <c r="C1747" s="355" t="s">
        <v>204</v>
      </c>
      <c r="D1747" s="354" t="s">
        <v>2</v>
      </c>
      <c r="E1747" s="355" t="s">
        <v>235</v>
      </c>
      <c r="F1747" s="354">
        <v>4088.0042219525344</v>
      </c>
      <c r="G1747" s="354" t="s">
        <v>13</v>
      </c>
      <c r="H1747" s="354" t="s">
        <v>219</v>
      </c>
      <c r="I1747" s="355" t="s">
        <v>219</v>
      </c>
    </row>
    <row r="1748" spans="1:9">
      <c r="A1748" s="354">
        <v>2020</v>
      </c>
      <c r="B1748" s="354" t="s">
        <v>234</v>
      </c>
      <c r="C1748" s="355" t="s">
        <v>205</v>
      </c>
      <c r="D1748" s="354" t="s">
        <v>2</v>
      </c>
      <c r="E1748" s="355" t="s">
        <v>235</v>
      </c>
      <c r="F1748" s="354">
        <v>2269.5528569087892</v>
      </c>
      <c r="G1748" s="354" t="s">
        <v>13</v>
      </c>
      <c r="H1748" s="354" t="s">
        <v>219</v>
      </c>
      <c r="I1748" s="355" t="s">
        <v>219</v>
      </c>
    </row>
    <row r="1749" spans="1:9">
      <c r="A1749" s="354">
        <v>2020</v>
      </c>
      <c r="B1749" s="354" t="s">
        <v>234</v>
      </c>
      <c r="C1749" s="355" t="s">
        <v>206</v>
      </c>
      <c r="D1749" s="354" t="s">
        <v>2</v>
      </c>
      <c r="E1749" s="355" t="s">
        <v>235</v>
      </c>
      <c r="F1749" s="354">
        <v>526.13996622604225</v>
      </c>
      <c r="G1749" s="354" t="s">
        <v>13</v>
      </c>
      <c r="H1749" s="354" t="s">
        <v>219</v>
      </c>
      <c r="I1749" s="355" t="s">
        <v>219</v>
      </c>
    </row>
    <row r="1750" spans="1:9">
      <c r="A1750" s="354">
        <v>2020</v>
      </c>
      <c r="B1750" s="354" t="s">
        <v>234</v>
      </c>
      <c r="C1750" s="355" t="s">
        <v>193</v>
      </c>
      <c r="D1750" s="354" t="s">
        <v>5</v>
      </c>
      <c r="E1750" s="355" t="s">
        <v>235</v>
      </c>
      <c r="F1750" s="354">
        <v>1481.0436502456566</v>
      </c>
      <c r="G1750" s="354" t="s">
        <v>13</v>
      </c>
      <c r="H1750" s="354" t="s">
        <v>219</v>
      </c>
      <c r="I1750" s="355" t="s">
        <v>219</v>
      </c>
    </row>
    <row r="1751" spans="1:9">
      <c r="A1751" s="354">
        <v>2020</v>
      </c>
      <c r="B1751" s="354" t="s">
        <v>234</v>
      </c>
      <c r="C1751" s="355" t="s">
        <v>164</v>
      </c>
      <c r="D1751" s="354" t="s">
        <v>5</v>
      </c>
      <c r="E1751" s="355" t="s">
        <v>235</v>
      </c>
      <c r="F1751" s="354">
        <v>3603.4184039494926</v>
      </c>
      <c r="G1751" s="354" t="s">
        <v>13</v>
      </c>
      <c r="H1751" s="354" t="s">
        <v>219</v>
      </c>
      <c r="I1751" s="355" t="s">
        <v>219</v>
      </c>
    </row>
    <row r="1752" spans="1:9">
      <c r="A1752" s="354">
        <v>2020</v>
      </c>
      <c r="B1752" s="354" t="s">
        <v>234</v>
      </c>
      <c r="C1752" s="355" t="s">
        <v>170</v>
      </c>
      <c r="D1752" s="354" t="s">
        <v>5</v>
      </c>
      <c r="E1752" s="355" t="s">
        <v>235</v>
      </c>
      <c r="F1752" s="354">
        <v>4410.7696791797916</v>
      </c>
      <c r="G1752" s="354" t="s">
        <v>13</v>
      </c>
      <c r="H1752" s="354" t="s">
        <v>219</v>
      </c>
      <c r="I1752" s="355" t="s">
        <v>219</v>
      </c>
    </row>
    <row r="1753" spans="1:9">
      <c r="A1753" s="354">
        <v>2020</v>
      </c>
      <c r="B1753" s="354" t="s">
        <v>234</v>
      </c>
      <c r="C1753" s="355" t="s">
        <v>194</v>
      </c>
      <c r="D1753" s="354" t="s">
        <v>5</v>
      </c>
      <c r="E1753" s="355" t="s">
        <v>235</v>
      </c>
      <c r="F1753" s="354">
        <v>575.45281659791976</v>
      </c>
      <c r="G1753" s="354" t="s">
        <v>13</v>
      </c>
      <c r="H1753" s="354" t="s">
        <v>219</v>
      </c>
      <c r="I1753" s="355" t="s">
        <v>219</v>
      </c>
    </row>
    <row r="1754" spans="1:9">
      <c r="A1754" s="354">
        <v>2020</v>
      </c>
      <c r="B1754" s="354" t="s">
        <v>234</v>
      </c>
      <c r="C1754" s="355" t="s">
        <v>195</v>
      </c>
      <c r="D1754" s="354" t="s">
        <v>8</v>
      </c>
      <c r="E1754" s="355" t="s">
        <v>235</v>
      </c>
      <c r="F1754" s="354">
        <v>1482.6024933196218</v>
      </c>
      <c r="G1754" s="354" t="s">
        <v>13</v>
      </c>
      <c r="H1754" s="354" t="s">
        <v>219</v>
      </c>
      <c r="I1754" s="355" t="s">
        <v>219</v>
      </c>
    </row>
    <row r="1755" spans="1:9">
      <c r="A1755" s="354">
        <v>2020</v>
      </c>
      <c r="B1755" s="354" t="s">
        <v>234</v>
      </c>
      <c r="C1755" s="355" t="s">
        <v>213</v>
      </c>
      <c r="D1755" s="354" t="s">
        <v>8</v>
      </c>
      <c r="E1755" s="355" t="s">
        <v>235</v>
      </c>
      <c r="F1755" s="354">
        <v>16.571572341142186</v>
      </c>
      <c r="G1755" s="354" t="s">
        <v>13</v>
      </c>
      <c r="H1755" s="354" t="s">
        <v>219</v>
      </c>
      <c r="I1755" s="355" t="s">
        <v>219</v>
      </c>
    </row>
    <row r="1756" spans="1:9">
      <c r="A1756" s="354">
        <v>2020</v>
      </c>
      <c r="B1756" s="354" t="s">
        <v>234</v>
      </c>
      <c r="C1756" s="355" t="s">
        <v>199</v>
      </c>
      <c r="D1756" s="354" t="s">
        <v>8</v>
      </c>
      <c r="E1756" s="355" t="s">
        <v>235</v>
      </c>
      <c r="F1756" s="354">
        <v>319.23351030957326</v>
      </c>
      <c r="G1756" s="354" t="s">
        <v>13</v>
      </c>
      <c r="H1756" s="354" t="s">
        <v>219</v>
      </c>
      <c r="I1756" s="355" t="s">
        <v>219</v>
      </c>
    </row>
    <row r="1757" spans="1:9">
      <c r="A1757" s="354">
        <v>2020</v>
      </c>
      <c r="B1757" s="354" t="s">
        <v>234</v>
      </c>
      <c r="C1757" s="355" t="s">
        <v>196</v>
      </c>
      <c r="D1757" s="354" t="s">
        <v>8</v>
      </c>
      <c r="E1757" s="355" t="s">
        <v>235</v>
      </c>
      <c r="F1757" s="354">
        <v>110.24532118440789</v>
      </c>
      <c r="G1757" s="354" t="s">
        <v>13</v>
      </c>
      <c r="H1757" s="354" t="s">
        <v>219</v>
      </c>
      <c r="I1757" s="355" t="s">
        <v>219</v>
      </c>
    </row>
    <row r="1758" spans="1:9">
      <c r="A1758" s="354">
        <v>2020</v>
      </c>
      <c r="B1758" s="354" t="s">
        <v>234</v>
      </c>
      <c r="C1758" s="355" t="s">
        <v>191</v>
      </c>
      <c r="D1758" s="354" t="s">
        <v>8</v>
      </c>
      <c r="E1758" s="355" t="s">
        <v>235</v>
      </c>
      <c r="F1758" s="354">
        <v>3258.0885313294211</v>
      </c>
      <c r="G1758" s="354" t="s">
        <v>13</v>
      </c>
      <c r="H1758" s="354" t="s">
        <v>219</v>
      </c>
      <c r="I1758" s="355" t="s">
        <v>219</v>
      </c>
    </row>
    <row r="1759" spans="1:9">
      <c r="A1759" s="354">
        <v>2020</v>
      </c>
      <c r="B1759" s="354" t="s">
        <v>234</v>
      </c>
      <c r="C1759" s="355" t="s">
        <v>215</v>
      </c>
      <c r="D1759" s="354" t="s">
        <v>8</v>
      </c>
      <c r="E1759" s="355" t="s">
        <v>235</v>
      </c>
      <c r="F1759" s="354">
        <v>456.13924352803804</v>
      </c>
      <c r="G1759" s="354" t="s">
        <v>13</v>
      </c>
      <c r="H1759" s="354" t="s">
        <v>219</v>
      </c>
      <c r="I1759" s="355" t="s">
        <v>219</v>
      </c>
    </row>
    <row r="1760" spans="1:9">
      <c r="A1760" s="354">
        <v>2020</v>
      </c>
      <c r="B1760" s="354" t="s">
        <v>234</v>
      </c>
      <c r="C1760" s="355" t="s">
        <v>207</v>
      </c>
      <c r="D1760" s="354" t="s">
        <v>8</v>
      </c>
      <c r="E1760" s="355" t="s">
        <v>235</v>
      </c>
      <c r="F1760" s="354">
        <v>116.95957219429268</v>
      </c>
      <c r="G1760" s="354" t="s">
        <v>13</v>
      </c>
      <c r="H1760" s="354" t="s">
        <v>219</v>
      </c>
      <c r="I1760" s="355" t="s">
        <v>219</v>
      </c>
    </row>
    <row r="1761" spans="1:9">
      <c r="A1761" s="354">
        <v>2020</v>
      </c>
      <c r="B1761" s="354" t="s">
        <v>234</v>
      </c>
      <c r="C1761" s="355" t="s">
        <v>208</v>
      </c>
      <c r="D1761" s="354" t="s">
        <v>8</v>
      </c>
      <c r="E1761" s="355" t="s">
        <v>235</v>
      </c>
      <c r="F1761" s="354">
        <v>648.24607156992579</v>
      </c>
      <c r="G1761" s="354" t="s">
        <v>13</v>
      </c>
      <c r="H1761" s="354" t="s">
        <v>219</v>
      </c>
      <c r="I1761" s="355" t="s">
        <v>219</v>
      </c>
    </row>
    <row r="1762" spans="1:9">
      <c r="A1762" s="354">
        <v>2020</v>
      </c>
      <c r="B1762" s="354" t="s">
        <v>234</v>
      </c>
      <c r="C1762" s="355" t="s">
        <v>214</v>
      </c>
      <c r="D1762" s="354" t="s">
        <v>8</v>
      </c>
      <c r="E1762" s="355" t="s">
        <v>235</v>
      </c>
      <c r="F1762" s="354">
        <v>78.097197372863647</v>
      </c>
      <c r="G1762" s="354" t="s">
        <v>13</v>
      </c>
      <c r="H1762" s="354" t="s">
        <v>219</v>
      </c>
      <c r="I1762" s="355" t="s">
        <v>219</v>
      </c>
    </row>
    <row r="1763" spans="1:9">
      <c r="A1763" s="354">
        <v>2020</v>
      </c>
      <c r="B1763" s="354" t="s">
        <v>234</v>
      </c>
      <c r="C1763" s="355" t="s">
        <v>201</v>
      </c>
      <c r="D1763" s="354" t="s">
        <v>9</v>
      </c>
      <c r="E1763" s="355" t="s">
        <v>235</v>
      </c>
      <c r="F1763" s="354">
        <v>182.99871648413873</v>
      </c>
      <c r="G1763" s="354" t="s">
        <v>13</v>
      </c>
      <c r="H1763" s="354" t="s">
        <v>219</v>
      </c>
      <c r="I1763" s="355" t="s">
        <v>219</v>
      </c>
    </row>
    <row r="1764" spans="1:9">
      <c r="A1764" s="354">
        <v>2020</v>
      </c>
      <c r="B1764" s="354" t="s">
        <v>234</v>
      </c>
      <c r="C1764" s="355" t="s">
        <v>189</v>
      </c>
      <c r="D1764" s="354" t="s">
        <v>9</v>
      </c>
      <c r="E1764" s="355" t="s">
        <v>235</v>
      </c>
      <c r="F1764" s="354">
        <v>568.21089549117551</v>
      </c>
      <c r="G1764" s="354" t="s">
        <v>13</v>
      </c>
      <c r="H1764" s="354" t="s">
        <v>219</v>
      </c>
      <c r="I1764" s="355" t="s">
        <v>219</v>
      </c>
    </row>
    <row r="1765" spans="1:9">
      <c r="A1765" s="354">
        <v>2020</v>
      </c>
      <c r="B1765" s="354" t="s">
        <v>234</v>
      </c>
      <c r="C1765" s="355" t="s">
        <v>209</v>
      </c>
      <c r="D1765" s="354" t="s">
        <v>12</v>
      </c>
      <c r="E1765" s="355" t="s">
        <v>235</v>
      </c>
      <c r="F1765" s="354">
        <v>346.88175768447081</v>
      </c>
      <c r="G1765" s="354" t="s">
        <v>13</v>
      </c>
      <c r="H1765" s="354" t="s">
        <v>219</v>
      </c>
      <c r="I1765" s="355" t="s">
        <v>219</v>
      </c>
    </row>
    <row r="1766" spans="1:9">
      <c r="A1766" s="354">
        <v>2020</v>
      </c>
      <c r="B1766" s="354" t="s">
        <v>234</v>
      </c>
      <c r="C1766" s="355" t="s">
        <v>210</v>
      </c>
      <c r="D1766" s="354" t="s">
        <v>12</v>
      </c>
      <c r="E1766" s="355" t="s">
        <v>235</v>
      </c>
      <c r="F1766" s="354">
        <v>1213.3726560867103</v>
      </c>
      <c r="G1766" s="354" t="s">
        <v>13</v>
      </c>
      <c r="H1766" s="354" t="s">
        <v>219</v>
      </c>
      <c r="I1766" s="355" t="s">
        <v>219</v>
      </c>
    </row>
    <row r="1767" spans="1:9">
      <c r="A1767" s="354">
        <v>2020</v>
      </c>
      <c r="B1767" s="354" t="s">
        <v>234</v>
      </c>
      <c r="C1767" s="355" t="s">
        <v>178</v>
      </c>
      <c r="D1767" s="354" t="s">
        <v>6</v>
      </c>
      <c r="E1767" s="355" t="s">
        <v>235</v>
      </c>
      <c r="F1767" s="354">
        <v>3112.4270244918794</v>
      </c>
      <c r="G1767" s="354" t="s">
        <v>13</v>
      </c>
      <c r="H1767" s="354" t="s">
        <v>219</v>
      </c>
      <c r="I1767" s="355" t="s">
        <v>219</v>
      </c>
    </row>
    <row r="1768" spans="1:9">
      <c r="A1768" s="354">
        <v>2020</v>
      </c>
      <c r="B1768" s="354" t="s">
        <v>234</v>
      </c>
      <c r="C1768" s="355" t="s">
        <v>216</v>
      </c>
      <c r="D1768" s="354" t="s">
        <v>6</v>
      </c>
      <c r="E1768" s="355" t="s">
        <v>235</v>
      </c>
      <c r="F1768" s="354">
        <v>436.67325260856035</v>
      </c>
      <c r="G1768" s="354" t="s">
        <v>13</v>
      </c>
      <c r="H1768" s="354" t="s">
        <v>219</v>
      </c>
      <c r="I1768" s="355" t="s">
        <v>219</v>
      </c>
    </row>
    <row r="1769" spans="1:9">
      <c r="A1769" s="354">
        <v>2020</v>
      </c>
      <c r="B1769" s="354" t="s">
        <v>234</v>
      </c>
      <c r="C1769" s="355" t="s">
        <v>179</v>
      </c>
      <c r="D1769" s="354" t="s">
        <v>6</v>
      </c>
      <c r="E1769" s="355" t="s">
        <v>235</v>
      </c>
      <c r="F1769" s="354">
        <v>323.14107451437769</v>
      </c>
      <c r="G1769" s="354" t="s">
        <v>13</v>
      </c>
      <c r="H1769" s="354" t="s">
        <v>219</v>
      </c>
      <c r="I1769" s="355" t="s">
        <v>219</v>
      </c>
    </row>
    <row r="1770" spans="1:9">
      <c r="A1770" s="354">
        <v>2020</v>
      </c>
      <c r="B1770" s="354" t="s">
        <v>234</v>
      </c>
      <c r="C1770" s="355" t="s">
        <v>217</v>
      </c>
      <c r="D1770" s="354" t="s">
        <v>3</v>
      </c>
      <c r="E1770" s="355" t="s">
        <v>235</v>
      </c>
      <c r="F1770" s="354">
        <v>517.80980090387834</v>
      </c>
      <c r="G1770" s="354" t="s">
        <v>13</v>
      </c>
      <c r="H1770" s="354" t="s">
        <v>219</v>
      </c>
      <c r="I1770" s="355" t="s">
        <v>219</v>
      </c>
    </row>
    <row r="1771" spans="1:9">
      <c r="A1771" s="354">
        <v>2020</v>
      </c>
      <c r="B1771" s="354" t="s">
        <v>234</v>
      </c>
      <c r="C1771" s="355" t="s">
        <v>180</v>
      </c>
      <c r="D1771" s="354" t="s">
        <v>3</v>
      </c>
      <c r="E1771" s="355" t="s">
        <v>235</v>
      </c>
      <c r="F1771" s="354">
        <v>660.68014676029384</v>
      </c>
      <c r="G1771" s="354" t="s">
        <v>13</v>
      </c>
      <c r="H1771" s="354" t="s">
        <v>219</v>
      </c>
      <c r="I1771" s="355" t="s">
        <v>219</v>
      </c>
    </row>
    <row r="1772" spans="1:9">
      <c r="A1772" s="354">
        <v>2020</v>
      </c>
      <c r="B1772" s="354" t="s">
        <v>234</v>
      </c>
      <c r="C1772" s="355" t="s">
        <v>200</v>
      </c>
      <c r="D1772" s="354" t="s">
        <v>7</v>
      </c>
      <c r="E1772" s="355" t="s">
        <v>235</v>
      </c>
      <c r="F1772" s="354">
        <v>586.11811854590087</v>
      </c>
      <c r="G1772" s="354" t="s">
        <v>13</v>
      </c>
      <c r="H1772" s="354" t="s">
        <v>219</v>
      </c>
      <c r="I1772" s="355" t="s">
        <v>219</v>
      </c>
    </row>
    <row r="1773" spans="1:9">
      <c r="A1773" s="354">
        <v>2020</v>
      </c>
      <c r="B1773" s="354" t="s">
        <v>234</v>
      </c>
      <c r="C1773" s="355" t="s">
        <v>181</v>
      </c>
      <c r="D1773" s="354" t="s">
        <v>7</v>
      </c>
      <c r="E1773" s="355" t="s">
        <v>235</v>
      </c>
      <c r="F1773" s="354">
        <v>325.10277506255863</v>
      </c>
      <c r="G1773" s="354" t="s">
        <v>13</v>
      </c>
      <c r="H1773" s="354" t="s">
        <v>219</v>
      </c>
      <c r="I1773" s="355" t="s">
        <v>219</v>
      </c>
    </row>
    <row r="1774" spans="1:9">
      <c r="A1774" s="354">
        <v>2020</v>
      </c>
      <c r="B1774" s="354" t="s">
        <v>234</v>
      </c>
      <c r="C1774" s="355" t="s">
        <v>218</v>
      </c>
      <c r="D1774" s="354" t="s">
        <v>7</v>
      </c>
      <c r="E1774" s="355" t="s">
        <v>235</v>
      </c>
      <c r="F1774" s="354">
        <v>148.40387631785856</v>
      </c>
      <c r="G1774" s="354" t="s">
        <v>13</v>
      </c>
      <c r="H1774" s="354" t="s">
        <v>219</v>
      </c>
      <c r="I1774" s="355" t="s">
        <v>219</v>
      </c>
    </row>
    <row r="1775" spans="1:9">
      <c r="A1775" s="354">
        <v>2020</v>
      </c>
      <c r="B1775" s="354" t="s">
        <v>234</v>
      </c>
      <c r="C1775" s="355" t="s">
        <v>197</v>
      </c>
      <c r="D1775" s="354" t="s">
        <v>7</v>
      </c>
      <c r="E1775" s="355" t="s">
        <v>235</v>
      </c>
      <c r="F1775" s="354">
        <v>396.91962356116517</v>
      </c>
      <c r="G1775" s="354" t="s">
        <v>13</v>
      </c>
      <c r="H1775" s="354" t="s">
        <v>219</v>
      </c>
      <c r="I1775" s="355" t="s">
        <v>219</v>
      </c>
    </row>
    <row r="1776" spans="1:9">
      <c r="A1776" s="354">
        <v>2020</v>
      </c>
      <c r="B1776" s="354" t="s">
        <v>234</v>
      </c>
      <c r="C1776" s="355" t="s">
        <v>211</v>
      </c>
      <c r="D1776" s="354" t="s">
        <v>7</v>
      </c>
      <c r="E1776" s="355" t="s">
        <v>235</v>
      </c>
      <c r="F1776" s="354">
        <v>275.32009436750104</v>
      </c>
      <c r="G1776" s="354" t="s">
        <v>13</v>
      </c>
      <c r="H1776" s="354" t="s">
        <v>219</v>
      </c>
      <c r="I1776" s="355" t="s">
        <v>219</v>
      </c>
    </row>
    <row r="1777" spans="1:9">
      <c r="A1777" s="354">
        <v>2020</v>
      </c>
      <c r="B1777" s="354" t="s">
        <v>234</v>
      </c>
      <c r="C1777" s="355" t="s">
        <v>182</v>
      </c>
      <c r="D1777" s="354" t="s">
        <v>14</v>
      </c>
      <c r="E1777" s="355" t="s">
        <v>235</v>
      </c>
      <c r="F1777" s="354">
        <v>1305.1975554742658</v>
      </c>
      <c r="G1777" s="354" t="s">
        <v>13</v>
      </c>
      <c r="H1777" s="354" t="s">
        <v>219</v>
      </c>
      <c r="I1777" s="355" t="s">
        <v>219</v>
      </c>
    </row>
    <row r="1778" spans="1:9">
      <c r="A1778" s="354">
        <v>2020</v>
      </c>
      <c r="B1778" s="354" t="s">
        <v>234</v>
      </c>
      <c r="C1778" s="355" t="s">
        <v>212</v>
      </c>
      <c r="D1778" s="354" t="s">
        <v>16</v>
      </c>
      <c r="E1778" s="355" t="s">
        <v>235</v>
      </c>
      <c r="F1778" s="354">
        <v>618.71494334714123</v>
      </c>
      <c r="G1778" s="354" t="s">
        <v>13</v>
      </c>
      <c r="H1778" s="354" t="s">
        <v>219</v>
      </c>
      <c r="I1778" s="355" t="s">
        <v>219</v>
      </c>
    </row>
    <row r="1779" spans="1:9">
      <c r="A1779" s="354">
        <v>2020</v>
      </c>
      <c r="B1779" s="354" t="s">
        <v>234</v>
      </c>
      <c r="C1779" s="355" t="s">
        <v>184</v>
      </c>
      <c r="D1779" s="354" t="s">
        <v>47</v>
      </c>
      <c r="E1779" s="355" t="s">
        <v>235</v>
      </c>
      <c r="F1779" s="354">
        <v>792.31810101788381</v>
      </c>
      <c r="G1779" s="354" t="s">
        <v>13</v>
      </c>
      <c r="H1779" s="354" t="s">
        <v>219</v>
      </c>
      <c r="I1779" s="355" t="s">
        <v>219</v>
      </c>
    </row>
    <row r="1780" spans="1:9">
      <c r="A1780" s="354">
        <v>2020</v>
      </c>
      <c r="B1780" s="354" t="s">
        <v>234</v>
      </c>
      <c r="C1780" s="355" t="s">
        <v>203</v>
      </c>
      <c r="D1780" s="354" t="s">
        <v>45</v>
      </c>
      <c r="E1780" s="355" t="s">
        <v>235</v>
      </c>
      <c r="F1780" s="354">
        <v>144.51310671749121</v>
      </c>
      <c r="G1780" s="354" t="s">
        <v>13</v>
      </c>
      <c r="H1780" s="354" t="s">
        <v>219</v>
      </c>
      <c r="I1780" s="355" t="s">
        <v>219</v>
      </c>
    </row>
    <row r="1781" spans="1:9">
      <c r="A1781" s="354">
        <v>2020</v>
      </c>
      <c r="B1781" s="354" t="s">
        <v>234</v>
      </c>
      <c r="C1781" s="355" t="s">
        <v>202</v>
      </c>
      <c r="D1781" s="354" t="s">
        <v>44</v>
      </c>
      <c r="E1781" s="355" t="s">
        <v>235</v>
      </c>
      <c r="F1781" s="354">
        <v>354.41880975270686</v>
      </c>
      <c r="G1781" s="354" t="s">
        <v>13</v>
      </c>
      <c r="H1781" s="354" t="s">
        <v>219</v>
      </c>
      <c r="I1781" s="355" t="s">
        <v>219</v>
      </c>
    </row>
    <row r="1782" spans="1:9">
      <c r="A1782" s="354">
        <v>2020</v>
      </c>
      <c r="B1782" s="354" t="s">
        <v>236</v>
      </c>
      <c r="C1782" s="355" t="s">
        <v>220</v>
      </c>
      <c r="D1782" s="354" t="s">
        <v>2</v>
      </c>
      <c r="E1782" s="355" t="s">
        <v>235</v>
      </c>
      <c r="F1782" s="354">
        <v>490.95441458681574</v>
      </c>
      <c r="G1782" s="354" t="s">
        <v>13</v>
      </c>
      <c r="H1782" s="354" t="s">
        <v>219</v>
      </c>
      <c r="I1782" s="355" t="s">
        <v>219</v>
      </c>
    </row>
    <row r="1783" spans="1:9">
      <c r="A1783" s="354">
        <v>2020</v>
      </c>
      <c r="B1783" s="354" t="s">
        <v>236</v>
      </c>
      <c r="C1783" s="355" t="s">
        <v>221</v>
      </c>
      <c r="D1783" s="354" t="s">
        <v>2</v>
      </c>
      <c r="E1783" s="355" t="s">
        <v>235</v>
      </c>
      <c r="F1783" s="354">
        <v>15.036735905939262</v>
      </c>
      <c r="G1783" s="354" t="s">
        <v>13</v>
      </c>
      <c r="H1783" s="354" t="s">
        <v>219</v>
      </c>
      <c r="I1783" s="355" t="s">
        <v>219</v>
      </c>
    </row>
    <row r="1784" spans="1:9">
      <c r="A1784" s="354">
        <v>2020</v>
      </c>
      <c r="B1784" s="354" t="s">
        <v>236</v>
      </c>
      <c r="C1784" s="355" t="s">
        <v>222</v>
      </c>
      <c r="D1784" s="354" t="s">
        <v>3</v>
      </c>
      <c r="E1784" s="355" t="s">
        <v>235</v>
      </c>
      <c r="F1784" s="354">
        <v>4805.2233764258763</v>
      </c>
      <c r="G1784" s="354" t="s">
        <v>13</v>
      </c>
      <c r="H1784" s="354" t="s">
        <v>219</v>
      </c>
      <c r="I1784" s="355" t="s">
        <v>219</v>
      </c>
    </row>
    <row r="1785" spans="1:9">
      <c r="A1785" s="354">
        <v>2020</v>
      </c>
      <c r="B1785" s="354" t="s">
        <v>236</v>
      </c>
      <c r="C1785" s="355" t="s">
        <v>223</v>
      </c>
      <c r="D1785" s="354" t="s">
        <v>54</v>
      </c>
      <c r="E1785" s="355" t="s">
        <v>235</v>
      </c>
      <c r="F1785" s="354">
        <v>300.21616320160479</v>
      </c>
      <c r="G1785" s="354" t="s">
        <v>13</v>
      </c>
      <c r="H1785" s="354" t="s">
        <v>219</v>
      </c>
      <c r="I1785" s="355" t="s">
        <v>219</v>
      </c>
    </row>
    <row r="1786" spans="1:9">
      <c r="A1786" s="354">
        <v>2020</v>
      </c>
      <c r="B1786" s="354" t="s">
        <v>237</v>
      </c>
      <c r="C1786" s="355" t="s">
        <v>228</v>
      </c>
      <c r="D1786" s="354" t="s">
        <v>1</v>
      </c>
      <c r="E1786" s="355" t="s">
        <v>235</v>
      </c>
      <c r="F1786" s="354">
        <v>32.422938080000009</v>
      </c>
      <c r="G1786" s="354" t="s">
        <v>13</v>
      </c>
      <c r="H1786" s="354" t="s">
        <v>219</v>
      </c>
      <c r="I1786" s="355" t="s">
        <v>219</v>
      </c>
    </row>
    <row r="1787" spans="1:9">
      <c r="A1787" s="354">
        <v>2020</v>
      </c>
      <c r="B1787" s="354" t="s">
        <v>237</v>
      </c>
      <c r="C1787" s="355" t="s">
        <v>231</v>
      </c>
      <c r="D1787" s="354" t="s">
        <v>12</v>
      </c>
      <c r="E1787" s="355" t="s">
        <v>235</v>
      </c>
      <c r="F1787" s="354">
        <v>6.0911658499999994</v>
      </c>
      <c r="G1787" s="354" t="s">
        <v>13</v>
      </c>
      <c r="H1787" s="354" t="s">
        <v>219</v>
      </c>
      <c r="I1787" s="355" t="s">
        <v>219</v>
      </c>
    </row>
    <row r="1788" spans="1:9">
      <c r="A1788" s="354">
        <v>2020</v>
      </c>
      <c r="B1788" s="354" t="s">
        <v>237</v>
      </c>
      <c r="C1788" s="355" t="s">
        <v>230</v>
      </c>
      <c r="D1788" s="354" t="s">
        <v>7</v>
      </c>
      <c r="E1788" s="355" t="s">
        <v>235</v>
      </c>
      <c r="F1788" s="354">
        <v>15.899192000000003</v>
      </c>
      <c r="G1788" s="354" t="s">
        <v>13</v>
      </c>
      <c r="H1788" s="354" t="s">
        <v>219</v>
      </c>
      <c r="I1788" s="355" t="s">
        <v>219</v>
      </c>
    </row>
    <row r="1789" spans="1:9">
      <c r="A1789" s="354">
        <v>2020</v>
      </c>
      <c r="B1789" s="354" t="s">
        <v>237</v>
      </c>
      <c r="C1789" s="355" t="s">
        <v>224</v>
      </c>
      <c r="D1789" s="354" t="s">
        <v>15</v>
      </c>
      <c r="E1789" s="355" t="s">
        <v>235</v>
      </c>
      <c r="F1789" s="354">
        <v>2550.3169893526738</v>
      </c>
      <c r="G1789" s="354" t="s">
        <v>13</v>
      </c>
      <c r="H1789" s="354" t="s">
        <v>219</v>
      </c>
      <c r="I1789" s="355" t="s">
        <v>219</v>
      </c>
    </row>
    <row r="1790" spans="1:9">
      <c r="A1790" s="354">
        <v>2020</v>
      </c>
      <c r="B1790" s="354" t="s">
        <v>237</v>
      </c>
      <c r="C1790" s="355" t="s">
        <v>233</v>
      </c>
      <c r="D1790" s="354" t="s">
        <v>15</v>
      </c>
      <c r="E1790" s="355" t="s">
        <v>235</v>
      </c>
      <c r="F1790" s="354">
        <v>764.64305856463557</v>
      </c>
      <c r="G1790" s="354" t="s">
        <v>13</v>
      </c>
      <c r="H1790" s="354" t="s">
        <v>219</v>
      </c>
      <c r="I1790" s="355" t="s">
        <v>219</v>
      </c>
    </row>
    <row r="1791" spans="1:9">
      <c r="A1791" s="354">
        <v>2020</v>
      </c>
      <c r="B1791" s="354" t="s">
        <v>237</v>
      </c>
      <c r="C1791" s="355" t="s">
        <v>232</v>
      </c>
      <c r="D1791" s="354" t="s">
        <v>15</v>
      </c>
      <c r="E1791" s="355" t="s">
        <v>235</v>
      </c>
      <c r="F1791" s="354">
        <v>188.45609421400002</v>
      </c>
      <c r="G1791" s="354" t="s">
        <v>13</v>
      </c>
      <c r="H1791" s="354" t="s">
        <v>219</v>
      </c>
      <c r="I1791" s="355" t="s">
        <v>219</v>
      </c>
    </row>
    <row r="1792" spans="1:9">
      <c r="A1792" s="354">
        <v>2020</v>
      </c>
      <c r="B1792" s="354" t="s">
        <v>237</v>
      </c>
      <c r="C1792" s="355" t="s">
        <v>225</v>
      </c>
      <c r="D1792" s="354" t="s">
        <v>16</v>
      </c>
      <c r="E1792" s="355" t="s">
        <v>235</v>
      </c>
      <c r="F1792" s="354">
        <v>1313.4702370405362</v>
      </c>
      <c r="G1792" s="354" t="s">
        <v>13</v>
      </c>
      <c r="H1792" s="354" t="s">
        <v>219</v>
      </c>
      <c r="I1792" s="355" t="s">
        <v>219</v>
      </c>
    </row>
    <row r="1793" spans="1:9">
      <c r="A1793" s="354">
        <v>2020</v>
      </c>
      <c r="B1793" s="354" t="s">
        <v>237</v>
      </c>
      <c r="C1793" s="355" t="s">
        <v>227</v>
      </c>
      <c r="D1793" s="354" t="s">
        <v>47</v>
      </c>
      <c r="E1793" s="355" t="s">
        <v>235</v>
      </c>
      <c r="F1793" s="354">
        <v>1649.719594237883</v>
      </c>
      <c r="G1793" s="354" t="s">
        <v>13</v>
      </c>
      <c r="H1793" s="354" t="s">
        <v>219</v>
      </c>
      <c r="I1793" s="355" t="s">
        <v>219</v>
      </c>
    </row>
    <row r="1794" spans="1:9">
      <c r="A1794" s="354">
        <v>2020</v>
      </c>
      <c r="B1794" s="354" t="s">
        <v>237</v>
      </c>
      <c r="C1794" s="355" t="s">
        <v>229</v>
      </c>
      <c r="D1794" s="354" t="s">
        <v>45</v>
      </c>
      <c r="E1794" s="355" t="s">
        <v>235</v>
      </c>
      <c r="F1794" s="354">
        <v>6.0751779999999993</v>
      </c>
      <c r="G1794" s="354" t="s">
        <v>13</v>
      </c>
      <c r="H1794" s="354" t="s">
        <v>219</v>
      </c>
      <c r="I1794" s="355" t="s">
        <v>219</v>
      </c>
    </row>
    <row r="1795" spans="1:9">
      <c r="A1795" s="354">
        <v>2020</v>
      </c>
      <c r="B1795" s="354" t="s">
        <v>237</v>
      </c>
      <c r="C1795" s="355" t="s">
        <v>226</v>
      </c>
      <c r="D1795" s="354" t="s">
        <v>44</v>
      </c>
      <c r="E1795" s="355" t="s">
        <v>235</v>
      </c>
      <c r="F1795" s="354">
        <v>48.255341993199991</v>
      </c>
      <c r="G1795" s="354" t="s">
        <v>13</v>
      </c>
      <c r="H1795" s="354" t="s">
        <v>219</v>
      </c>
      <c r="I1795" s="355" t="s">
        <v>219</v>
      </c>
    </row>
    <row r="1796" spans="1:9">
      <c r="A1796" s="354">
        <v>2020</v>
      </c>
      <c r="B1796" s="354" t="s">
        <v>234</v>
      </c>
      <c r="C1796" s="355" t="s">
        <v>143</v>
      </c>
      <c r="D1796" s="354" t="s">
        <v>18</v>
      </c>
      <c r="E1796" s="355" t="s">
        <v>235</v>
      </c>
      <c r="F1796" s="354">
        <v>10.413893092806672</v>
      </c>
      <c r="G1796" s="354" t="s">
        <v>238</v>
      </c>
      <c r="H1796" s="354" t="s">
        <v>219</v>
      </c>
      <c r="I1796" s="355" t="s">
        <v>219</v>
      </c>
    </row>
    <row r="1797" spans="1:9">
      <c r="A1797" s="354">
        <v>2020</v>
      </c>
      <c r="B1797" s="354" t="s">
        <v>234</v>
      </c>
      <c r="C1797" s="355" t="s">
        <v>144</v>
      </c>
      <c r="D1797" s="354" t="s">
        <v>18</v>
      </c>
      <c r="E1797" s="355" t="s">
        <v>235</v>
      </c>
      <c r="F1797" s="354">
        <v>57.826790089504591</v>
      </c>
      <c r="G1797" s="354" t="s">
        <v>238</v>
      </c>
      <c r="H1797" s="354" t="s">
        <v>219</v>
      </c>
      <c r="I1797" s="355" t="s">
        <v>219</v>
      </c>
    </row>
    <row r="1798" spans="1:9">
      <c r="A1798" s="354">
        <v>2020</v>
      </c>
      <c r="B1798" s="354" t="s">
        <v>234</v>
      </c>
      <c r="C1798" s="355" t="s">
        <v>145</v>
      </c>
      <c r="D1798" s="354" t="s">
        <v>18</v>
      </c>
      <c r="E1798" s="355" t="s">
        <v>235</v>
      </c>
      <c r="F1798" s="354">
        <v>143.77809818779247</v>
      </c>
      <c r="G1798" s="354" t="s">
        <v>238</v>
      </c>
      <c r="H1798" s="354" t="s">
        <v>219</v>
      </c>
      <c r="I1798" s="355" t="s">
        <v>219</v>
      </c>
    </row>
    <row r="1799" spans="1:9">
      <c r="A1799" s="354">
        <v>2020</v>
      </c>
      <c r="B1799" s="354" t="s">
        <v>234</v>
      </c>
      <c r="C1799" s="355" t="s">
        <v>146</v>
      </c>
      <c r="D1799" s="354" t="s">
        <v>18</v>
      </c>
      <c r="E1799" s="355" t="s">
        <v>235</v>
      </c>
      <c r="F1799" s="354">
        <v>84.795451299254097</v>
      </c>
      <c r="G1799" s="354" t="s">
        <v>238</v>
      </c>
      <c r="H1799" s="354" t="s">
        <v>219</v>
      </c>
      <c r="I1799" s="355" t="s">
        <v>219</v>
      </c>
    </row>
    <row r="1800" spans="1:9">
      <c r="A1800" s="354">
        <v>2020</v>
      </c>
      <c r="B1800" s="354" t="s">
        <v>234</v>
      </c>
      <c r="C1800" s="355" t="s">
        <v>147</v>
      </c>
      <c r="D1800" s="354" t="s">
        <v>18</v>
      </c>
      <c r="E1800" s="355" t="s">
        <v>235</v>
      </c>
      <c r="F1800" s="354">
        <v>266.22398274192199</v>
      </c>
      <c r="G1800" s="354" t="s">
        <v>238</v>
      </c>
      <c r="H1800" s="354" t="s">
        <v>219</v>
      </c>
      <c r="I1800" s="355" t="s">
        <v>219</v>
      </c>
    </row>
    <row r="1801" spans="1:9">
      <c r="A1801" s="354">
        <v>2020</v>
      </c>
      <c r="B1801" s="354" t="s">
        <v>234</v>
      </c>
      <c r="C1801" s="355" t="s">
        <v>148</v>
      </c>
      <c r="D1801" s="354" t="s">
        <v>18</v>
      </c>
      <c r="E1801" s="355" t="s">
        <v>235</v>
      </c>
      <c r="F1801" s="354">
        <v>40.37434989035836</v>
      </c>
      <c r="G1801" s="354" t="s">
        <v>238</v>
      </c>
      <c r="H1801" s="354" t="s">
        <v>219</v>
      </c>
      <c r="I1801" s="355" t="s">
        <v>219</v>
      </c>
    </row>
    <row r="1802" spans="1:9">
      <c r="A1802" s="354">
        <v>2020</v>
      </c>
      <c r="B1802" s="354" t="s">
        <v>234</v>
      </c>
      <c r="C1802" s="355" t="s">
        <v>149</v>
      </c>
      <c r="D1802" s="354" t="s">
        <v>18</v>
      </c>
      <c r="E1802" s="355" t="s">
        <v>235</v>
      </c>
      <c r="F1802" s="354">
        <v>116.06633843244089</v>
      </c>
      <c r="G1802" s="354" t="s">
        <v>238</v>
      </c>
      <c r="H1802" s="354" t="s">
        <v>219</v>
      </c>
      <c r="I1802" s="355" t="s">
        <v>219</v>
      </c>
    </row>
    <row r="1803" spans="1:9">
      <c r="A1803" s="354">
        <v>2020</v>
      </c>
      <c r="B1803" s="354" t="s">
        <v>234</v>
      </c>
      <c r="C1803" s="355" t="s">
        <v>150</v>
      </c>
      <c r="D1803" s="354" t="s">
        <v>18</v>
      </c>
      <c r="E1803" s="355" t="s">
        <v>235</v>
      </c>
      <c r="F1803" s="354">
        <v>223.74803426110074</v>
      </c>
      <c r="G1803" s="354" t="s">
        <v>238</v>
      </c>
      <c r="H1803" s="354" t="s">
        <v>219</v>
      </c>
      <c r="I1803" s="355" t="s">
        <v>219</v>
      </c>
    </row>
    <row r="1804" spans="1:9">
      <c r="A1804" s="354">
        <v>2020</v>
      </c>
      <c r="B1804" s="354" t="s">
        <v>234</v>
      </c>
      <c r="C1804" s="355" t="s">
        <v>152</v>
      </c>
      <c r="D1804" s="354" t="s">
        <v>18</v>
      </c>
      <c r="E1804" s="355" t="s">
        <v>235</v>
      </c>
      <c r="F1804" s="354">
        <v>141.13222601619299</v>
      </c>
      <c r="G1804" s="354" t="s">
        <v>238</v>
      </c>
      <c r="H1804" s="354" t="s">
        <v>219</v>
      </c>
      <c r="I1804" s="355" t="s">
        <v>219</v>
      </c>
    </row>
    <row r="1805" spans="1:9">
      <c r="A1805" s="354">
        <v>2020</v>
      </c>
      <c r="B1805" s="354" t="s">
        <v>234</v>
      </c>
      <c r="C1805" s="355" t="s">
        <v>153</v>
      </c>
      <c r="D1805" s="354" t="s">
        <v>18</v>
      </c>
      <c r="E1805" s="355" t="s">
        <v>235</v>
      </c>
      <c r="F1805" s="354">
        <v>245.42914433930636</v>
      </c>
      <c r="G1805" s="354" t="s">
        <v>238</v>
      </c>
      <c r="H1805" s="354" t="s">
        <v>219</v>
      </c>
      <c r="I1805" s="355" t="s">
        <v>219</v>
      </c>
    </row>
    <row r="1806" spans="1:9">
      <c r="A1806" s="354">
        <v>2020</v>
      </c>
      <c r="B1806" s="354" t="s">
        <v>234</v>
      </c>
      <c r="C1806" s="355" t="s">
        <v>154</v>
      </c>
      <c r="D1806" s="354" t="s">
        <v>18</v>
      </c>
      <c r="E1806" s="355" t="s">
        <v>235</v>
      </c>
      <c r="F1806" s="354">
        <v>8.3055175359683293</v>
      </c>
      <c r="G1806" s="354" t="s">
        <v>238</v>
      </c>
      <c r="H1806" s="354" t="s">
        <v>219</v>
      </c>
      <c r="I1806" s="355" t="s">
        <v>219</v>
      </c>
    </row>
    <row r="1807" spans="1:9">
      <c r="A1807" s="354">
        <v>2020</v>
      </c>
      <c r="B1807" s="354" t="s">
        <v>234</v>
      </c>
      <c r="C1807" s="355" t="s">
        <v>156</v>
      </c>
      <c r="D1807" s="354" t="s">
        <v>18</v>
      </c>
      <c r="E1807" s="355" t="s">
        <v>235</v>
      </c>
      <c r="F1807" s="354">
        <v>30.357759206347897</v>
      </c>
      <c r="G1807" s="354" t="s">
        <v>238</v>
      </c>
      <c r="H1807" s="354" t="s">
        <v>219</v>
      </c>
      <c r="I1807" s="355" t="s">
        <v>219</v>
      </c>
    </row>
    <row r="1808" spans="1:9">
      <c r="A1808" s="354">
        <v>2020</v>
      </c>
      <c r="B1808" s="354" t="s">
        <v>234</v>
      </c>
      <c r="C1808" s="355" t="s">
        <v>157</v>
      </c>
      <c r="D1808" s="354" t="s">
        <v>18</v>
      </c>
      <c r="E1808" s="355" t="s">
        <v>235</v>
      </c>
      <c r="F1808" s="354">
        <v>115.15442157153211</v>
      </c>
      <c r="G1808" s="354" t="s">
        <v>238</v>
      </c>
      <c r="H1808" s="354" t="s">
        <v>219</v>
      </c>
      <c r="I1808" s="355" t="s">
        <v>219</v>
      </c>
    </row>
    <row r="1809" spans="1:9">
      <c r="A1809" s="354">
        <v>2020</v>
      </c>
      <c r="B1809" s="354" t="s">
        <v>234</v>
      </c>
      <c r="C1809" s="355" t="s">
        <v>158</v>
      </c>
      <c r="D1809" s="354" t="s">
        <v>18</v>
      </c>
      <c r="E1809" s="355" t="s">
        <v>235</v>
      </c>
      <c r="F1809" s="354">
        <v>230.18980557155345</v>
      </c>
      <c r="G1809" s="354" t="s">
        <v>238</v>
      </c>
      <c r="H1809" s="354" t="s">
        <v>219</v>
      </c>
      <c r="I1809" s="355" t="s">
        <v>219</v>
      </c>
    </row>
    <row r="1810" spans="1:9">
      <c r="A1810" s="354">
        <v>2020</v>
      </c>
      <c r="B1810" s="354" t="s">
        <v>234</v>
      </c>
      <c r="C1810" s="355" t="s">
        <v>159</v>
      </c>
      <c r="D1810" s="354" t="s">
        <v>18</v>
      </c>
      <c r="E1810" s="355" t="s">
        <v>235</v>
      </c>
      <c r="F1810" s="354">
        <v>72.363636286310737</v>
      </c>
      <c r="G1810" s="354" t="s">
        <v>238</v>
      </c>
      <c r="H1810" s="354" t="s">
        <v>219</v>
      </c>
      <c r="I1810" s="355" t="s">
        <v>219</v>
      </c>
    </row>
    <row r="1811" spans="1:9">
      <c r="A1811" s="354">
        <v>2020</v>
      </c>
      <c r="B1811" s="354" t="s">
        <v>234</v>
      </c>
      <c r="C1811" s="355" t="s">
        <v>160</v>
      </c>
      <c r="D1811" s="354" t="s">
        <v>19</v>
      </c>
      <c r="E1811" s="355" t="s">
        <v>235</v>
      </c>
      <c r="F1811" s="354">
        <v>1357.4882394798678</v>
      </c>
      <c r="G1811" s="354" t="s">
        <v>238</v>
      </c>
      <c r="H1811" s="354" t="s">
        <v>219</v>
      </c>
      <c r="I1811" s="355" t="s">
        <v>219</v>
      </c>
    </row>
    <row r="1812" spans="1:9">
      <c r="A1812" s="354">
        <v>2020</v>
      </c>
      <c r="B1812" s="354" t="s">
        <v>234</v>
      </c>
      <c r="C1812" s="355" t="s">
        <v>151</v>
      </c>
      <c r="D1812" s="354" t="s">
        <v>13</v>
      </c>
      <c r="E1812" s="355" t="s">
        <v>235</v>
      </c>
      <c r="F1812" s="354">
        <v>468.99454840018791</v>
      </c>
      <c r="G1812" s="354" t="s">
        <v>238</v>
      </c>
      <c r="H1812" s="354" t="s">
        <v>219</v>
      </c>
      <c r="I1812" s="355" t="s">
        <v>219</v>
      </c>
    </row>
    <row r="1813" spans="1:9">
      <c r="A1813" s="354">
        <v>2020</v>
      </c>
      <c r="B1813" s="354" t="s">
        <v>234</v>
      </c>
      <c r="C1813" s="355" t="s">
        <v>165</v>
      </c>
      <c r="D1813" s="354" t="s">
        <v>13</v>
      </c>
      <c r="E1813" s="355" t="s">
        <v>235</v>
      </c>
      <c r="F1813" s="354">
        <v>81.768279842760236</v>
      </c>
      <c r="G1813" s="354" t="s">
        <v>238</v>
      </c>
      <c r="H1813" s="354" t="s">
        <v>219</v>
      </c>
      <c r="I1813" s="355" t="s">
        <v>219</v>
      </c>
    </row>
    <row r="1814" spans="1:9">
      <c r="A1814" s="354">
        <v>2020</v>
      </c>
      <c r="B1814" s="354" t="s">
        <v>234</v>
      </c>
      <c r="C1814" s="355" t="s">
        <v>167</v>
      </c>
      <c r="D1814" s="354" t="s">
        <v>13</v>
      </c>
      <c r="E1814" s="355" t="s">
        <v>235</v>
      </c>
      <c r="F1814" s="354">
        <v>14.558295573989037</v>
      </c>
      <c r="G1814" s="354" t="s">
        <v>238</v>
      </c>
      <c r="H1814" s="354" t="s">
        <v>219</v>
      </c>
      <c r="I1814" s="355" t="s">
        <v>219</v>
      </c>
    </row>
    <row r="1815" spans="1:9">
      <c r="A1815" s="354">
        <v>2020</v>
      </c>
      <c r="B1815" s="354" t="s">
        <v>234</v>
      </c>
      <c r="C1815" s="355" t="s">
        <v>168</v>
      </c>
      <c r="D1815" s="354" t="s">
        <v>13</v>
      </c>
      <c r="E1815" s="355" t="s">
        <v>235</v>
      </c>
      <c r="F1815" s="354">
        <v>47.99034767146938</v>
      </c>
      <c r="G1815" s="354" t="s">
        <v>238</v>
      </c>
      <c r="H1815" s="354" t="s">
        <v>219</v>
      </c>
      <c r="I1815" s="355" t="s">
        <v>219</v>
      </c>
    </row>
    <row r="1816" spans="1:9">
      <c r="A1816" s="354">
        <v>2020</v>
      </c>
      <c r="B1816" s="354" t="s">
        <v>234</v>
      </c>
      <c r="C1816" s="355" t="s">
        <v>155</v>
      </c>
      <c r="D1816" s="354" t="s">
        <v>13</v>
      </c>
      <c r="E1816" s="355" t="s">
        <v>235</v>
      </c>
      <c r="F1816" s="354">
        <v>211.87607983246227</v>
      </c>
      <c r="G1816" s="354" t="s">
        <v>238</v>
      </c>
      <c r="H1816" s="354" t="s">
        <v>219</v>
      </c>
      <c r="I1816" s="355" t="s">
        <v>219</v>
      </c>
    </row>
    <row r="1817" spans="1:9">
      <c r="A1817" s="354">
        <v>2020</v>
      </c>
      <c r="B1817" s="354" t="s">
        <v>234</v>
      </c>
      <c r="C1817" s="355" t="s">
        <v>163</v>
      </c>
      <c r="D1817" s="354" t="s">
        <v>13</v>
      </c>
      <c r="E1817" s="355" t="s">
        <v>235</v>
      </c>
      <c r="F1817" s="354">
        <v>245.66512887555299</v>
      </c>
      <c r="G1817" s="354" t="s">
        <v>238</v>
      </c>
      <c r="H1817" s="354" t="s">
        <v>219</v>
      </c>
      <c r="I1817" s="355" t="s">
        <v>219</v>
      </c>
    </row>
    <row r="1818" spans="1:9">
      <c r="A1818" s="354">
        <v>2020</v>
      </c>
      <c r="B1818" s="354" t="s">
        <v>234</v>
      </c>
      <c r="C1818" s="355" t="s">
        <v>166</v>
      </c>
      <c r="D1818" s="354" t="s">
        <v>13</v>
      </c>
      <c r="E1818" s="355" t="s">
        <v>235</v>
      </c>
      <c r="F1818" s="354">
        <v>286.87290697764274</v>
      </c>
      <c r="G1818" s="354" t="s">
        <v>238</v>
      </c>
      <c r="H1818" s="354" t="s">
        <v>219</v>
      </c>
      <c r="I1818" s="355" t="s">
        <v>219</v>
      </c>
    </row>
    <row r="1819" spans="1:9">
      <c r="A1819" s="354">
        <v>2020</v>
      </c>
      <c r="B1819" s="354" t="s">
        <v>234</v>
      </c>
      <c r="C1819" s="355" t="s">
        <v>169</v>
      </c>
      <c r="D1819" s="354" t="s">
        <v>13</v>
      </c>
      <c r="E1819" s="355" t="s">
        <v>235</v>
      </c>
      <c r="F1819" s="354">
        <v>173.85594232967028</v>
      </c>
      <c r="G1819" s="354" t="s">
        <v>238</v>
      </c>
      <c r="H1819" s="354" t="s">
        <v>219</v>
      </c>
      <c r="I1819" s="355" t="s">
        <v>219</v>
      </c>
    </row>
    <row r="1820" spans="1:9">
      <c r="A1820" s="354">
        <v>2020</v>
      </c>
      <c r="B1820" s="354" t="s">
        <v>234</v>
      </c>
      <c r="C1820" s="355" t="s">
        <v>172</v>
      </c>
      <c r="D1820" s="354" t="s">
        <v>13</v>
      </c>
      <c r="E1820" s="355" t="s">
        <v>235</v>
      </c>
      <c r="F1820" s="354">
        <v>31.193098119744977</v>
      </c>
      <c r="G1820" s="354" t="s">
        <v>238</v>
      </c>
      <c r="H1820" s="354" t="s">
        <v>219</v>
      </c>
      <c r="I1820" s="355" t="s">
        <v>219</v>
      </c>
    </row>
    <row r="1821" spans="1:9">
      <c r="A1821" s="354">
        <v>2020</v>
      </c>
      <c r="B1821" s="354" t="s">
        <v>234</v>
      </c>
      <c r="C1821" s="355" t="s">
        <v>162</v>
      </c>
      <c r="D1821" s="354" t="s">
        <v>13</v>
      </c>
      <c r="E1821" s="355" t="s">
        <v>235</v>
      </c>
      <c r="F1821" s="354">
        <v>4.9006705585161461</v>
      </c>
      <c r="G1821" s="354" t="s">
        <v>238</v>
      </c>
      <c r="H1821" s="354" t="s">
        <v>219</v>
      </c>
      <c r="I1821" s="355" t="s">
        <v>219</v>
      </c>
    </row>
    <row r="1822" spans="1:9">
      <c r="A1822" s="354">
        <v>2020</v>
      </c>
      <c r="B1822" s="354" t="s">
        <v>234</v>
      </c>
      <c r="C1822" s="355" t="s">
        <v>175</v>
      </c>
      <c r="D1822" s="354" t="s">
        <v>13</v>
      </c>
      <c r="E1822" s="355" t="s">
        <v>235</v>
      </c>
      <c r="F1822" s="354">
        <v>50.436634115961652</v>
      </c>
      <c r="G1822" s="354" t="s">
        <v>238</v>
      </c>
      <c r="H1822" s="354" t="s">
        <v>219</v>
      </c>
      <c r="I1822" s="355" t="s">
        <v>219</v>
      </c>
    </row>
    <row r="1823" spans="1:9">
      <c r="A1823" s="354">
        <v>2020</v>
      </c>
      <c r="B1823" s="354" t="s">
        <v>234</v>
      </c>
      <c r="C1823" s="355" t="s">
        <v>173</v>
      </c>
      <c r="D1823" s="354" t="s">
        <v>13</v>
      </c>
      <c r="E1823" s="355" t="s">
        <v>235</v>
      </c>
      <c r="F1823" s="354">
        <v>40.208980861333792</v>
      </c>
      <c r="G1823" s="354" t="s">
        <v>238</v>
      </c>
      <c r="H1823" s="354" t="s">
        <v>219</v>
      </c>
      <c r="I1823" s="355" t="s">
        <v>219</v>
      </c>
    </row>
    <row r="1824" spans="1:9">
      <c r="A1824" s="354">
        <v>2020</v>
      </c>
      <c r="B1824" s="354" t="s">
        <v>234</v>
      </c>
      <c r="C1824" s="355" t="s">
        <v>176</v>
      </c>
      <c r="D1824" s="354" t="s">
        <v>13</v>
      </c>
      <c r="E1824" s="355" t="s">
        <v>235</v>
      </c>
      <c r="F1824" s="354">
        <v>66.578139760318834</v>
      </c>
      <c r="G1824" s="354" t="s">
        <v>238</v>
      </c>
      <c r="H1824" s="354" t="s">
        <v>219</v>
      </c>
      <c r="I1824" s="355" t="s">
        <v>219</v>
      </c>
    </row>
    <row r="1825" spans="1:9">
      <c r="A1825" s="354">
        <v>2020</v>
      </c>
      <c r="B1825" s="354" t="s">
        <v>234</v>
      </c>
      <c r="C1825" s="355" t="s">
        <v>174</v>
      </c>
      <c r="D1825" s="354" t="s">
        <v>13</v>
      </c>
      <c r="E1825" s="355" t="s">
        <v>235</v>
      </c>
      <c r="F1825" s="354">
        <v>171.80186889488684</v>
      </c>
      <c r="G1825" s="354" t="s">
        <v>238</v>
      </c>
      <c r="H1825" s="354" t="s">
        <v>219</v>
      </c>
      <c r="I1825" s="355" t="s">
        <v>219</v>
      </c>
    </row>
    <row r="1826" spans="1:9">
      <c r="A1826" s="354">
        <v>2020</v>
      </c>
      <c r="B1826" s="354" t="s">
        <v>234</v>
      </c>
      <c r="C1826" s="355" t="s">
        <v>183</v>
      </c>
      <c r="D1826" s="354" t="s">
        <v>13</v>
      </c>
      <c r="E1826" s="355" t="s">
        <v>235</v>
      </c>
      <c r="F1826" s="354">
        <v>25.884296339058782</v>
      </c>
      <c r="G1826" s="354" t="s">
        <v>238</v>
      </c>
      <c r="H1826" s="354" t="s">
        <v>219</v>
      </c>
      <c r="I1826" s="355" t="s">
        <v>219</v>
      </c>
    </row>
    <row r="1827" spans="1:9">
      <c r="A1827" s="354">
        <v>2020</v>
      </c>
      <c r="B1827" s="354" t="s">
        <v>234</v>
      </c>
      <c r="C1827" s="355" t="s">
        <v>185</v>
      </c>
      <c r="D1827" s="354" t="s">
        <v>13</v>
      </c>
      <c r="E1827" s="355" t="s">
        <v>235</v>
      </c>
      <c r="F1827" s="354">
        <v>27.600323719356084</v>
      </c>
      <c r="G1827" s="354" t="s">
        <v>238</v>
      </c>
      <c r="H1827" s="354" t="s">
        <v>219</v>
      </c>
      <c r="I1827" s="355" t="s">
        <v>219</v>
      </c>
    </row>
    <row r="1828" spans="1:9">
      <c r="A1828" s="354">
        <v>2020</v>
      </c>
      <c r="B1828" s="354" t="s">
        <v>234</v>
      </c>
      <c r="C1828" s="355" t="s">
        <v>186</v>
      </c>
      <c r="D1828" s="354" t="s">
        <v>13</v>
      </c>
      <c r="E1828" s="355" t="s">
        <v>235</v>
      </c>
      <c r="F1828" s="354">
        <v>245.63373984043039</v>
      </c>
      <c r="G1828" s="354" t="s">
        <v>238</v>
      </c>
      <c r="H1828" s="354" t="s">
        <v>219</v>
      </c>
      <c r="I1828" s="355" t="s">
        <v>219</v>
      </c>
    </row>
    <row r="1829" spans="1:9">
      <c r="A1829" s="354">
        <v>2020</v>
      </c>
      <c r="B1829" s="354" t="s">
        <v>234</v>
      </c>
      <c r="C1829" s="355" t="s">
        <v>161</v>
      </c>
      <c r="D1829" s="354" t="s">
        <v>13</v>
      </c>
      <c r="E1829" s="355" t="s">
        <v>235</v>
      </c>
      <c r="F1829" s="354">
        <v>307.03804242081958</v>
      </c>
      <c r="G1829" s="354" t="s">
        <v>238</v>
      </c>
      <c r="H1829" s="354" t="s">
        <v>219</v>
      </c>
      <c r="I1829" s="355" t="s">
        <v>219</v>
      </c>
    </row>
    <row r="1830" spans="1:9">
      <c r="A1830" s="354">
        <v>2020</v>
      </c>
      <c r="B1830" s="354" t="s">
        <v>234</v>
      </c>
      <c r="C1830" s="355" t="s">
        <v>187</v>
      </c>
      <c r="D1830" s="354" t="s">
        <v>13</v>
      </c>
      <c r="E1830" s="355" t="s">
        <v>235</v>
      </c>
      <c r="F1830" s="354">
        <v>17.247742030968624</v>
      </c>
      <c r="G1830" s="354" t="s">
        <v>238</v>
      </c>
      <c r="H1830" s="354" t="s">
        <v>219</v>
      </c>
      <c r="I1830" s="355" t="s">
        <v>219</v>
      </c>
    </row>
    <row r="1831" spans="1:9">
      <c r="A1831" s="354">
        <v>2020</v>
      </c>
      <c r="B1831" s="354" t="s">
        <v>234</v>
      </c>
      <c r="C1831" s="355" t="s">
        <v>177</v>
      </c>
      <c r="D1831" s="354" t="s">
        <v>13</v>
      </c>
      <c r="E1831" s="355" t="s">
        <v>235</v>
      </c>
      <c r="F1831" s="354">
        <v>65.298313618212461</v>
      </c>
      <c r="G1831" s="354" t="s">
        <v>238</v>
      </c>
      <c r="H1831" s="354" t="s">
        <v>219</v>
      </c>
      <c r="I1831" s="355" t="s">
        <v>219</v>
      </c>
    </row>
    <row r="1832" spans="1:9">
      <c r="A1832" s="354">
        <v>2020</v>
      </c>
      <c r="B1832" s="354" t="s">
        <v>234</v>
      </c>
      <c r="C1832" s="355" t="s">
        <v>171</v>
      </c>
      <c r="D1832" s="354" t="s">
        <v>13</v>
      </c>
      <c r="E1832" s="355" t="s">
        <v>235</v>
      </c>
      <c r="F1832" s="354">
        <v>200.51044147150307</v>
      </c>
      <c r="G1832" s="354" t="s">
        <v>238</v>
      </c>
      <c r="H1832" s="354" t="s">
        <v>219</v>
      </c>
      <c r="I1832" s="355" t="s">
        <v>219</v>
      </c>
    </row>
    <row r="1833" spans="1:9">
      <c r="A1833" s="354">
        <v>2020</v>
      </c>
      <c r="B1833" s="354" t="s">
        <v>234</v>
      </c>
      <c r="C1833" s="355" t="s">
        <v>188</v>
      </c>
      <c r="D1833" s="354" t="s">
        <v>13</v>
      </c>
      <c r="E1833" s="355" t="s">
        <v>235</v>
      </c>
      <c r="F1833" s="354">
        <v>212.31543361823887</v>
      </c>
      <c r="G1833" s="354" t="s">
        <v>238</v>
      </c>
      <c r="H1833" s="354" t="s">
        <v>219</v>
      </c>
      <c r="I1833" s="355" t="s">
        <v>219</v>
      </c>
    </row>
    <row r="1834" spans="1:9">
      <c r="A1834" s="354">
        <v>2020</v>
      </c>
      <c r="B1834" s="354" t="s">
        <v>234</v>
      </c>
      <c r="C1834" s="355" t="s">
        <v>198</v>
      </c>
      <c r="D1834" s="354" t="s">
        <v>4</v>
      </c>
      <c r="E1834" s="355" t="s">
        <v>235</v>
      </c>
      <c r="F1834" s="354">
        <v>1300.4881414175379</v>
      </c>
      <c r="G1834" s="354" t="s">
        <v>238</v>
      </c>
      <c r="H1834" s="354" t="s">
        <v>219</v>
      </c>
      <c r="I1834" s="355" t="s">
        <v>219</v>
      </c>
    </row>
    <row r="1835" spans="1:9">
      <c r="A1835" s="354">
        <v>2020</v>
      </c>
      <c r="B1835" s="354" t="s">
        <v>234</v>
      </c>
      <c r="C1835" s="355" t="s">
        <v>190</v>
      </c>
      <c r="D1835" s="354" t="s">
        <v>1</v>
      </c>
      <c r="E1835" s="355" t="s">
        <v>235</v>
      </c>
      <c r="F1835" s="354">
        <v>122.3307527590234</v>
      </c>
      <c r="G1835" s="354" t="s">
        <v>238</v>
      </c>
      <c r="H1835" s="354" t="s">
        <v>219</v>
      </c>
      <c r="I1835" s="355" t="s">
        <v>219</v>
      </c>
    </row>
    <row r="1836" spans="1:9">
      <c r="A1836" s="354">
        <v>2020</v>
      </c>
      <c r="B1836" s="354" t="s">
        <v>234</v>
      </c>
      <c r="C1836" s="355" t="s">
        <v>192</v>
      </c>
      <c r="D1836" s="354" t="s">
        <v>1</v>
      </c>
      <c r="E1836" s="355" t="s">
        <v>235</v>
      </c>
      <c r="F1836" s="354">
        <v>40.175799760700087</v>
      </c>
      <c r="G1836" s="354" t="s">
        <v>238</v>
      </c>
      <c r="H1836" s="354" t="s">
        <v>219</v>
      </c>
      <c r="I1836" s="355" t="s">
        <v>219</v>
      </c>
    </row>
    <row r="1837" spans="1:9">
      <c r="A1837" s="354">
        <v>2020</v>
      </c>
      <c r="B1837" s="354" t="s">
        <v>234</v>
      </c>
      <c r="C1837" s="355" t="s">
        <v>204</v>
      </c>
      <c r="D1837" s="354" t="s">
        <v>2</v>
      </c>
      <c r="E1837" s="355" t="s">
        <v>235</v>
      </c>
      <c r="F1837" s="354">
        <v>3772.6455274542632</v>
      </c>
      <c r="G1837" s="354" t="s">
        <v>238</v>
      </c>
      <c r="H1837" s="354" t="s">
        <v>219</v>
      </c>
      <c r="I1837" s="355" t="s">
        <v>219</v>
      </c>
    </row>
    <row r="1838" spans="1:9">
      <c r="A1838" s="354">
        <v>2020</v>
      </c>
      <c r="B1838" s="354" t="s">
        <v>234</v>
      </c>
      <c r="C1838" s="355" t="s">
        <v>205</v>
      </c>
      <c r="D1838" s="354" t="s">
        <v>2</v>
      </c>
      <c r="E1838" s="355" t="s">
        <v>235</v>
      </c>
      <c r="F1838" s="354">
        <v>2102.9315875873817</v>
      </c>
      <c r="G1838" s="354" t="s">
        <v>238</v>
      </c>
      <c r="H1838" s="354" t="s">
        <v>219</v>
      </c>
      <c r="I1838" s="355" t="s">
        <v>219</v>
      </c>
    </row>
    <row r="1839" spans="1:9">
      <c r="A1839" s="354">
        <v>2020</v>
      </c>
      <c r="B1839" s="354" t="s">
        <v>234</v>
      </c>
      <c r="C1839" s="355" t="s">
        <v>206</v>
      </c>
      <c r="D1839" s="354" t="s">
        <v>2</v>
      </c>
      <c r="E1839" s="355" t="s">
        <v>235</v>
      </c>
      <c r="F1839" s="354">
        <v>482.82042024774273</v>
      </c>
      <c r="G1839" s="354" t="s">
        <v>238</v>
      </c>
      <c r="H1839" s="354" t="s">
        <v>219</v>
      </c>
      <c r="I1839" s="355" t="s">
        <v>219</v>
      </c>
    </row>
    <row r="1840" spans="1:9">
      <c r="A1840" s="354">
        <v>2020</v>
      </c>
      <c r="B1840" s="354" t="s">
        <v>234</v>
      </c>
      <c r="C1840" s="355" t="s">
        <v>193</v>
      </c>
      <c r="D1840" s="354" t="s">
        <v>5</v>
      </c>
      <c r="E1840" s="355" t="s">
        <v>235</v>
      </c>
      <c r="F1840" s="354">
        <v>1445.0296699005021</v>
      </c>
      <c r="G1840" s="354" t="s">
        <v>238</v>
      </c>
      <c r="H1840" s="354" t="s">
        <v>219</v>
      </c>
      <c r="I1840" s="355" t="s">
        <v>219</v>
      </c>
    </row>
    <row r="1841" spans="1:9">
      <c r="A1841" s="354">
        <v>2020</v>
      </c>
      <c r="B1841" s="354" t="s">
        <v>234</v>
      </c>
      <c r="C1841" s="355" t="s">
        <v>164</v>
      </c>
      <c r="D1841" s="354" t="s">
        <v>5</v>
      </c>
      <c r="E1841" s="355" t="s">
        <v>235</v>
      </c>
      <c r="F1841" s="354">
        <v>3846.8095119382183</v>
      </c>
      <c r="G1841" s="354" t="s">
        <v>238</v>
      </c>
      <c r="H1841" s="354" t="s">
        <v>219</v>
      </c>
      <c r="I1841" s="355" t="s">
        <v>219</v>
      </c>
    </row>
    <row r="1842" spans="1:9">
      <c r="A1842" s="354">
        <v>2020</v>
      </c>
      <c r="B1842" s="354" t="s">
        <v>234</v>
      </c>
      <c r="C1842" s="355" t="s">
        <v>170</v>
      </c>
      <c r="D1842" s="354" t="s">
        <v>5</v>
      </c>
      <c r="E1842" s="355" t="s">
        <v>235</v>
      </c>
      <c r="F1842" s="354">
        <v>4591.6136542911481</v>
      </c>
      <c r="G1842" s="354" t="s">
        <v>238</v>
      </c>
      <c r="H1842" s="354" t="s">
        <v>219</v>
      </c>
      <c r="I1842" s="355" t="s">
        <v>219</v>
      </c>
    </row>
    <row r="1843" spans="1:9">
      <c r="A1843" s="354">
        <v>2020</v>
      </c>
      <c r="B1843" s="354" t="s">
        <v>234</v>
      </c>
      <c r="C1843" s="355" t="s">
        <v>194</v>
      </c>
      <c r="D1843" s="354" t="s">
        <v>5</v>
      </c>
      <c r="E1843" s="355" t="s">
        <v>235</v>
      </c>
      <c r="F1843" s="354">
        <v>561.71171502655511</v>
      </c>
      <c r="G1843" s="354" t="s">
        <v>238</v>
      </c>
      <c r="H1843" s="354" t="s">
        <v>219</v>
      </c>
      <c r="I1843" s="355" t="s">
        <v>219</v>
      </c>
    </row>
    <row r="1844" spans="1:9">
      <c r="A1844" s="354">
        <v>2020</v>
      </c>
      <c r="B1844" s="354" t="s">
        <v>234</v>
      </c>
      <c r="C1844" s="355" t="s">
        <v>195</v>
      </c>
      <c r="D1844" s="354" t="s">
        <v>8</v>
      </c>
      <c r="E1844" s="355" t="s">
        <v>235</v>
      </c>
      <c r="F1844" s="354">
        <v>1374.8386789185147</v>
      </c>
      <c r="G1844" s="354" t="s">
        <v>238</v>
      </c>
      <c r="H1844" s="354" t="s">
        <v>219</v>
      </c>
      <c r="I1844" s="355" t="s">
        <v>219</v>
      </c>
    </row>
    <row r="1845" spans="1:9">
      <c r="A1845" s="354">
        <v>2020</v>
      </c>
      <c r="B1845" s="354" t="s">
        <v>234</v>
      </c>
      <c r="C1845" s="355" t="s">
        <v>213</v>
      </c>
      <c r="D1845" s="354" t="s">
        <v>8</v>
      </c>
      <c r="E1845" s="355" t="s">
        <v>235</v>
      </c>
      <c r="F1845" s="354">
        <v>16.178213918032331</v>
      </c>
      <c r="G1845" s="354" t="s">
        <v>238</v>
      </c>
      <c r="H1845" s="354" t="s">
        <v>219</v>
      </c>
      <c r="I1845" s="355" t="s">
        <v>219</v>
      </c>
    </row>
    <row r="1846" spans="1:9">
      <c r="A1846" s="354">
        <v>2020</v>
      </c>
      <c r="B1846" s="354" t="s">
        <v>234</v>
      </c>
      <c r="C1846" s="355" t="s">
        <v>199</v>
      </c>
      <c r="D1846" s="354" t="s">
        <v>8</v>
      </c>
      <c r="E1846" s="355" t="s">
        <v>235</v>
      </c>
      <c r="F1846" s="354">
        <v>248.56833858991402</v>
      </c>
      <c r="G1846" s="354" t="s">
        <v>238</v>
      </c>
      <c r="H1846" s="354" t="s">
        <v>219</v>
      </c>
      <c r="I1846" s="355" t="s">
        <v>219</v>
      </c>
    </row>
    <row r="1847" spans="1:9">
      <c r="A1847" s="354">
        <v>2020</v>
      </c>
      <c r="B1847" s="354" t="s">
        <v>234</v>
      </c>
      <c r="C1847" s="355" t="s">
        <v>196</v>
      </c>
      <c r="D1847" s="354" t="s">
        <v>8</v>
      </c>
      <c r="E1847" s="355" t="s">
        <v>235</v>
      </c>
      <c r="F1847" s="354">
        <v>118.93233496034196</v>
      </c>
      <c r="G1847" s="354" t="s">
        <v>238</v>
      </c>
      <c r="H1847" s="354" t="s">
        <v>219</v>
      </c>
      <c r="I1847" s="355" t="s">
        <v>219</v>
      </c>
    </row>
    <row r="1848" spans="1:9">
      <c r="A1848" s="354">
        <v>2020</v>
      </c>
      <c r="B1848" s="354" t="s">
        <v>234</v>
      </c>
      <c r="C1848" s="355" t="s">
        <v>191</v>
      </c>
      <c r="D1848" s="354" t="s">
        <v>8</v>
      </c>
      <c r="E1848" s="355" t="s">
        <v>235</v>
      </c>
      <c r="F1848" s="354">
        <v>3195.5260025539674</v>
      </c>
      <c r="G1848" s="354" t="s">
        <v>238</v>
      </c>
      <c r="H1848" s="354" t="s">
        <v>219</v>
      </c>
      <c r="I1848" s="355" t="s">
        <v>219</v>
      </c>
    </row>
    <row r="1849" spans="1:9">
      <c r="A1849" s="354">
        <v>2020</v>
      </c>
      <c r="B1849" s="354" t="s">
        <v>234</v>
      </c>
      <c r="C1849" s="355" t="s">
        <v>215</v>
      </c>
      <c r="D1849" s="354" t="s">
        <v>8</v>
      </c>
      <c r="E1849" s="355" t="s">
        <v>235</v>
      </c>
      <c r="F1849" s="354">
        <v>502.84804892673071</v>
      </c>
      <c r="G1849" s="354" t="s">
        <v>238</v>
      </c>
      <c r="H1849" s="354" t="s">
        <v>219</v>
      </c>
      <c r="I1849" s="355" t="s">
        <v>219</v>
      </c>
    </row>
    <row r="1850" spans="1:9">
      <c r="A1850" s="354">
        <v>2020</v>
      </c>
      <c r="B1850" s="354" t="s">
        <v>234</v>
      </c>
      <c r="C1850" s="355" t="s">
        <v>207</v>
      </c>
      <c r="D1850" s="354" t="s">
        <v>8</v>
      </c>
      <c r="E1850" s="355" t="s">
        <v>235</v>
      </c>
      <c r="F1850" s="354">
        <v>116.50630743436659</v>
      </c>
      <c r="G1850" s="354" t="s">
        <v>238</v>
      </c>
      <c r="H1850" s="354" t="s">
        <v>219</v>
      </c>
      <c r="I1850" s="355" t="s">
        <v>219</v>
      </c>
    </row>
    <row r="1851" spans="1:9">
      <c r="A1851" s="354">
        <v>2020</v>
      </c>
      <c r="B1851" s="354" t="s">
        <v>234</v>
      </c>
      <c r="C1851" s="355" t="s">
        <v>208</v>
      </c>
      <c r="D1851" s="354" t="s">
        <v>8</v>
      </c>
      <c r="E1851" s="355" t="s">
        <v>235</v>
      </c>
      <c r="F1851" s="354">
        <v>633.89547394577994</v>
      </c>
      <c r="G1851" s="354" t="s">
        <v>238</v>
      </c>
      <c r="H1851" s="354" t="s">
        <v>219</v>
      </c>
      <c r="I1851" s="355" t="s">
        <v>219</v>
      </c>
    </row>
    <row r="1852" spans="1:9">
      <c r="A1852" s="354">
        <v>2020</v>
      </c>
      <c r="B1852" s="354" t="s">
        <v>234</v>
      </c>
      <c r="C1852" s="355" t="s">
        <v>214</v>
      </c>
      <c r="D1852" s="354" t="s">
        <v>8</v>
      </c>
      <c r="E1852" s="355" t="s">
        <v>235</v>
      </c>
      <c r="F1852" s="354">
        <v>78.917828520390245</v>
      </c>
      <c r="G1852" s="354" t="s">
        <v>238</v>
      </c>
      <c r="H1852" s="354" t="s">
        <v>219</v>
      </c>
      <c r="I1852" s="355" t="s">
        <v>219</v>
      </c>
    </row>
    <row r="1853" spans="1:9">
      <c r="A1853" s="354">
        <v>2020</v>
      </c>
      <c r="B1853" s="354" t="s">
        <v>234</v>
      </c>
      <c r="C1853" s="355" t="s">
        <v>201</v>
      </c>
      <c r="D1853" s="354" t="s">
        <v>9</v>
      </c>
      <c r="E1853" s="355" t="s">
        <v>235</v>
      </c>
      <c r="F1853" s="354">
        <v>197.78765972753226</v>
      </c>
      <c r="G1853" s="354" t="s">
        <v>238</v>
      </c>
      <c r="H1853" s="354" t="s">
        <v>219</v>
      </c>
      <c r="I1853" s="355" t="s">
        <v>219</v>
      </c>
    </row>
    <row r="1854" spans="1:9">
      <c r="A1854" s="354">
        <v>2020</v>
      </c>
      <c r="B1854" s="354" t="s">
        <v>234</v>
      </c>
      <c r="C1854" s="355" t="s">
        <v>189</v>
      </c>
      <c r="D1854" s="354" t="s">
        <v>9</v>
      </c>
      <c r="E1854" s="355" t="s">
        <v>235</v>
      </c>
      <c r="F1854" s="354">
        <v>552.61805724171302</v>
      </c>
      <c r="G1854" s="354" t="s">
        <v>238</v>
      </c>
      <c r="H1854" s="354" t="s">
        <v>219</v>
      </c>
      <c r="I1854" s="355" t="s">
        <v>219</v>
      </c>
    </row>
    <row r="1855" spans="1:9">
      <c r="A1855" s="354">
        <v>2020</v>
      </c>
      <c r="B1855" s="354" t="s">
        <v>234</v>
      </c>
      <c r="C1855" s="355" t="s">
        <v>209</v>
      </c>
      <c r="D1855" s="354" t="s">
        <v>12</v>
      </c>
      <c r="E1855" s="355" t="s">
        <v>235</v>
      </c>
      <c r="F1855" s="354">
        <v>391.35901937955509</v>
      </c>
      <c r="G1855" s="354" t="s">
        <v>238</v>
      </c>
      <c r="H1855" s="354" t="s">
        <v>219</v>
      </c>
      <c r="I1855" s="355" t="s">
        <v>219</v>
      </c>
    </row>
    <row r="1856" spans="1:9">
      <c r="A1856" s="354">
        <v>2020</v>
      </c>
      <c r="B1856" s="354" t="s">
        <v>234</v>
      </c>
      <c r="C1856" s="355" t="s">
        <v>210</v>
      </c>
      <c r="D1856" s="354" t="s">
        <v>12</v>
      </c>
      <c r="E1856" s="355" t="s">
        <v>235</v>
      </c>
      <c r="F1856" s="354">
        <v>1226.3820087672157</v>
      </c>
      <c r="G1856" s="354" t="s">
        <v>238</v>
      </c>
      <c r="H1856" s="354" t="s">
        <v>219</v>
      </c>
      <c r="I1856" s="355" t="s">
        <v>219</v>
      </c>
    </row>
    <row r="1857" spans="1:9">
      <c r="A1857" s="354">
        <v>2020</v>
      </c>
      <c r="B1857" s="354" t="s">
        <v>234</v>
      </c>
      <c r="C1857" s="355" t="s">
        <v>178</v>
      </c>
      <c r="D1857" s="354" t="s">
        <v>6</v>
      </c>
      <c r="E1857" s="355" t="s">
        <v>235</v>
      </c>
      <c r="F1857" s="354">
        <v>3497.027561515145</v>
      </c>
      <c r="G1857" s="354" t="s">
        <v>238</v>
      </c>
      <c r="H1857" s="354" t="s">
        <v>219</v>
      </c>
      <c r="I1857" s="355" t="s">
        <v>219</v>
      </c>
    </row>
    <row r="1858" spans="1:9">
      <c r="A1858" s="354">
        <v>2020</v>
      </c>
      <c r="B1858" s="354" t="s">
        <v>234</v>
      </c>
      <c r="C1858" s="355" t="s">
        <v>216</v>
      </c>
      <c r="D1858" s="354" t="s">
        <v>6</v>
      </c>
      <c r="E1858" s="355" t="s">
        <v>235</v>
      </c>
      <c r="F1858" s="354">
        <v>358.90554021906428</v>
      </c>
      <c r="G1858" s="354" t="s">
        <v>238</v>
      </c>
      <c r="H1858" s="354" t="s">
        <v>219</v>
      </c>
      <c r="I1858" s="355" t="s">
        <v>219</v>
      </c>
    </row>
    <row r="1859" spans="1:9">
      <c r="A1859" s="354">
        <v>2020</v>
      </c>
      <c r="B1859" s="354" t="s">
        <v>234</v>
      </c>
      <c r="C1859" s="355" t="s">
        <v>179</v>
      </c>
      <c r="D1859" s="354" t="s">
        <v>6</v>
      </c>
      <c r="E1859" s="355" t="s">
        <v>235</v>
      </c>
      <c r="F1859" s="354">
        <v>328.97940761873019</v>
      </c>
      <c r="G1859" s="354" t="s">
        <v>238</v>
      </c>
      <c r="H1859" s="354" t="s">
        <v>219</v>
      </c>
      <c r="I1859" s="355" t="s">
        <v>219</v>
      </c>
    </row>
    <row r="1860" spans="1:9">
      <c r="A1860" s="354">
        <v>2020</v>
      </c>
      <c r="B1860" s="354" t="s">
        <v>234</v>
      </c>
      <c r="C1860" s="355" t="s">
        <v>217</v>
      </c>
      <c r="D1860" s="354" t="s">
        <v>3</v>
      </c>
      <c r="E1860" s="355" t="s">
        <v>235</v>
      </c>
      <c r="F1860" s="354">
        <v>535.21002968677692</v>
      </c>
      <c r="G1860" s="354" t="s">
        <v>238</v>
      </c>
      <c r="H1860" s="354" t="s">
        <v>219</v>
      </c>
      <c r="I1860" s="355" t="s">
        <v>219</v>
      </c>
    </row>
    <row r="1861" spans="1:9">
      <c r="A1861" s="354">
        <v>2020</v>
      </c>
      <c r="B1861" s="354" t="s">
        <v>234</v>
      </c>
      <c r="C1861" s="355" t="s">
        <v>180</v>
      </c>
      <c r="D1861" s="354" t="s">
        <v>3</v>
      </c>
      <c r="E1861" s="355" t="s">
        <v>235</v>
      </c>
      <c r="F1861" s="354">
        <v>651.75902675767577</v>
      </c>
      <c r="G1861" s="354" t="s">
        <v>238</v>
      </c>
      <c r="H1861" s="354" t="s">
        <v>219</v>
      </c>
      <c r="I1861" s="355" t="s">
        <v>219</v>
      </c>
    </row>
    <row r="1862" spans="1:9">
      <c r="A1862" s="354">
        <v>2020</v>
      </c>
      <c r="B1862" s="354" t="s">
        <v>234</v>
      </c>
      <c r="C1862" s="355" t="s">
        <v>200</v>
      </c>
      <c r="D1862" s="354" t="s">
        <v>7</v>
      </c>
      <c r="E1862" s="355" t="s">
        <v>235</v>
      </c>
      <c r="F1862" s="354">
        <v>595.89086795865819</v>
      </c>
      <c r="G1862" s="354" t="s">
        <v>238</v>
      </c>
      <c r="H1862" s="354" t="s">
        <v>219</v>
      </c>
      <c r="I1862" s="355" t="s">
        <v>219</v>
      </c>
    </row>
    <row r="1863" spans="1:9">
      <c r="A1863" s="354">
        <v>2020</v>
      </c>
      <c r="B1863" s="354" t="s">
        <v>234</v>
      </c>
      <c r="C1863" s="355" t="s">
        <v>181</v>
      </c>
      <c r="D1863" s="354" t="s">
        <v>7</v>
      </c>
      <c r="E1863" s="355" t="s">
        <v>235</v>
      </c>
      <c r="F1863" s="354">
        <v>328.33873651230846</v>
      </c>
      <c r="G1863" s="354" t="s">
        <v>238</v>
      </c>
      <c r="H1863" s="354" t="s">
        <v>219</v>
      </c>
      <c r="I1863" s="355" t="s">
        <v>219</v>
      </c>
    </row>
    <row r="1864" spans="1:9">
      <c r="A1864" s="354">
        <v>2020</v>
      </c>
      <c r="B1864" s="354" t="s">
        <v>234</v>
      </c>
      <c r="C1864" s="355" t="s">
        <v>218</v>
      </c>
      <c r="D1864" s="354" t="s">
        <v>7</v>
      </c>
      <c r="E1864" s="355" t="s">
        <v>235</v>
      </c>
      <c r="F1864" s="354">
        <v>148.00573614795022</v>
      </c>
      <c r="G1864" s="354" t="s">
        <v>238</v>
      </c>
      <c r="H1864" s="354" t="s">
        <v>219</v>
      </c>
      <c r="I1864" s="355" t="s">
        <v>219</v>
      </c>
    </row>
    <row r="1865" spans="1:9">
      <c r="A1865" s="354">
        <v>2020</v>
      </c>
      <c r="B1865" s="354" t="s">
        <v>234</v>
      </c>
      <c r="C1865" s="355" t="s">
        <v>197</v>
      </c>
      <c r="D1865" s="354" t="s">
        <v>7</v>
      </c>
      <c r="E1865" s="355" t="s">
        <v>235</v>
      </c>
      <c r="F1865" s="354">
        <v>403.10774961804128</v>
      </c>
      <c r="G1865" s="354" t="s">
        <v>238</v>
      </c>
      <c r="H1865" s="354" t="s">
        <v>219</v>
      </c>
      <c r="I1865" s="355" t="s">
        <v>219</v>
      </c>
    </row>
    <row r="1866" spans="1:9">
      <c r="A1866" s="354">
        <v>2020</v>
      </c>
      <c r="B1866" s="354" t="s">
        <v>234</v>
      </c>
      <c r="C1866" s="355" t="s">
        <v>211</v>
      </c>
      <c r="D1866" s="354" t="s">
        <v>7</v>
      </c>
      <c r="E1866" s="355" t="s">
        <v>235</v>
      </c>
      <c r="F1866" s="354">
        <v>271.46315163172733</v>
      </c>
      <c r="G1866" s="354" t="s">
        <v>238</v>
      </c>
      <c r="H1866" s="354" t="s">
        <v>219</v>
      </c>
      <c r="I1866" s="355" t="s">
        <v>219</v>
      </c>
    </row>
    <row r="1867" spans="1:9">
      <c r="A1867" s="354">
        <v>2020</v>
      </c>
      <c r="B1867" s="354" t="s">
        <v>234</v>
      </c>
      <c r="C1867" s="355" t="s">
        <v>182</v>
      </c>
      <c r="D1867" s="354" t="s">
        <v>14</v>
      </c>
      <c r="E1867" s="355" t="s">
        <v>235</v>
      </c>
      <c r="F1867" s="354">
        <v>1307.2470990224269</v>
      </c>
      <c r="G1867" s="354" t="s">
        <v>238</v>
      </c>
      <c r="H1867" s="354" t="s">
        <v>219</v>
      </c>
      <c r="I1867" s="355" t="s">
        <v>219</v>
      </c>
    </row>
    <row r="1868" spans="1:9">
      <c r="A1868" s="354">
        <v>2020</v>
      </c>
      <c r="B1868" s="354" t="s">
        <v>234</v>
      </c>
      <c r="C1868" s="355" t="s">
        <v>212</v>
      </c>
      <c r="D1868" s="354" t="s">
        <v>16</v>
      </c>
      <c r="E1868" s="355" t="s">
        <v>235</v>
      </c>
      <c r="F1868" s="354">
        <v>624.98852639682229</v>
      </c>
      <c r="G1868" s="354" t="s">
        <v>238</v>
      </c>
      <c r="H1868" s="354" t="s">
        <v>219</v>
      </c>
      <c r="I1868" s="355" t="s">
        <v>219</v>
      </c>
    </row>
    <row r="1869" spans="1:9">
      <c r="A1869" s="354">
        <v>2020</v>
      </c>
      <c r="B1869" s="354" t="s">
        <v>234</v>
      </c>
      <c r="C1869" s="355" t="s">
        <v>184</v>
      </c>
      <c r="D1869" s="354" t="s">
        <v>47</v>
      </c>
      <c r="E1869" s="355" t="s">
        <v>235</v>
      </c>
      <c r="F1869" s="354">
        <v>699.41843732623556</v>
      </c>
      <c r="G1869" s="354" t="s">
        <v>238</v>
      </c>
      <c r="H1869" s="354" t="s">
        <v>219</v>
      </c>
      <c r="I1869" s="355" t="s">
        <v>219</v>
      </c>
    </row>
    <row r="1870" spans="1:9">
      <c r="A1870" s="354">
        <v>2020</v>
      </c>
      <c r="B1870" s="354" t="s">
        <v>234</v>
      </c>
      <c r="C1870" s="355" t="s">
        <v>203</v>
      </c>
      <c r="D1870" s="354" t="s">
        <v>45</v>
      </c>
      <c r="E1870" s="355" t="s">
        <v>235</v>
      </c>
      <c r="F1870" s="354">
        <v>145.44400653111012</v>
      </c>
      <c r="G1870" s="354" t="s">
        <v>238</v>
      </c>
      <c r="H1870" s="354" t="s">
        <v>219</v>
      </c>
      <c r="I1870" s="355" t="s">
        <v>219</v>
      </c>
    </row>
    <row r="1871" spans="1:9">
      <c r="A1871" s="354">
        <v>2020</v>
      </c>
      <c r="B1871" s="354" t="s">
        <v>234</v>
      </c>
      <c r="C1871" s="355" t="s">
        <v>202</v>
      </c>
      <c r="D1871" s="354" t="s">
        <v>44</v>
      </c>
      <c r="E1871" s="355" t="s">
        <v>235</v>
      </c>
      <c r="F1871" s="354">
        <v>342.68134150484644</v>
      </c>
      <c r="G1871" s="354" t="s">
        <v>238</v>
      </c>
      <c r="H1871" s="354" t="s">
        <v>219</v>
      </c>
      <c r="I1871" s="355" t="s">
        <v>219</v>
      </c>
    </row>
    <row r="1872" spans="1:9">
      <c r="A1872" s="354">
        <v>2020</v>
      </c>
      <c r="B1872" s="354" t="s">
        <v>236</v>
      </c>
      <c r="C1872" s="355" t="s">
        <v>220</v>
      </c>
      <c r="D1872" s="354" t="s">
        <v>2</v>
      </c>
      <c r="E1872" s="355" t="s">
        <v>235</v>
      </c>
      <c r="F1872" s="354">
        <v>448.22864624396652</v>
      </c>
      <c r="G1872" s="354" t="s">
        <v>238</v>
      </c>
      <c r="H1872" s="354" t="s">
        <v>219</v>
      </c>
      <c r="I1872" s="355" t="s">
        <v>219</v>
      </c>
    </row>
    <row r="1873" spans="1:9">
      <c r="A1873" s="354">
        <v>2020</v>
      </c>
      <c r="B1873" s="354" t="s">
        <v>236</v>
      </c>
      <c r="C1873" s="355" t="s">
        <v>221</v>
      </c>
      <c r="D1873" s="354" t="s">
        <v>2</v>
      </c>
      <c r="E1873" s="355" t="s">
        <v>235</v>
      </c>
      <c r="F1873" s="354">
        <v>14.118324902616363</v>
      </c>
      <c r="G1873" s="354" t="s">
        <v>238</v>
      </c>
      <c r="H1873" s="354" t="s">
        <v>219</v>
      </c>
      <c r="I1873" s="355" t="s">
        <v>219</v>
      </c>
    </row>
    <row r="1874" spans="1:9">
      <c r="A1874" s="354">
        <v>2020</v>
      </c>
      <c r="B1874" s="354" t="s">
        <v>236</v>
      </c>
      <c r="C1874" s="355" t="s">
        <v>222</v>
      </c>
      <c r="D1874" s="354" t="s">
        <v>3</v>
      </c>
      <c r="E1874" s="355" t="s">
        <v>235</v>
      </c>
      <c r="F1874" s="354">
        <v>4960.2625098626322</v>
      </c>
      <c r="G1874" s="354" t="s">
        <v>238</v>
      </c>
      <c r="H1874" s="354" t="s">
        <v>219</v>
      </c>
      <c r="I1874" s="355" t="s">
        <v>219</v>
      </c>
    </row>
    <row r="1875" spans="1:9">
      <c r="A1875" s="354">
        <v>2020</v>
      </c>
      <c r="B1875" s="354" t="s">
        <v>236</v>
      </c>
      <c r="C1875" s="355" t="s">
        <v>223</v>
      </c>
      <c r="D1875" s="354" t="s">
        <v>54</v>
      </c>
      <c r="E1875" s="355" t="s">
        <v>235</v>
      </c>
      <c r="F1875" s="354">
        <v>285.5050421493749</v>
      </c>
      <c r="G1875" s="354" t="s">
        <v>238</v>
      </c>
      <c r="H1875" s="354" t="s">
        <v>219</v>
      </c>
      <c r="I1875" s="355" t="s">
        <v>219</v>
      </c>
    </row>
    <row r="1876" spans="1:9">
      <c r="A1876" s="354">
        <v>2020</v>
      </c>
      <c r="B1876" s="354" t="s">
        <v>237</v>
      </c>
      <c r="C1876" s="355" t="s">
        <v>228</v>
      </c>
      <c r="D1876" s="354" t="s">
        <v>1</v>
      </c>
      <c r="E1876" s="355" t="s">
        <v>235</v>
      </c>
      <c r="F1876" s="354">
        <v>31.423799177699312</v>
      </c>
      <c r="G1876" s="354" t="s">
        <v>238</v>
      </c>
      <c r="H1876" s="354" t="s">
        <v>219</v>
      </c>
      <c r="I1876" s="355" t="s">
        <v>219</v>
      </c>
    </row>
    <row r="1877" spans="1:9">
      <c r="A1877" s="354">
        <v>2020</v>
      </c>
      <c r="B1877" s="354" t="s">
        <v>237</v>
      </c>
      <c r="C1877" s="355" t="s">
        <v>231</v>
      </c>
      <c r="D1877" s="354" t="s">
        <v>12</v>
      </c>
      <c r="E1877" s="355" t="s">
        <v>235</v>
      </c>
      <c r="F1877" s="354">
        <v>6.6764174151501194</v>
      </c>
      <c r="G1877" s="354" t="s">
        <v>238</v>
      </c>
      <c r="H1877" s="354" t="s">
        <v>219</v>
      </c>
      <c r="I1877" s="355" t="s">
        <v>219</v>
      </c>
    </row>
    <row r="1878" spans="1:9">
      <c r="A1878" s="354">
        <v>2020</v>
      </c>
      <c r="B1878" s="354" t="s">
        <v>237</v>
      </c>
      <c r="C1878" s="355" t="s">
        <v>230</v>
      </c>
      <c r="D1878" s="354" t="s">
        <v>7</v>
      </c>
      <c r="E1878" s="355" t="s">
        <v>235</v>
      </c>
      <c r="F1878" s="354">
        <v>15.868970531448618</v>
      </c>
      <c r="G1878" s="354" t="s">
        <v>238</v>
      </c>
      <c r="H1878" s="354" t="s">
        <v>219</v>
      </c>
      <c r="I1878" s="355" t="s">
        <v>219</v>
      </c>
    </row>
    <row r="1879" spans="1:9">
      <c r="A1879" s="354">
        <v>2020</v>
      </c>
      <c r="B1879" s="354" t="s">
        <v>237</v>
      </c>
      <c r="C1879" s="355" t="s">
        <v>224</v>
      </c>
      <c r="D1879" s="354" t="s">
        <v>15</v>
      </c>
      <c r="E1879" s="355" t="s">
        <v>235</v>
      </c>
      <c r="F1879" s="354">
        <v>2440.6035416389886</v>
      </c>
      <c r="G1879" s="354" t="s">
        <v>238</v>
      </c>
      <c r="H1879" s="354" t="s">
        <v>219</v>
      </c>
      <c r="I1879" s="355" t="s">
        <v>219</v>
      </c>
    </row>
    <row r="1880" spans="1:9">
      <c r="A1880" s="354">
        <v>2020</v>
      </c>
      <c r="B1880" s="354" t="s">
        <v>237</v>
      </c>
      <c r="C1880" s="355" t="s">
        <v>233</v>
      </c>
      <c r="D1880" s="354" t="s">
        <v>15</v>
      </c>
      <c r="E1880" s="355" t="s">
        <v>235</v>
      </c>
      <c r="F1880" s="354">
        <v>786.20311274964649</v>
      </c>
      <c r="G1880" s="354" t="s">
        <v>238</v>
      </c>
      <c r="H1880" s="354" t="s">
        <v>219</v>
      </c>
      <c r="I1880" s="355" t="s">
        <v>219</v>
      </c>
    </row>
    <row r="1881" spans="1:9">
      <c r="A1881" s="354">
        <v>2020</v>
      </c>
      <c r="B1881" s="354" t="s">
        <v>237</v>
      </c>
      <c r="C1881" s="355" t="s">
        <v>232</v>
      </c>
      <c r="D1881" s="354" t="s">
        <v>15</v>
      </c>
      <c r="E1881" s="355" t="s">
        <v>235</v>
      </c>
      <c r="F1881" s="354">
        <v>190.70009933278862</v>
      </c>
      <c r="G1881" s="354" t="s">
        <v>238</v>
      </c>
      <c r="H1881" s="354" t="s">
        <v>219</v>
      </c>
      <c r="I1881" s="355" t="s">
        <v>219</v>
      </c>
    </row>
    <row r="1882" spans="1:9">
      <c r="A1882" s="354">
        <v>2020</v>
      </c>
      <c r="B1882" s="354" t="s">
        <v>237</v>
      </c>
      <c r="C1882" s="355" t="s">
        <v>225</v>
      </c>
      <c r="D1882" s="354" t="s">
        <v>16</v>
      </c>
      <c r="E1882" s="355" t="s">
        <v>235</v>
      </c>
      <c r="F1882" s="354">
        <v>1487.5494899181792</v>
      </c>
      <c r="G1882" s="354" t="s">
        <v>238</v>
      </c>
      <c r="H1882" s="354" t="s">
        <v>219</v>
      </c>
      <c r="I1882" s="355" t="s">
        <v>219</v>
      </c>
    </row>
    <row r="1883" spans="1:9">
      <c r="A1883" s="354">
        <v>2020</v>
      </c>
      <c r="B1883" s="354" t="s">
        <v>237</v>
      </c>
      <c r="C1883" s="355" t="s">
        <v>227</v>
      </c>
      <c r="D1883" s="354" t="s">
        <v>47</v>
      </c>
      <c r="E1883" s="355" t="s">
        <v>235</v>
      </c>
      <c r="F1883" s="354">
        <v>1588.7791130317864</v>
      </c>
      <c r="G1883" s="354" t="s">
        <v>238</v>
      </c>
      <c r="H1883" s="354" t="s">
        <v>219</v>
      </c>
      <c r="I1883" s="355" t="s">
        <v>219</v>
      </c>
    </row>
    <row r="1884" spans="1:9">
      <c r="A1884" s="354">
        <v>2020</v>
      </c>
      <c r="B1884" s="354" t="s">
        <v>237</v>
      </c>
      <c r="C1884" s="355" t="s">
        <v>229</v>
      </c>
      <c r="D1884" s="354" t="s">
        <v>45</v>
      </c>
      <c r="E1884" s="355" t="s">
        <v>235</v>
      </c>
      <c r="F1884" s="354">
        <v>6.148995437531048</v>
      </c>
      <c r="G1884" s="354" t="s">
        <v>238</v>
      </c>
      <c r="H1884" s="354" t="s">
        <v>219</v>
      </c>
      <c r="I1884" s="355" t="s">
        <v>219</v>
      </c>
    </row>
    <row r="1885" spans="1:9">
      <c r="A1885" s="354">
        <v>2020</v>
      </c>
      <c r="B1885" s="354" t="s">
        <v>237</v>
      </c>
      <c r="C1885" s="355" t="s">
        <v>226</v>
      </c>
      <c r="D1885" s="354" t="s">
        <v>44</v>
      </c>
      <c r="E1885" s="355" t="s">
        <v>235</v>
      </c>
      <c r="F1885" s="354">
        <v>45.999973891583807</v>
      </c>
      <c r="G1885" s="354" t="s">
        <v>238</v>
      </c>
      <c r="H1885" s="354" t="s">
        <v>219</v>
      </c>
      <c r="I1885" s="355" t="s">
        <v>219</v>
      </c>
    </row>
    <row r="1886" spans="1:9">
      <c r="A1886" s="354">
        <v>2021</v>
      </c>
      <c r="B1886" s="354" t="s">
        <v>234</v>
      </c>
      <c r="C1886" s="355" t="s">
        <v>143</v>
      </c>
      <c r="D1886" s="354" t="s">
        <v>18</v>
      </c>
      <c r="E1886" s="355" t="s">
        <v>235</v>
      </c>
      <c r="F1886" s="354">
        <v>11.069615012635566</v>
      </c>
      <c r="G1886" s="354" t="s">
        <v>13</v>
      </c>
      <c r="H1886" s="354" t="s">
        <v>219</v>
      </c>
      <c r="I1886" s="355" t="s">
        <v>219</v>
      </c>
    </row>
    <row r="1887" spans="1:9">
      <c r="A1887" s="354">
        <v>2021</v>
      </c>
      <c r="B1887" s="354" t="s">
        <v>234</v>
      </c>
      <c r="C1887" s="355" t="s">
        <v>144</v>
      </c>
      <c r="D1887" s="354" t="s">
        <v>18</v>
      </c>
      <c r="E1887" s="355" t="s">
        <v>235</v>
      </c>
      <c r="F1887" s="354">
        <v>58.950892686742591</v>
      </c>
      <c r="G1887" s="354" t="s">
        <v>13</v>
      </c>
      <c r="H1887" s="354" t="s">
        <v>219</v>
      </c>
      <c r="I1887" s="355" t="s">
        <v>219</v>
      </c>
    </row>
    <row r="1888" spans="1:9">
      <c r="A1888" s="354">
        <v>2021</v>
      </c>
      <c r="B1888" s="354" t="s">
        <v>234</v>
      </c>
      <c r="C1888" s="355" t="s">
        <v>145</v>
      </c>
      <c r="D1888" s="354" t="s">
        <v>18</v>
      </c>
      <c r="E1888" s="355" t="s">
        <v>235</v>
      </c>
      <c r="F1888" s="354">
        <v>147.19903612029267</v>
      </c>
      <c r="G1888" s="354" t="s">
        <v>13</v>
      </c>
      <c r="H1888" s="354" t="s">
        <v>219</v>
      </c>
      <c r="I1888" s="355" t="s">
        <v>219</v>
      </c>
    </row>
    <row r="1889" spans="1:9">
      <c r="A1889" s="354">
        <v>2021</v>
      </c>
      <c r="B1889" s="354" t="s">
        <v>234</v>
      </c>
      <c r="C1889" s="355" t="s">
        <v>146</v>
      </c>
      <c r="D1889" s="354" t="s">
        <v>18</v>
      </c>
      <c r="E1889" s="355" t="s">
        <v>235</v>
      </c>
      <c r="F1889" s="354">
        <v>79.220434745452422</v>
      </c>
      <c r="G1889" s="354" t="s">
        <v>13</v>
      </c>
      <c r="H1889" s="354" t="s">
        <v>219</v>
      </c>
      <c r="I1889" s="355" t="s">
        <v>219</v>
      </c>
    </row>
    <row r="1890" spans="1:9">
      <c r="A1890" s="354">
        <v>2021</v>
      </c>
      <c r="B1890" s="354" t="s">
        <v>234</v>
      </c>
      <c r="C1890" s="355" t="s">
        <v>147</v>
      </c>
      <c r="D1890" s="354" t="s">
        <v>18</v>
      </c>
      <c r="E1890" s="355" t="s">
        <v>235</v>
      </c>
      <c r="F1890" s="354">
        <v>185.26528217834471</v>
      </c>
      <c r="G1890" s="354" t="s">
        <v>13</v>
      </c>
      <c r="H1890" s="354" t="s">
        <v>219</v>
      </c>
      <c r="I1890" s="355" t="s">
        <v>219</v>
      </c>
    </row>
    <row r="1891" spans="1:9">
      <c r="A1891" s="354">
        <v>2021</v>
      </c>
      <c r="B1891" s="354" t="s">
        <v>234</v>
      </c>
      <c r="C1891" s="355" t="s">
        <v>148</v>
      </c>
      <c r="D1891" s="354" t="s">
        <v>18</v>
      </c>
      <c r="E1891" s="355" t="s">
        <v>235</v>
      </c>
      <c r="F1891" s="354">
        <v>41.623981208271658</v>
      </c>
      <c r="G1891" s="354" t="s">
        <v>13</v>
      </c>
      <c r="H1891" s="354" t="s">
        <v>219</v>
      </c>
      <c r="I1891" s="355" t="s">
        <v>219</v>
      </c>
    </row>
    <row r="1892" spans="1:9">
      <c r="A1892" s="354">
        <v>2021</v>
      </c>
      <c r="B1892" s="354" t="s">
        <v>234</v>
      </c>
      <c r="C1892" s="355" t="s">
        <v>149</v>
      </c>
      <c r="D1892" s="354" t="s">
        <v>18</v>
      </c>
      <c r="E1892" s="355" t="s">
        <v>235</v>
      </c>
      <c r="F1892" s="354">
        <v>104.23471909211756</v>
      </c>
      <c r="G1892" s="354" t="s">
        <v>13</v>
      </c>
      <c r="H1892" s="354" t="s">
        <v>219</v>
      </c>
      <c r="I1892" s="355" t="s">
        <v>219</v>
      </c>
    </row>
    <row r="1893" spans="1:9">
      <c r="A1893" s="354">
        <v>2021</v>
      </c>
      <c r="B1893" s="354" t="s">
        <v>234</v>
      </c>
      <c r="C1893" s="355" t="s">
        <v>150</v>
      </c>
      <c r="D1893" s="354" t="s">
        <v>18</v>
      </c>
      <c r="E1893" s="355" t="s">
        <v>235</v>
      </c>
      <c r="F1893" s="354">
        <v>228.40076218140996</v>
      </c>
      <c r="G1893" s="354" t="s">
        <v>13</v>
      </c>
      <c r="H1893" s="354" t="s">
        <v>219</v>
      </c>
      <c r="I1893" s="355" t="s">
        <v>219</v>
      </c>
    </row>
    <row r="1894" spans="1:9">
      <c r="A1894" s="354">
        <v>2021</v>
      </c>
      <c r="B1894" s="354" t="s">
        <v>234</v>
      </c>
      <c r="C1894" s="355" t="s">
        <v>152</v>
      </c>
      <c r="D1894" s="354" t="s">
        <v>18</v>
      </c>
      <c r="E1894" s="355" t="s">
        <v>235</v>
      </c>
      <c r="F1894" s="354">
        <v>175.4014248616337</v>
      </c>
      <c r="G1894" s="354" t="s">
        <v>13</v>
      </c>
      <c r="H1894" s="354" t="s">
        <v>219</v>
      </c>
      <c r="I1894" s="355" t="s">
        <v>219</v>
      </c>
    </row>
    <row r="1895" spans="1:9">
      <c r="A1895" s="354">
        <v>2021</v>
      </c>
      <c r="B1895" s="354" t="s">
        <v>234</v>
      </c>
      <c r="C1895" s="355" t="s">
        <v>153</v>
      </c>
      <c r="D1895" s="354" t="s">
        <v>18</v>
      </c>
      <c r="E1895" s="355" t="s">
        <v>235</v>
      </c>
      <c r="F1895" s="354">
        <v>289.77754124898513</v>
      </c>
      <c r="G1895" s="354" t="s">
        <v>13</v>
      </c>
      <c r="H1895" s="354" t="s">
        <v>219</v>
      </c>
      <c r="I1895" s="355" t="s">
        <v>219</v>
      </c>
    </row>
    <row r="1896" spans="1:9">
      <c r="A1896" s="354">
        <v>2021</v>
      </c>
      <c r="B1896" s="354" t="s">
        <v>234</v>
      </c>
      <c r="C1896" s="355" t="s">
        <v>154</v>
      </c>
      <c r="D1896" s="354" t="s">
        <v>18</v>
      </c>
      <c r="E1896" s="355" t="s">
        <v>235</v>
      </c>
      <c r="F1896" s="354">
        <v>8.4595095369672144</v>
      </c>
      <c r="G1896" s="354" t="s">
        <v>13</v>
      </c>
      <c r="H1896" s="354" t="s">
        <v>219</v>
      </c>
      <c r="I1896" s="355" t="s">
        <v>219</v>
      </c>
    </row>
    <row r="1897" spans="1:9">
      <c r="A1897" s="354">
        <v>2021</v>
      </c>
      <c r="B1897" s="354" t="s">
        <v>234</v>
      </c>
      <c r="C1897" s="355" t="s">
        <v>156</v>
      </c>
      <c r="D1897" s="354" t="s">
        <v>18</v>
      </c>
      <c r="E1897" s="355" t="s">
        <v>235</v>
      </c>
      <c r="F1897" s="354">
        <v>37.171006204149414</v>
      </c>
      <c r="G1897" s="354" t="s">
        <v>13</v>
      </c>
      <c r="H1897" s="354" t="s">
        <v>219</v>
      </c>
      <c r="I1897" s="355" t="s">
        <v>219</v>
      </c>
    </row>
    <row r="1898" spans="1:9">
      <c r="A1898" s="354">
        <v>2021</v>
      </c>
      <c r="B1898" s="354" t="s">
        <v>234</v>
      </c>
      <c r="C1898" s="355" t="s">
        <v>157</v>
      </c>
      <c r="D1898" s="354" t="s">
        <v>18</v>
      </c>
      <c r="E1898" s="355" t="s">
        <v>235</v>
      </c>
      <c r="F1898" s="354">
        <v>132.04927068757627</v>
      </c>
      <c r="G1898" s="354" t="s">
        <v>13</v>
      </c>
      <c r="H1898" s="354" t="s">
        <v>219</v>
      </c>
      <c r="I1898" s="355" t="s">
        <v>219</v>
      </c>
    </row>
    <row r="1899" spans="1:9">
      <c r="A1899" s="354">
        <v>2021</v>
      </c>
      <c r="B1899" s="354" t="s">
        <v>234</v>
      </c>
      <c r="C1899" s="355" t="s">
        <v>158</v>
      </c>
      <c r="D1899" s="354" t="s">
        <v>18</v>
      </c>
      <c r="E1899" s="355" t="s">
        <v>235</v>
      </c>
      <c r="F1899" s="354">
        <v>268.49414901485989</v>
      </c>
      <c r="G1899" s="354" t="s">
        <v>13</v>
      </c>
      <c r="H1899" s="354" t="s">
        <v>219</v>
      </c>
      <c r="I1899" s="355" t="s">
        <v>219</v>
      </c>
    </row>
    <row r="1900" spans="1:9">
      <c r="A1900" s="354">
        <v>2021</v>
      </c>
      <c r="B1900" s="354" t="s">
        <v>234</v>
      </c>
      <c r="C1900" s="355" t="s">
        <v>159</v>
      </c>
      <c r="D1900" s="354" t="s">
        <v>18</v>
      </c>
      <c r="E1900" s="355" t="s">
        <v>235</v>
      </c>
      <c r="F1900" s="354">
        <v>121.73058141432568</v>
      </c>
      <c r="G1900" s="354" t="s">
        <v>13</v>
      </c>
      <c r="H1900" s="354" t="s">
        <v>219</v>
      </c>
      <c r="I1900" s="355" t="s">
        <v>219</v>
      </c>
    </row>
    <row r="1901" spans="1:9">
      <c r="A1901" s="354">
        <v>2021</v>
      </c>
      <c r="B1901" s="354" t="s">
        <v>234</v>
      </c>
      <c r="C1901" s="355" t="s">
        <v>160</v>
      </c>
      <c r="D1901" s="354" t="s">
        <v>19</v>
      </c>
      <c r="E1901" s="355" t="s">
        <v>235</v>
      </c>
      <c r="F1901" s="354">
        <v>2552.8698038716989</v>
      </c>
      <c r="G1901" s="354" t="s">
        <v>13</v>
      </c>
      <c r="H1901" s="354" t="s">
        <v>219</v>
      </c>
      <c r="I1901" s="355" t="s">
        <v>219</v>
      </c>
    </row>
    <row r="1902" spans="1:9">
      <c r="A1902" s="354">
        <v>2021</v>
      </c>
      <c r="B1902" s="354" t="s">
        <v>234</v>
      </c>
      <c r="C1902" s="355" t="s">
        <v>151</v>
      </c>
      <c r="D1902" s="354" t="s">
        <v>13</v>
      </c>
      <c r="E1902" s="355" t="s">
        <v>235</v>
      </c>
      <c r="F1902" s="354">
        <v>694.40175652454195</v>
      </c>
      <c r="G1902" s="354" t="s">
        <v>13</v>
      </c>
      <c r="H1902" s="354" t="s">
        <v>219</v>
      </c>
      <c r="I1902" s="355" t="s">
        <v>219</v>
      </c>
    </row>
    <row r="1903" spans="1:9">
      <c r="A1903" s="354">
        <v>2021</v>
      </c>
      <c r="B1903" s="354" t="s">
        <v>234</v>
      </c>
      <c r="C1903" s="355" t="s">
        <v>165</v>
      </c>
      <c r="D1903" s="354" t="s">
        <v>13</v>
      </c>
      <c r="E1903" s="355" t="s">
        <v>235</v>
      </c>
      <c r="F1903" s="354">
        <v>122.61123187374403</v>
      </c>
      <c r="G1903" s="354" t="s">
        <v>13</v>
      </c>
      <c r="H1903" s="354" t="s">
        <v>219</v>
      </c>
      <c r="I1903" s="355" t="s">
        <v>219</v>
      </c>
    </row>
    <row r="1904" spans="1:9">
      <c r="A1904" s="354">
        <v>2021</v>
      </c>
      <c r="B1904" s="354" t="s">
        <v>234</v>
      </c>
      <c r="C1904" s="355" t="s">
        <v>167</v>
      </c>
      <c r="D1904" s="354" t="s">
        <v>13</v>
      </c>
      <c r="E1904" s="355" t="s">
        <v>235</v>
      </c>
      <c r="F1904" s="354">
        <v>28.560301843691374</v>
      </c>
      <c r="G1904" s="354" t="s">
        <v>13</v>
      </c>
      <c r="H1904" s="354" t="s">
        <v>219</v>
      </c>
      <c r="I1904" s="355" t="s">
        <v>219</v>
      </c>
    </row>
    <row r="1905" spans="1:9">
      <c r="A1905" s="354">
        <v>2021</v>
      </c>
      <c r="B1905" s="354" t="s">
        <v>234</v>
      </c>
      <c r="C1905" s="355" t="s">
        <v>168</v>
      </c>
      <c r="D1905" s="354" t="s">
        <v>13</v>
      </c>
      <c r="E1905" s="355" t="s">
        <v>235</v>
      </c>
      <c r="F1905" s="354">
        <v>63.904913974612867</v>
      </c>
      <c r="G1905" s="354" t="s">
        <v>13</v>
      </c>
      <c r="H1905" s="354" t="s">
        <v>219</v>
      </c>
      <c r="I1905" s="355" t="s">
        <v>219</v>
      </c>
    </row>
    <row r="1906" spans="1:9">
      <c r="A1906" s="354">
        <v>2021</v>
      </c>
      <c r="B1906" s="354" t="s">
        <v>234</v>
      </c>
      <c r="C1906" s="355" t="s">
        <v>155</v>
      </c>
      <c r="D1906" s="354" t="s">
        <v>13</v>
      </c>
      <c r="E1906" s="355" t="s">
        <v>235</v>
      </c>
      <c r="F1906" s="354">
        <v>228.31676195282699</v>
      </c>
      <c r="G1906" s="354" t="s">
        <v>13</v>
      </c>
      <c r="H1906" s="354" t="s">
        <v>219</v>
      </c>
      <c r="I1906" s="355" t="s">
        <v>219</v>
      </c>
    </row>
    <row r="1907" spans="1:9">
      <c r="A1907" s="354">
        <v>2021</v>
      </c>
      <c r="B1907" s="354" t="s">
        <v>234</v>
      </c>
      <c r="C1907" s="355" t="s">
        <v>163</v>
      </c>
      <c r="D1907" s="354" t="s">
        <v>13</v>
      </c>
      <c r="E1907" s="355" t="s">
        <v>235</v>
      </c>
      <c r="F1907" s="354">
        <v>230.02010930026495</v>
      </c>
      <c r="G1907" s="354" t="s">
        <v>13</v>
      </c>
      <c r="H1907" s="354" t="s">
        <v>219</v>
      </c>
      <c r="I1907" s="355" t="s">
        <v>219</v>
      </c>
    </row>
    <row r="1908" spans="1:9">
      <c r="A1908" s="354">
        <v>2021</v>
      </c>
      <c r="B1908" s="354" t="s">
        <v>234</v>
      </c>
      <c r="C1908" s="355" t="s">
        <v>166</v>
      </c>
      <c r="D1908" s="354" t="s">
        <v>13</v>
      </c>
      <c r="E1908" s="355" t="s">
        <v>235</v>
      </c>
      <c r="F1908" s="354">
        <v>316.44824860889378</v>
      </c>
      <c r="G1908" s="354" t="s">
        <v>13</v>
      </c>
      <c r="H1908" s="354" t="s">
        <v>219</v>
      </c>
      <c r="I1908" s="355" t="s">
        <v>219</v>
      </c>
    </row>
    <row r="1909" spans="1:9">
      <c r="A1909" s="354">
        <v>2021</v>
      </c>
      <c r="B1909" s="354" t="s">
        <v>234</v>
      </c>
      <c r="C1909" s="355" t="s">
        <v>169</v>
      </c>
      <c r="D1909" s="354" t="s">
        <v>13</v>
      </c>
      <c r="E1909" s="355" t="s">
        <v>235</v>
      </c>
      <c r="F1909" s="354">
        <v>225.05457381437029</v>
      </c>
      <c r="G1909" s="354" t="s">
        <v>13</v>
      </c>
      <c r="H1909" s="354" t="s">
        <v>219</v>
      </c>
      <c r="I1909" s="355" t="s">
        <v>219</v>
      </c>
    </row>
    <row r="1910" spans="1:9">
      <c r="A1910" s="354">
        <v>2021</v>
      </c>
      <c r="B1910" s="354" t="s">
        <v>234</v>
      </c>
      <c r="C1910" s="355" t="s">
        <v>172</v>
      </c>
      <c r="D1910" s="354" t="s">
        <v>13</v>
      </c>
      <c r="E1910" s="355" t="s">
        <v>235</v>
      </c>
      <c r="F1910" s="354">
        <v>40.317743785230022</v>
      </c>
      <c r="G1910" s="354" t="s">
        <v>13</v>
      </c>
      <c r="H1910" s="354" t="s">
        <v>219</v>
      </c>
      <c r="I1910" s="355" t="s">
        <v>219</v>
      </c>
    </row>
    <row r="1911" spans="1:9">
      <c r="A1911" s="354">
        <v>2021</v>
      </c>
      <c r="B1911" s="354" t="s">
        <v>234</v>
      </c>
      <c r="C1911" s="355" t="s">
        <v>162</v>
      </c>
      <c r="D1911" s="354" t="s">
        <v>13</v>
      </c>
      <c r="E1911" s="355" t="s">
        <v>235</v>
      </c>
      <c r="F1911" s="354">
        <v>6.694079063168731</v>
      </c>
      <c r="G1911" s="354" t="s">
        <v>13</v>
      </c>
      <c r="H1911" s="354" t="s">
        <v>219</v>
      </c>
      <c r="I1911" s="355" t="s">
        <v>219</v>
      </c>
    </row>
    <row r="1912" spans="1:9">
      <c r="A1912" s="354">
        <v>2021</v>
      </c>
      <c r="B1912" s="354" t="s">
        <v>234</v>
      </c>
      <c r="C1912" s="355" t="s">
        <v>175</v>
      </c>
      <c r="D1912" s="354" t="s">
        <v>13</v>
      </c>
      <c r="E1912" s="355" t="s">
        <v>235</v>
      </c>
      <c r="F1912" s="354">
        <v>55.683179557366515</v>
      </c>
      <c r="G1912" s="354" t="s">
        <v>13</v>
      </c>
      <c r="H1912" s="354" t="s">
        <v>219</v>
      </c>
      <c r="I1912" s="355" t="s">
        <v>219</v>
      </c>
    </row>
    <row r="1913" spans="1:9">
      <c r="A1913" s="354">
        <v>2021</v>
      </c>
      <c r="B1913" s="354" t="s">
        <v>234</v>
      </c>
      <c r="C1913" s="355" t="s">
        <v>173</v>
      </c>
      <c r="D1913" s="354" t="s">
        <v>13</v>
      </c>
      <c r="E1913" s="355" t="s">
        <v>235</v>
      </c>
      <c r="F1913" s="354">
        <v>35.414671618964405</v>
      </c>
      <c r="G1913" s="354" t="s">
        <v>13</v>
      </c>
      <c r="H1913" s="354" t="s">
        <v>219</v>
      </c>
      <c r="I1913" s="355" t="s">
        <v>219</v>
      </c>
    </row>
    <row r="1914" spans="1:9">
      <c r="A1914" s="354">
        <v>2021</v>
      </c>
      <c r="B1914" s="354" t="s">
        <v>234</v>
      </c>
      <c r="C1914" s="355" t="s">
        <v>176</v>
      </c>
      <c r="D1914" s="354" t="s">
        <v>13</v>
      </c>
      <c r="E1914" s="355" t="s">
        <v>235</v>
      </c>
      <c r="F1914" s="354">
        <v>75.639785884711927</v>
      </c>
      <c r="G1914" s="354" t="s">
        <v>13</v>
      </c>
      <c r="H1914" s="354" t="s">
        <v>219</v>
      </c>
      <c r="I1914" s="355" t="s">
        <v>219</v>
      </c>
    </row>
    <row r="1915" spans="1:9">
      <c r="A1915" s="354">
        <v>2021</v>
      </c>
      <c r="B1915" s="354" t="s">
        <v>234</v>
      </c>
      <c r="C1915" s="355" t="s">
        <v>174</v>
      </c>
      <c r="D1915" s="354" t="s">
        <v>13</v>
      </c>
      <c r="E1915" s="355" t="s">
        <v>235</v>
      </c>
      <c r="F1915" s="354">
        <v>205.74311821918519</v>
      </c>
      <c r="G1915" s="354" t="s">
        <v>13</v>
      </c>
      <c r="H1915" s="354" t="s">
        <v>219</v>
      </c>
      <c r="I1915" s="355" t="s">
        <v>219</v>
      </c>
    </row>
    <row r="1916" spans="1:9">
      <c r="A1916" s="354">
        <v>2021</v>
      </c>
      <c r="B1916" s="354" t="s">
        <v>234</v>
      </c>
      <c r="C1916" s="355" t="s">
        <v>183</v>
      </c>
      <c r="D1916" s="354" t="s">
        <v>13</v>
      </c>
      <c r="E1916" s="355" t="s">
        <v>235</v>
      </c>
      <c r="F1916" s="354">
        <v>33.751476130189857</v>
      </c>
      <c r="G1916" s="354" t="s">
        <v>13</v>
      </c>
      <c r="H1916" s="354" t="s">
        <v>219</v>
      </c>
      <c r="I1916" s="355" t="s">
        <v>219</v>
      </c>
    </row>
    <row r="1917" spans="1:9">
      <c r="A1917" s="354">
        <v>2021</v>
      </c>
      <c r="B1917" s="354" t="s">
        <v>234</v>
      </c>
      <c r="C1917" s="355" t="s">
        <v>185</v>
      </c>
      <c r="D1917" s="354" t="s">
        <v>13</v>
      </c>
      <c r="E1917" s="355" t="s">
        <v>235</v>
      </c>
      <c r="F1917" s="354">
        <v>34.41177726723464</v>
      </c>
      <c r="G1917" s="354" t="s">
        <v>13</v>
      </c>
      <c r="H1917" s="354" t="s">
        <v>219</v>
      </c>
      <c r="I1917" s="355" t="s">
        <v>219</v>
      </c>
    </row>
    <row r="1918" spans="1:9">
      <c r="A1918" s="354">
        <v>2021</v>
      </c>
      <c r="B1918" s="354" t="s">
        <v>234</v>
      </c>
      <c r="C1918" s="355" t="s">
        <v>186</v>
      </c>
      <c r="D1918" s="354" t="s">
        <v>13</v>
      </c>
      <c r="E1918" s="355" t="s">
        <v>235</v>
      </c>
      <c r="F1918" s="354">
        <v>247.06109032289385</v>
      </c>
      <c r="G1918" s="354" t="s">
        <v>13</v>
      </c>
      <c r="H1918" s="354" t="s">
        <v>219</v>
      </c>
      <c r="I1918" s="355" t="s">
        <v>219</v>
      </c>
    </row>
    <row r="1919" spans="1:9">
      <c r="A1919" s="354">
        <v>2021</v>
      </c>
      <c r="B1919" s="354" t="s">
        <v>234</v>
      </c>
      <c r="C1919" s="355" t="s">
        <v>161</v>
      </c>
      <c r="D1919" s="354" t="s">
        <v>13</v>
      </c>
      <c r="E1919" s="355" t="s">
        <v>235</v>
      </c>
      <c r="F1919" s="354">
        <v>346.60416913999671</v>
      </c>
      <c r="G1919" s="354" t="s">
        <v>13</v>
      </c>
      <c r="H1919" s="354" t="s">
        <v>219</v>
      </c>
      <c r="I1919" s="355" t="s">
        <v>219</v>
      </c>
    </row>
    <row r="1920" spans="1:9">
      <c r="A1920" s="354">
        <v>2021</v>
      </c>
      <c r="B1920" s="354" t="s">
        <v>234</v>
      </c>
      <c r="C1920" s="355" t="s">
        <v>187</v>
      </c>
      <c r="D1920" s="354" t="s">
        <v>13</v>
      </c>
      <c r="E1920" s="355" t="s">
        <v>235</v>
      </c>
      <c r="F1920" s="354">
        <v>26.133280968474281</v>
      </c>
      <c r="G1920" s="354" t="s">
        <v>13</v>
      </c>
      <c r="H1920" s="354" t="s">
        <v>219</v>
      </c>
      <c r="I1920" s="355" t="s">
        <v>219</v>
      </c>
    </row>
    <row r="1921" spans="1:9">
      <c r="A1921" s="354">
        <v>2021</v>
      </c>
      <c r="B1921" s="354" t="s">
        <v>234</v>
      </c>
      <c r="C1921" s="355" t="s">
        <v>177</v>
      </c>
      <c r="D1921" s="354" t="s">
        <v>13</v>
      </c>
      <c r="E1921" s="355" t="s">
        <v>235</v>
      </c>
      <c r="F1921" s="354">
        <v>112.700287836857</v>
      </c>
      <c r="G1921" s="354" t="s">
        <v>13</v>
      </c>
      <c r="H1921" s="354" t="s">
        <v>219</v>
      </c>
      <c r="I1921" s="355" t="s">
        <v>219</v>
      </c>
    </row>
    <row r="1922" spans="1:9">
      <c r="A1922" s="354">
        <v>2021</v>
      </c>
      <c r="B1922" s="354" t="s">
        <v>234</v>
      </c>
      <c r="C1922" s="355" t="s">
        <v>171</v>
      </c>
      <c r="D1922" s="354" t="s">
        <v>13</v>
      </c>
      <c r="E1922" s="355" t="s">
        <v>235</v>
      </c>
      <c r="F1922" s="354">
        <v>239.88837413838149</v>
      </c>
      <c r="G1922" s="354" t="s">
        <v>13</v>
      </c>
      <c r="H1922" s="354" t="s">
        <v>219</v>
      </c>
      <c r="I1922" s="355" t="s">
        <v>219</v>
      </c>
    </row>
    <row r="1923" spans="1:9">
      <c r="A1923" s="354">
        <v>2021</v>
      </c>
      <c r="B1923" s="354" t="s">
        <v>234</v>
      </c>
      <c r="C1923" s="355" t="s">
        <v>188</v>
      </c>
      <c r="D1923" s="354" t="s">
        <v>13</v>
      </c>
      <c r="E1923" s="355" t="s">
        <v>235</v>
      </c>
      <c r="F1923" s="354">
        <v>191.39320031998909</v>
      </c>
      <c r="G1923" s="354" t="s">
        <v>13</v>
      </c>
      <c r="H1923" s="354" t="s">
        <v>219</v>
      </c>
      <c r="I1923" s="355" t="s">
        <v>219</v>
      </c>
    </row>
    <row r="1924" spans="1:9">
      <c r="A1924" s="354">
        <v>2021</v>
      </c>
      <c r="B1924" s="354" t="s">
        <v>234</v>
      </c>
      <c r="C1924" s="355" t="s">
        <v>198</v>
      </c>
      <c r="D1924" s="354" t="s">
        <v>4</v>
      </c>
      <c r="E1924" s="355" t="s">
        <v>235</v>
      </c>
      <c r="F1924" s="354">
        <v>1344.8922296975459</v>
      </c>
      <c r="G1924" s="354" t="s">
        <v>13</v>
      </c>
      <c r="H1924" s="354" t="s">
        <v>219</v>
      </c>
      <c r="I1924" s="355" t="s">
        <v>219</v>
      </c>
    </row>
    <row r="1925" spans="1:9">
      <c r="A1925" s="354">
        <v>2021</v>
      </c>
      <c r="B1925" s="354" t="s">
        <v>234</v>
      </c>
      <c r="C1925" s="355" t="s">
        <v>190</v>
      </c>
      <c r="D1925" s="354" t="s">
        <v>1</v>
      </c>
      <c r="E1925" s="355" t="s">
        <v>235</v>
      </c>
      <c r="F1925" s="354">
        <v>138.60551724943355</v>
      </c>
      <c r="G1925" s="354" t="s">
        <v>13</v>
      </c>
      <c r="H1925" s="354" t="s">
        <v>219</v>
      </c>
      <c r="I1925" s="355" t="s">
        <v>219</v>
      </c>
    </row>
    <row r="1926" spans="1:9">
      <c r="A1926" s="354">
        <v>2021</v>
      </c>
      <c r="B1926" s="354" t="s">
        <v>234</v>
      </c>
      <c r="C1926" s="355" t="s">
        <v>192</v>
      </c>
      <c r="D1926" s="354" t="s">
        <v>1</v>
      </c>
      <c r="E1926" s="355" t="s">
        <v>235</v>
      </c>
      <c r="F1926" s="354">
        <v>42.786429375923348</v>
      </c>
      <c r="G1926" s="354" t="s">
        <v>13</v>
      </c>
      <c r="H1926" s="354" t="s">
        <v>219</v>
      </c>
      <c r="I1926" s="355" t="s">
        <v>219</v>
      </c>
    </row>
    <row r="1927" spans="1:9">
      <c r="A1927" s="354">
        <v>2021</v>
      </c>
      <c r="B1927" s="354" t="s">
        <v>234</v>
      </c>
      <c r="C1927" s="355" t="s">
        <v>204</v>
      </c>
      <c r="D1927" s="354" t="s">
        <v>2</v>
      </c>
      <c r="E1927" s="355" t="s">
        <v>235</v>
      </c>
      <c r="F1927" s="354">
        <v>5613.5223751688754</v>
      </c>
      <c r="G1927" s="354" t="s">
        <v>13</v>
      </c>
      <c r="H1927" s="354" t="s">
        <v>219</v>
      </c>
      <c r="I1927" s="355" t="s">
        <v>219</v>
      </c>
    </row>
    <row r="1928" spans="1:9">
      <c r="A1928" s="354">
        <v>2021</v>
      </c>
      <c r="B1928" s="354" t="s">
        <v>234</v>
      </c>
      <c r="C1928" s="355" t="s">
        <v>205</v>
      </c>
      <c r="D1928" s="354" t="s">
        <v>2</v>
      </c>
      <c r="E1928" s="355" t="s">
        <v>235</v>
      </c>
      <c r="F1928" s="354">
        <v>3105.4286259452265</v>
      </c>
      <c r="G1928" s="354" t="s">
        <v>13</v>
      </c>
      <c r="H1928" s="354" t="s">
        <v>219</v>
      </c>
      <c r="I1928" s="355" t="s">
        <v>219</v>
      </c>
    </row>
    <row r="1929" spans="1:9">
      <c r="A1929" s="354">
        <v>2021</v>
      </c>
      <c r="B1929" s="354" t="s">
        <v>234</v>
      </c>
      <c r="C1929" s="355" t="s">
        <v>206</v>
      </c>
      <c r="D1929" s="354" t="s">
        <v>2</v>
      </c>
      <c r="E1929" s="355" t="s">
        <v>235</v>
      </c>
      <c r="F1929" s="354">
        <v>680.73802203323783</v>
      </c>
      <c r="G1929" s="354" t="s">
        <v>13</v>
      </c>
      <c r="H1929" s="354" t="s">
        <v>219</v>
      </c>
      <c r="I1929" s="355" t="s">
        <v>219</v>
      </c>
    </row>
    <row r="1930" spans="1:9">
      <c r="A1930" s="354">
        <v>2021</v>
      </c>
      <c r="B1930" s="354" t="s">
        <v>234</v>
      </c>
      <c r="C1930" s="355" t="s">
        <v>193</v>
      </c>
      <c r="D1930" s="354" t="s">
        <v>5</v>
      </c>
      <c r="E1930" s="355" t="s">
        <v>235</v>
      </c>
      <c r="F1930" s="354">
        <v>1835.2531959759647</v>
      </c>
      <c r="G1930" s="354" t="s">
        <v>13</v>
      </c>
      <c r="H1930" s="354" t="s">
        <v>219</v>
      </c>
      <c r="I1930" s="355" t="s">
        <v>219</v>
      </c>
    </row>
    <row r="1931" spans="1:9">
      <c r="A1931" s="354">
        <v>2021</v>
      </c>
      <c r="B1931" s="354" t="s">
        <v>234</v>
      </c>
      <c r="C1931" s="355" t="s">
        <v>164</v>
      </c>
      <c r="D1931" s="354" t="s">
        <v>5</v>
      </c>
      <c r="E1931" s="355" t="s">
        <v>235</v>
      </c>
      <c r="F1931" s="354">
        <v>4462.7993720278155</v>
      </c>
      <c r="G1931" s="354" t="s">
        <v>13</v>
      </c>
      <c r="H1931" s="354" t="s">
        <v>219</v>
      </c>
      <c r="I1931" s="355" t="s">
        <v>219</v>
      </c>
    </row>
    <row r="1932" spans="1:9">
      <c r="A1932" s="354">
        <v>2021</v>
      </c>
      <c r="B1932" s="354" t="s">
        <v>234</v>
      </c>
      <c r="C1932" s="355" t="s">
        <v>170</v>
      </c>
      <c r="D1932" s="354" t="s">
        <v>5</v>
      </c>
      <c r="E1932" s="355" t="s">
        <v>235</v>
      </c>
      <c r="F1932" s="354">
        <v>5131.5209782502661</v>
      </c>
      <c r="G1932" s="354" t="s">
        <v>13</v>
      </c>
      <c r="H1932" s="354" t="s">
        <v>219</v>
      </c>
      <c r="I1932" s="355" t="s">
        <v>219</v>
      </c>
    </row>
    <row r="1933" spans="1:9">
      <c r="A1933" s="354">
        <v>2021</v>
      </c>
      <c r="B1933" s="354" t="s">
        <v>234</v>
      </c>
      <c r="C1933" s="355" t="s">
        <v>194</v>
      </c>
      <c r="D1933" s="354" t="s">
        <v>5</v>
      </c>
      <c r="E1933" s="355" t="s">
        <v>235</v>
      </c>
      <c r="F1933" s="354">
        <v>615.13000201370835</v>
      </c>
      <c r="G1933" s="354" t="s">
        <v>13</v>
      </c>
      <c r="H1933" s="354" t="s">
        <v>219</v>
      </c>
      <c r="I1933" s="355" t="s">
        <v>219</v>
      </c>
    </row>
    <row r="1934" spans="1:9">
      <c r="A1934" s="354">
        <v>2021</v>
      </c>
      <c r="B1934" s="354" t="s">
        <v>234</v>
      </c>
      <c r="C1934" s="355" t="s">
        <v>195</v>
      </c>
      <c r="D1934" s="354" t="s">
        <v>8</v>
      </c>
      <c r="E1934" s="355" t="s">
        <v>235</v>
      </c>
      <c r="F1934" s="354">
        <v>1727.607080715838</v>
      </c>
      <c r="G1934" s="354" t="s">
        <v>13</v>
      </c>
      <c r="H1934" s="354" t="s">
        <v>219</v>
      </c>
      <c r="I1934" s="355" t="s">
        <v>219</v>
      </c>
    </row>
    <row r="1935" spans="1:9">
      <c r="A1935" s="354">
        <v>2021</v>
      </c>
      <c r="B1935" s="354" t="s">
        <v>234</v>
      </c>
      <c r="C1935" s="355" t="s">
        <v>213</v>
      </c>
      <c r="D1935" s="354" t="s">
        <v>8</v>
      </c>
      <c r="E1935" s="355" t="s">
        <v>235</v>
      </c>
      <c r="F1935" s="354">
        <v>24.501024187870115</v>
      </c>
      <c r="G1935" s="354" t="s">
        <v>13</v>
      </c>
      <c r="H1935" s="354" t="s">
        <v>219</v>
      </c>
      <c r="I1935" s="355" t="s">
        <v>219</v>
      </c>
    </row>
    <row r="1936" spans="1:9">
      <c r="A1936" s="354">
        <v>2021</v>
      </c>
      <c r="B1936" s="354" t="s">
        <v>234</v>
      </c>
      <c r="C1936" s="355" t="s">
        <v>199</v>
      </c>
      <c r="D1936" s="354" t="s">
        <v>8</v>
      </c>
      <c r="E1936" s="355" t="s">
        <v>235</v>
      </c>
      <c r="F1936" s="354">
        <v>447.09147687759878</v>
      </c>
      <c r="G1936" s="354" t="s">
        <v>13</v>
      </c>
      <c r="H1936" s="354" t="s">
        <v>219</v>
      </c>
      <c r="I1936" s="355" t="s">
        <v>219</v>
      </c>
    </row>
    <row r="1937" spans="1:9">
      <c r="A1937" s="354">
        <v>2021</v>
      </c>
      <c r="B1937" s="354" t="s">
        <v>234</v>
      </c>
      <c r="C1937" s="355" t="s">
        <v>196</v>
      </c>
      <c r="D1937" s="354" t="s">
        <v>8</v>
      </c>
      <c r="E1937" s="355" t="s">
        <v>235</v>
      </c>
      <c r="F1937" s="354">
        <v>118.12083043538355</v>
      </c>
      <c r="G1937" s="354" t="s">
        <v>13</v>
      </c>
      <c r="H1937" s="354" t="s">
        <v>219</v>
      </c>
      <c r="I1937" s="355" t="s">
        <v>219</v>
      </c>
    </row>
    <row r="1938" spans="1:9">
      <c r="A1938" s="354">
        <v>2021</v>
      </c>
      <c r="B1938" s="354" t="s">
        <v>234</v>
      </c>
      <c r="C1938" s="355" t="s">
        <v>191</v>
      </c>
      <c r="D1938" s="354" t="s">
        <v>8</v>
      </c>
      <c r="E1938" s="355" t="s">
        <v>235</v>
      </c>
      <c r="F1938" s="354">
        <v>3822.9527787361785</v>
      </c>
      <c r="G1938" s="354" t="s">
        <v>13</v>
      </c>
      <c r="H1938" s="354" t="s">
        <v>219</v>
      </c>
      <c r="I1938" s="355" t="s">
        <v>219</v>
      </c>
    </row>
    <row r="1939" spans="1:9">
      <c r="A1939" s="354">
        <v>2021</v>
      </c>
      <c r="B1939" s="354" t="s">
        <v>234</v>
      </c>
      <c r="C1939" s="355" t="s">
        <v>215</v>
      </c>
      <c r="D1939" s="354" t="s">
        <v>8</v>
      </c>
      <c r="E1939" s="355" t="s">
        <v>235</v>
      </c>
      <c r="F1939" s="354">
        <v>478.01961266525149</v>
      </c>
      <c r="G1939" s="354" t="s">
        <v>13</v>
      </c>
      <c r="H1939" s="354" t="s">
        <v>219</v>
      </c>
      <c r="I1939" s="355" t="s">
        <v>219</v>
      </c>
    </row>
    <row r="1940" spans="1:9">
      <c r="A1940" s="354">
        <v>2021</v>
      </c>
      <c r="B1940" s="354" t="s">
        <v>234</v>
      </c>
      <c r="C1940" s="355" t="s">
        <v>207</v>
      </c>
      <c r="D1940" s="354" t="s">
        <v>8</v>
      </c>
      <c r="E1940" s="355" t="s">
        <v>235</v>
      </c>
      <c r="F1940" s="354">
        <v>135.03737427041972</v>
      </c>
      <c r="G1940" s="354" t="s">
        <v>13</v>
      </c>
      <c r="H1940" s="354" t="s">
        <v>219</v>
      </c>
      <c r="I1940" s="355" t="s">
        <v>219</v>
      </c>
    </row>
    <row r="1941" spans="1:9">
      <c r="A1941" s="354">
        <v>2021</v>
      </c>
      <c r="B1941" s="354" t="s">
        <v>234</v>
      </c>
      <c r="C1941" s="355" t="s">
        <v>208</v>
      </c>
      <c r="D1941" s="354" t="s">
        <v>8</v>
      </c>
      <c r="E1941" s="355" t="s">
        <v>235</v>
      </c>
      <c r="F1941" s="354">
        <v>870.18432187353721</v>
      </c>
      <c r="G1941" s="354" t="s">
        <v>13</v>
      </c>
      <c r="H1941" s="354" t="s">
        <v>219</v>
      </c>
      <c r="I1941" s="355" t="s">
        <v>219</v>
      </c>
    </row>
    <row r="1942" spans="1:9">
      <c r="A1942" s="354">
        <v>2021</v>
      </c>
      <c r="B1942" s="354" t="s">
        <v>234</v>
      </c>
      <c r="C1942" s="355" t="s">
        <v>214</v>
      </c>
      <c r="D1942" s="354" t="s">
        <v>8</v>
      </c>
      <c r="E1942" s="355" t="s">
        <v>235</v>
      </c>
      <c r="F1942" s="354">
        <v>86.361886812534038</v>
      </c>
      <c r="G1942" s="354" t="s">
        <v>13</v>
      </c>
      <c r="H1942" s="354" t="s">
        <v>219</v>
      </c>
      <c r="I1942" s="355" t="s">
        <v>219</v>
      </c>
    </row>
    <row r="1943" spans="1:9">
      <c r="A1943" s="354">
        <v>2021</v>
      </c>
      <c r="B1943" s="354" t="s">
        <v>234</v>
      </c>
      <c r="C1943" s="355" t="s">
        <v>201</v>
      </c>
      <c r="D1943" s="354" t="s">
        <v>9</v>
      </c>
      <c r="E1943" s="355" t="s">
        <v>235</v>
      </c>
      <c r="F1943" s="354">
        <v>224.78668629159407</v>
      </c>
      <c r="G1943" s="354" t="s">
        <v>13</v>
      </c>
      <c r="H1943" s="354" t="s">
        <v>219</v>
      </c>
      <c r="I1943" s="355" t="s">
        <v>219</v>
      </c>
    </row>
    <row r="1944" spans="1:9">
      <c r="A1944" s="354">
        <v>2021</v>
      </c>
      <c r="B1944" s="354" t="s">
        <v>234</v>
      </c>
      <c r="C1944" s="355" t="s">
        <v>189</v>
      </c>
      <c r="D1944" s="354" t="s">
        <v>9</v>
      </c>
      <c r="E1944" s="355" t="s">
        <v>235</v>
      </c>
      <c r="F1944" s="354">
        <v>744.73981615086097</v>
      </c>
      <c r="G1944" s="354" t="s">
        <v>13</v>
      </c>
      <c r="H1944" s="354" t="s">
        <v>219</v>
      </c>
      <c r="I1944" s="355" t="s">
        <v>219</v>
      </c>
    </row>
    <row r="1945" spans="1:9">
      <c r="A1945" s="354">
        <v>2021</v>
      </c>
      <c r="B1945" s="354" t="s">
        <v>234</v>
      </c>
      <c r="C1945" s="355" t="s">
        <v>209</v>
      </c>
      <c r="D1945" s="354" t="s">
        <v>12</v>
      </c>
      <c r="E1945" s="355" t="s">
        <v>235</v>
      </c>
      <c r="F1945" s="354">
        <v>413.28868746905863</v>
      </c>
      <c r="G1945" s="354" t="s">
        <v>13</v>
      </c>
      <c r="H1945" s="354" t="s">
        <v>219</v>
      </c>
      <c r="I1945" s="355" t="s">
        <v>219</v>
      </c>
    </row>
    <row r="1946" spans="1:9">
      <c r="A1946" s="354">
        <v>2021</v>
      </c>
      <c r="B1946" s="354" t="s">
        <v>234</v>
      </c>
      <c r="C1946" s="355" t="s">
        <v>210</v>
      </c>
      <c r="D1946" s="354" t="s">
        <v>12</v>
      </c>
      <c r="E1946" s="355" t="s">
        <v>235</v>
      </c>
      <c r="F1946" s="354">
        <v>1231.4347907243418</v>
      </c>
      <c r="G1946" s="354" t="s">
        <v>13</v>
      </c>
      <c r="H1946" s="354" t="s">
        <v>219</v>
      </c>
      <c r="I1946" s="355" t="s">
        <v>219</v>
      </c>
    </row>
    <row r="1947" spans="1:9">
      <c r="A1947" s="354">
        <v>2021</v>
      </c>
      <c r="B1947" s="354" t="s">
        <v>234</v>
      </c>
      <c r="C1947" s="355" t="s">
        <v>178</v>
      </c>
      <c r="D1947" s="354" t="s">
        <v>6</v>
      </c>
      <c r="E1947" s="355" t="s">
        <v>235</v>
      </c>
      <c r="F1947" s="354">
        <v>3414.1341780031134</v>
      </c>
      <c r="G1947" s="354" t="s">
        <v>13</v>
      </c>
      <c r="H1947" s="354" t="s">
        <v>219</v>
      </c>
      <c r="I1947" s="355" t="s">
        <v>219</v>
      </c>
    </row>
    <row r="1948" spans="1:9">
      <c r="A1948" s="354">
        <v>2021</v>
      </c>
      <c r="B1948" s="354" t="s">
        <v>234</v>
      </c>
      <c r="C1948" s="355" t="s">
        <v>216</v>
      </c>
      <c r="D1948" s="354" t="s">
        <v>6</v>
      </c>
      <c r="E1948" s="355" t="s">
        <v>235</v>
      </c>
      <c r="F1948" s="354">
        <v>483.32268919116336</v>
      </c>
      <c r="G1948" s="354" t="s">
        <v>13</v>
      </c>
      <c r="H1948" s="354" t="s">
        <v>219</v>
      </c>
      <c r="I1948" s="355" t="s">
        <v>219</v>
      </c>
    </row>
    <row r="1949" spans="1:9">
      <c r="A1949" s="354">
        <v>2021</v>
      </c>
      <c r="B1949" s="354" t="s">
        <v>234</v>
      </c>
      <c r="C1949" s="355" t="s">
        <v>179</v>
      </c>
      <c r="D1949" s="354" t="s">
        <v>6</v>
      </c>
      <c r="E1949" s="355" t="s">
        <v>235</v>
      </c>
      <c r="F1949" s="354">
        <v>327.19412238723004</v>
      </c>
      <c r="G1949" s="354" t="s">
        <v>13</v>
      </c>
      <c r="H1949" s="354" t="s">
        <v>219</v>
      </c>
      <c r="I1949" s="355" t="s">
        <v>219</v>
      </c>
    </row>
    <row r="1950" spans="1:9">
      <c r="A1950" s="354">
        <v>2021</v>
      </c>
      <c r="B1950" s="354" t="s">
        <v>234</v>
      </c>
      <c r="C1950" s="355" t="s">
        <v>217</v>
      </c>
      <c r="D1950" s="354" t="s">
        <v>3</v>
      </c>
      <c r="E1950" s="355" t="s">
        <v>235</v>
      </c>
      <c r="F1950" s="354">
        <v>523.58860901681896</v>
      </c>
      <c r="G1950" s="354" t="s">
        <v>13</v>
      </c>
      <c r="H1950" s="354" t="s">
        <v>219</v>
      </c>
      <c r="I1950" s="355" t="s">
        <v>219</v>
      </c>
    </row>
    <row r="1951" spans="1:9">
      <c r="A1951" s="354">
        <v>2021</v>
      </c>
      <c r="B1951" s="354" t="s">
        <v>234</v>
      </c>
      <c r="C1951" s="355" t="s">
        <v>180</v>
      </c>
      <c r="D1951" s="354" t="s">
        <v>3</v>
      </c>
      <c r="E1951" s="355" t="s">
        <v>235</v>
      </c>
      <c r="F1951" s="354">
        <v>710.42766676976566</v>
      </c>
      <c r="G1951" s="354" t="s">
        <v>13</v>
      </c>
      <c r="H1951" s="354" t="s">
        <v>219</v>
      </c>
      <c r="I1951" s="355" t="s">
        <v>219</v>
      </c>
    </row>
    <row r="1952" spans="1:9">
      <c r="A1952" s="354">
        <v>2021</v>
      </c>
      <c r="B1952" s="354" t="s">
        <v>234</v>
      </c>
      <c r="C1952" s="355" t="s">
        <v>200</v>
      </c>
      <c r="D1952" s="354" t="s">
        <v>7</v>
      </c>
      <c r="E1952" s="355" t="s">
        <v>235</v>
      </c>
      <c r="F1952" s="354">
        <v>666.71205761649901</v>
      </c>
      <c r="G1952" s="354" t="s">
        <v>13</v>
      </c>
      <c r="H1952" s="354" t="s">
        <v>219</v>
      </c>
      <c r="I1952" s="355" t="s">
        <v>219</v>
      </c>
    </row>
    <row r="1953" spans="1:9">
      <c r="A1953" s="354">
        <v>2021</v>
      </c>
      <c r="B1953" s="354" t="s">
        <v>234</v>
      </c>
      <c r="C1953" s="355" t="s">
        <v>181</v>
      </c>
      <c r="D1953" s="354" t="s">
        <v>7</v>
      </c>
      <c r="E1953" s="355" t="s">
        <v>235</v>
      </c>
      <c r="F1953" s="354">
        <v>455.46400599958633</v>
      </c>
      <c r="G1953" s="354" t="s">
        <v>13</v>
      </c>
      <c r="H1953" s="354" t="s">
        <v>219</v>
      </c>
      <c r="I1953" s="355" t="s">
        <v>219</v>
      </c>
    </row>
    <row r="1954" spans="1:9">
      <c r="A1954" s="354">
        <v>2021</v>
      </c>
      <c r="B1954" s="354" t="s">
        <v>234</v>
      </c>
      <c r="C1954" s="355" t="s">
        <v>218</v>
      </c>
      <c r="D1954" s="354" t="s">
        <v>7</v>
      </c>
      <c r="E1954" s="355" t="s">
        <v>235</v>
      </c>
      <c r="F1954" s="354">
        <v>187.77783312988254</v>
      </c>
      <c r="G1954" s="354" t="s">
        <v>13</v>
      </c>
      <c r="H1954" s="354" t="s">
        <v>219</v>
      </c>
      <c r="I1954" s="355" t="s">
        <v>219</v>
      </c>
    </row>
    <row r="1955" spans="1:9">
      <c r="A1955" s="354">
        <v>2021</v>
      </c>
      <c r="B1955" s="354" t="s">
        <v>234</v>
      </c>
      <c r="C1955" s="355" t="s">
        <v>197</v>
      </c>
      <c r="D1955" s="354" t="s">
        <v>7</v>
      </c>
      <c r="E1955" s="355" t="s">
        <v>235</v>
      </c>
      <c r="F1955" s="354">
        <v>462.01787025436516</v>
      </c>
      <c r="G1955" s="354" t="s">
        <v>13</v>
      </c>
      <c r="H1955" s="354" t="s">
        <v>219</v>
      </c>
      <c r="I1955" s="355" t="s">
        <v>219</v>
      </c>
    </row>
    <row r="1956" spans="1:9">
      <c r="A1956" s="354">
        <v>2021</v>
      </c>
      <c r="B1956" s="354" t="s">
        <v>234</v>
      </c>
      <c r="C1956" s="355" t="s">
        <v>211</v>
      </c>
      <c r="D1956" s="354" t="s">
        <v>7</v>
      </c>
      <c r="E1956" s="355" t="s">
        <v>235</v>
      </c>
      <c r="F1956" s="354">
        <v>302.86711572381978</v>
      </c>
      <c r="G1956" s="354" t="s">
        <v>13</v>
      </c>
      <c r="H1956" s="354" t="s">
        <v>219</v>
      </c>
      <c r="I1956" s="355" t="s">
        <v>219</v>
      </c>
    </row>
    <row r="1957" spans="1:9">
      <c r="A1957" s="354">
        <v>2021</v>
      </c>
      <c r="B1957" s="354" t="s">
        <v>234</v>
      </c>
      <c r="C1957" s="355" t="s">
        <v>182</v>
      </c>
      <c r="D1957" s="354" t="s">
        <v>14</v>
      </c>
      <c r="E1957" s="355" t="s">
        <v>235</v>
      </c>
      <c r="F1957" s="354">
        <v>1521.9988109518181</v>
      </c>
      <c r="G1957" s="354" t="s">
        <v>13</v>
      </c>
      <c r="H1957" s="354" t="s">
        <v>219</v>
      </c>
      <c r="I1957" s="355" t="s">
        <v>219</v>
      </c>
    </row>
    <row r="1958" spans="1:9">
      <c r="A1958" s="354">
        <v>2021</v>
      </c>
      <c r="B1958" s="354" t="s">
        <v>234</v>
      </c>
      <c r="C1958" s="355" t="s">
        <v>212</v>
      </c>
      <c r="D1958" s="354" t="s">
        <v>16</v>
      </c>
      <c r="E1958" s="355" t="s">
        <v>235</v>
      </c>
      <c r="F1958" s="354">
        <v>601.42229346549686</v>
      </c>
      <c r="G1958" s="354" t="s">
        <v>13</v>
      </c>
      <c r="H1958" s="354" t="s">
        <v>219</v>
      </c>
      <c r="I1958" s="355" t="s">
        <v>219</v>
      </c>
    </row>
    <row r="1959" spans="1:9">
      <c r="A1959" s="354">
        <v>2021</v>
      </c>
      <c r="B1959" s="354" t="s">
        <v>234</v>
      </c>
      <c r="C1959" s="355" t="s">
        <v>184</v>
      </c>
      <c r="D1959" s="354" t="s">
        <v>47</v>
      </c>
      <c r="E1959" s="355" t="s">
        <v>235</v>
      </c>
      <c r="F1959" s="354">
        <v>805.91487139318042</v>
      </c>
      <c r="G1959" s="354" t="s">
        <v>13</v>
      </c>
      <c r="H1959" s="354" t="s">
        <v>219</v>
      </c>
      <c r="I1959" s="355" t="s">
        <v>219</v>
      </c>
    </row>
    <row r="1960" spans="1:9">
      <c r="A1960" s="354">
        <v>2021</v>
      </c>
      <c r="B1960" s="354" t="s">
        <v>234</v>
      </c>
      <c r="C1960" s="355" t="s">
        <v>203</v>
      </c>
      <c r="D1960" s="354" t="s">
        <v>45</v>
      </c>
      <c r="E1960" s="355" t="s">
        <v>235</v>
      </c>
      <c r="F1960" s="354">
        <v>305.22369666492955</v>
      </c>
      <c r="G1960" s="354" t="s">
        <v>13</v>
      </c>
      <c r="H1960" s="354" t="s">
        <v>219</v>
      </c>
      <c r="I1960" s="355" t="s">
        <v>219</v>
      </c>
    </row>
    <row r="1961" spans="1:9">
      <c r="A1961" s="354">
        <v>2021</v>
      </c>
      <c r="B1961" s="354" t="s">
        <v>234</v>
      </c>
      <c r="C1961" s="355" t="s">
        <v>202</v>
      </c>
      <c r="D1961" s="354" t="s">
        <v>44</v>
      </c>
      <c r="E1961" s="355" t="s">
        <v>235</v>
      </c>
      <c r="F1961" s="354">
        <v>365.1970268151893</v>
      </c>
      <c r="G1961" s="354" t="s">
        <v>13</v>
      </c>
      <c r="H1961" s="354" t="s">
        <v>219</v>
      </c>
      <c r="I1961" s="355" t="s">
        <v>219</v>
      </c>
    </row>
    <row r="1962" spans="1:9">
      <c r="A1962" s="354">
        <v>2021</v>
      </c>
      <c r="B1962" s="354" t="s">
        <v>236</v>
      </c>
      <c r="C1962" s="355" t="s">
        <v>220</v>
      </c>
      <c r="D1962" s="354" t="s">
        <v>2</v>
      </c>
      <c r="E1962" s="355" t="s">
        <v>235</v>
      </c>
      <c r="F1962" s="354">
        <v>679.8244383917837</v>
      </c>
      <c r="G1962" s="354" t="s">
        <v>13</v>
      </c>
      <c r="H1962" s="354" t="s">
        <v>219</v>
      </c>
      <c r="I1962" s="355" t="s">
        <v>219</v>
      </c>
    </row>
    <row r="1963" spans="1:9">
      <c r="A1963" s="354">
        <v>2021</v>
      </c>
      <c r="B1963" s="354" t="s">
        <v>236</v>
      </c>
      <c r="C1963" s="355" t="s">
        <v>221</v>
      </c>
      <c r="D1963" s="354" t="s">
        <v>2</v>
      </c>
      <c r="E1963" s="355" t="s">
        <v>235</v>
      </c>
      <c r="F1963" s="354">
        <v>19.782904115413707</v>
      </c>
      <c r="G1963" s="354" t="s">
        <v>13</v>
      </c>
      <c r="H1963" s="354" t="s">
        <v>219</v>
      </c>
      <c r="I1963" s="355" t="s">
        <v>219</v>
      </c>
    </row>
    <row r="1964" spans="1:9">
      <c r="A1964" s="354">
        <v>2021</v>
      </c>
      <c r="B1964" s="354" t="s">
        <v>236</v>
      </c>
      <c r="C1964" s="355" t="s">
        <v>222</v>
      </c>
      <c r="D1964" s="354" t="s">
        <v>3</v>
      </c>
      <c r="E1964" s="355" t="s">
        <v>235</v>
      </c>
      <c r="F1964" s="354">
        <v>4968.7505425002701</v>
      </c>
      <c r="G1964" s="354" t="s">
        <v>13</v>
      </c>
      <c r="H1964" s="354" t="s">
        <v>219</v>
      </c>
      <c r="I1964" s="355" t="s">
        <v>219</v>
      </c>
    </row>
    <row r="1965" spans="1:9">
      <c r="A1965" s="354">
        <v>2021</v>
      </c>
      <c r="B1965" s="354" t="s">
        <v>236</v>
      </c>
      <c r="C1965" s="355" t="s">
        <v>223</v>
      </c>
      <c r="D1965" s="354" t="s">
        <v>54</v>
      </c>
      <c r="E1965" s="355" t="s">
        <v>235</v>
      </c>
      <c r="F1965" s="354">
        <v>281.85403656112425</v>
      </c>
      <c r="G1965" s="354" t="s">
        <v>13</v>
      </c>
      <c r="H1965" s="354" t="s">
        <v>219</v>
      </c>
      <c r="I1965" s="355" t="s">
        <v>219</v>
      </c>
    </row>
    <row r="1966" spans="1:9">
      <c r="A1966" s="354">
        <v>2021</v>
      </c>
      <c r="B1966" s="354" t="s">
        <v>237</v>
      </c>
      <c r="C1966" s="355" t="s">
        <v>228</v>
      </c>
      <c r="D1966" s="354" t="s">
        <v>1</v>
      </c>
      <c r="E1966" s="355" t="s">
        <v>235</v>
      </c>
      <c r="F1966" s="354">
        <v>28.719916450000003</v>
      </c>
      <c r="G1966" s="354" t="s">
        <v>13</v>
      </c>
      <c r="H1966" s="354" t="s">
        <v>219</v>
      </c>
      <c r="I1966" s="355" t="s">
        <v>219</v>
      </c>
    </row>
    <row r="1967" spans="1:9">
      <c r="A1967" s="354">
        <v>2021</v>
      </c>
      <c r="B1967" s="354" t="s">
        <v>237</v>
      </c>
      <c r="C1967" s="355" t="s">
        <v>231</v>
      </c>
      <c r="D1967" s="354" t="s">
        <v>12</v>
      </c>
      <c r="E1967" s="355" t="s">
        <v>235</v>
      </c>
      <c r="F1967" s="354">
        <v>6.28905329</v>
      </c>
      <c r="G1967" s="354" t="s">
        <v>13</v>
      </c>
      <c r="H1967" s="354" t="s">
        <v>219</v>
      </c>
      <c r="I1967" s="355" t="s">
        <v>219</v>
      </c>
    </row>
    <row r="1968" spans="1:9">
      <c r="A1968" s="354">
        <v>2021</v>
      </c>
      <c r="B1968" s="354" t="s">
        <v>237</v>
      </c>
      <c r="C1968" s="355" t="s">
        <v>230</v>
      </c>
      <c r="D1968" s="354" t="s">
        <v>7</v>
      </c>
      <c r="E1968" s="355" t="s">
        <v>235</v>
      </c>
      <c r="F1968" s="354">
        <v>17.773881999999997</v>
      </c>
      <c r="G1968" s="354" t="s">
        <v>13</v>
      </c>
      <c r="H1968" s="354" t="s">
        <v>219</v>
      </c>
      <c r="I1968" s="355" t="s">
        <v>219</v>
      </c>
    </row>
    <row r="1969" spans="1:9">
      <c r="A1969" s="354">
        <v>2021</v>
      </c>
      <c r="B1969" s="354" t="s">
        <v>237</v>
      </c>
      <c r="C1969" s="355" t="s">
        <v>224</v>
      </c>
      <c r="D1969" s="354" t="s">
        <v>15</v>
      </c>
      <c r="E1969" s="355" t="s">
        <v>235</v>
      </c>
      <c r="F1969" s="354">
        <v>2919.5100057465152</v>
      </c>
      <c r="G1969" s="354" t="s">
        <v>13</v>
      </c>
      <c r="H1969" s="354" t="s">
        <v>219</v>
      </c>
      <c r="I1969" s="355" t="s">
        <v>219</v>
      </c>
    </row>
    <row r="1970" spans="1:9">
      <c r="A1970" s="354">
        <v>2021</v>
      </c>
      <c r="B1970" s="354" t="s">
        <v>237</v>
      </c>
      <c r="C1970" s="355" t="s">
        <v>233</v>
      </c>
      <c r="D1970" s="354" t="s">
        <v>15</v>
      </c>
      <c r="E1970" s="355" t="s">
        <v>235</v>
      </c>
      <c r="F1970" s="354">
        <v>813.78827990605191</v>
      </c>
      <c r="G1970" s="354" t="s">
        <v>13</v>
      </c>
      <c r="H1970" s="354" t="s">
        <v>219</v>
      </c>
      <c r="I1970" s="355" t="s">
        <v>219</v>
      </c>
    </row>
    <row r="1971" spans="1:9">
      <c r="A1971" s="354">
        <v>2021</v>
      </c>
      <c r="B1971" s="354" t="s">
        <v>237</v>
      </c>
      <c r="C1971" s="355" t="s">
        <v>232</v>
      </c>
      <c r="D1971" s="354" t="s">
        <v>15</v>
      </c>
      <c r="E1971" s="355" t="s">
        <v>235</v>
      </c>
      <c r="F1971" s="354">
        <v>197.35839079999997</v>
      </c>
      <c r="G1971" s="354" t="s">
        <v>13</v>
      </c>
      <c r="H1971" s="354" t="s">
        <v>219</v>
      </c>
      <c r="I1971" s="355" t="s">
        <v>219</v>
      </c>
    </row>
    <row r="1972" spans="1:9">
      <c r="A1972" s="354">
        <v>2021</v>
      </c>
      <c r="B1972" s="354" t="s">
        <v>237</v>
      </c>
      <c r="C1972" s="355" t="s">
        <v>225</v>
      </c>
      <c r="D1972" s="354" t="s">
        <v>16</v>
      </c>
      <c r="E1972" s="355" t="s">
        <v>235</v>
      </c>
      <c r="F1972" s="354">
        <v>1359.4859635869861</v>
      </c>
      <c r="G1972" s="354" t="s">
        <v>13</v>
      </c>
      <c r="H1972" s="354" t="s">
        <v>219</v>
      </c>
      <c r="I1972" s="355" t="s">
        <v>219</v>
      </c>
    </row>
    <row r="1973" spans="1:9">
      <c r="A1973" s="354">
        <v>2021</v>
      </c>
      <c r="B1973" s="354" t="s">
        <v>237</v>
      </c>
      <c r="C1973" s="355" t="s">
        <v>227</v>
      </c>
      <c r="D1973" s="354" t="s">
        <v>47</v>
      </c>
      <c r="E1973" s="355" t="s">
        <v>235</v>
      </c>
      <c r="F1973" s="354">
        <v>1815.3718490832791</v>
      </c>
      <c r="G1973" s="354" t="s">
        <v>13</v>
      </c>
      <c r="H1973" s="354" t="s">
        <v>219</v>
      </c>
      <c r="I1973" s="355" t="s">
        <v>219</v>
      </c>
    </row>
    <row r="1974" spans="1:9">
      <c r="A1974" s="354">
        <v>2021</v>
      </c>
      <c r="B1974" s="354" t="s">
        <v>237</v>
      </c>
      <c r="C1974" s="355" t="s">
        <v>229</v>
      </c>
      <c r="D1974" s="354" t="s">
        <v>45</v>
      </c>
      <c r="E1974" s="355" t="s">
        <v>235</v>
      </c>
      <c r="F1974" s="354">
        <v>6.6043450000000004</v>
      </c>
      <c r="G1974" s="354" t="s">
        <v>13</v>
      </c>
      <c r="H1974" s="354" t="s">
        <v>219</v>
      </c>
      <c r="I1974" s="355" t="s">
        <v>219</v>
      </c>
    </row>
    <row r="1975" spans="1:9">
      <c r="A1975" s="354">
        <v>2021</v>
      </c>
      <c r="B1975" s="354" t="s">
        <v>237</v>
      </c>
      <c r="C1975" s="355" t="s">
        <v>226</v>
      </c>
      <c r="D1975" s="354" t="s">
        <v>44</v>
      </c>
      <c r="E1975" s="355" t="s">
        <v>235</v>
      </c>
      <c r="F1975" s="354">
        <v>46.469512976900006</v>
      </c>
      <c r="G1975" s="354" t="s">
        <v>13</v>
      </c>
      <c r="H1975" s="354" t="s">
        <v>219</v>
      </c>
      <c r="I1975" s="355" t="s">
        <v>219</v>
      </c>
    </row>
    <row r="1976" spans="1:9">
      <c r="A1976" s="354">
        <v>2021</v>
      </c>
      <c r="B1976" s="354" t="s">
        <v>234</v>
      </c>
      <c r="C1976" s="355" t="s">
        <v>143</v>
      </c>
      <c r="D1976" s="354" t="s">
        <v>18</v>
      </c>
      <c r="E1976" s="355" t="s">
        <v>235</v>
      </c>
      <c r="F1976" s="354">
        <v>11.971062816653207</v>
      </c>
      <c r="G1976" s="354" t="s">
        <v>238</v>
      </c>
      <c r="H1976" s="354" t="s">
        <v>219</v>
      </c>
      <c r="I1976" s="355" t="s">
        <v>219</v>
      </c>
    </row>
    <row r="1977" spans="1:9">
      <c r="A1977" s="354">
        <v>2021</v>
      </c>
      <c r="B1977" s="354" t="s">
        <v>234</v>
      </c>
      <c r="C1977" s="355" t="s">
        <v>144</v>
      </c>
      <c r="D1977" s="354" t="s">
        <v>18</v>
      </c>
      <c r="E1977" s="355" t="s">
        <v>235</v>
      </c>
      <c r="F1977" s="354">
        <v>57.980695333897323</v>
      </c>
      <c r="G1977" s="354" t="s">
        <v>238</v>
      </c>
      <c r="H1977" s="354" t="s">
        <v>219</v>
      </c>
      <c r="I1977" s="355" t="s">
        <v>219</v>
      </c>
    </row>
    <row r="1978" spans="1:9">
      <c r="A1978" s="354">
        <v>2021</v>
      </c>
      <c r="B1978" s="354" t="s">
        <v>234</v>
      </c>
      <c r="C1978" s="355" t="s">
        <v>145</v>
      </c>
      <c r="D1978" s="354" t="s">
        <v>18</v>
      </c>
      <c r="E1978" s="355" t="s">
        <v>235</v>
      </c>
      <c r="F1978" s="354">
        <v>149.39524738332719</v>
      </c>
      <c r="G1978" s="354" t="s">
        <v>238</v>
      </c>
      <c r="H1978" s="354" t="s">
        <v>219</v>
      </c>
      <c r="I1978" s="355" t="s">
        <v>219</v>
      </c>
    </row>
    <row r="1979" spans="1:9">
      <c r="A1979" s="354">
        <v>2021</v>
      </c>
      <c r="B1979" s="354" t="s">
        <v>234</v>
      </c>
      <c r="C1979" s="355" t="s">
        <v>146</v>
      </c>
      <c r="D1979" s="354" t="s">
        <v>18</v>
      </c>
      <c r="E1979" s="355" t="s">
        <v>235</v>
      </c>
      <c r="F1979" s="354">
        <v>78.696345373954429</v>
      </c>
      <c r="G1979" s="354" t="s">
        <v>238</v>
      </c>
      <c r="H1979" s="354" t="s">
        <v>219</v>
      </c>
      <c r="I1979" s="355" t="s">
        <v>219</v>
      </c>
    </row>
    <row r="1980" spans="1:9">
      <c r="A1980" s="354">
        <v>2021</v>
      </c>
      <c r="B1980" s="354" t="s">
        <v>234</v>
      </c>
      <c r="C1980" s="355" t="s">
        <v>147</v>
      </c>
      <c r="D1980" s="354" t="s">
        <v>18</v>
      </c>
      <c r="E1980" s="355" t="s">
        <v>235</v>
      </c>
      <c r="F1980" s="354">
        <v>253.82489824940231</v>
      </c>
      <c r="G1980" s="354" t="s">
        <v>238</v>
      </c>
      <c r="H1980" s="354" t="s">
        <v>219</v>
      </c>
      <c r="I1980" s="355" t="s">
        <v>219</v>
      </c>
    </row>
    <row r="1981" spans="1:9">
      <c r="A1981" s="354">
        <v>2021</v>
      </c>
      <c r="B1981" s="354" t="s">
        <v>234</v>
      </c>
      <c r="C1981" s="355" t="s">
        <v>148</v>
      </c>
      <c r="D1981" s="354" t="s">
        <v>18</v>
      </c>
      <c r="E1981" s="355" t="s">
        <v>235</v>
      </c>
      <c r="F1981" s="354">
        <v>40.37434989035836</v>
      </c>
      <c r="G1981" s="354" t="s">
        <v>238</v>
      </c>
      <c r="H1981" s="354" t="s">
        <v>219</v>
      </c>
      <c r="I1981" s="355" t="s">
        <v>219</v>
      </c>
    </row>
    <row r="1982" spans="1:9">
      <c r="A1982" s="354">
        <v>2021</v>
      </c>
      <c r="B1982" s="354" t="s">
        <v>234</v>
      </c>
      <c r="C1982" s="355" t="s">
        <v>149</v>
      </c>
      <c r="D1982" s="354" t="s">
        <v>18</v>
      </c>
      <c r="E1982" s="355" t="s">
        <v>235</v>
      </c>
      <c r="F1982" s="354">
        <v>113.36610283229965</v>
      </c>
      <c r="G1982" s="354" t="s">
        <v>238</v>
      </c>
      <c r="H1982" s="354" t="s">
        <v>219</v>
      </c>
      <c r="I1982" s="355" t="s">
        <v>219</v>
      </c>
    </row>
    <row r="1983" spans="1:9">
      <c r="A1983" s="354">
        <v>2021</v>
      </c>
      <c r="B1983" s="354" t="s">
        <v>234</v>
      </c>
      <c r="C1983" s="355" t="s">
        <v>150</v>
      </c>
      <c r="D1983" s="354" t="s">
        <v>18</v>
      </c>
      <c r="E1983" s="355" t="s">
        <v>235</v>
      </c>
      <c r="F1983" s="354">
        <v>240.41043202255042</v>
      </c>
      <c r="G1983" s="354" t="s">
        <v>238</v>
      </c>
      <c r="H1983" s="354" t="s">
        <v>219</v>
      </c>
      <c r="I1983" s="355" t="s">
        <v>219</v>
      </c>
    </row>
    <row r="1984" spans="1:9">
      <c r="A1984" s="354">
        <v>2021</v>
      </c>
      <c r="B1984" s="354" t="s">
        <v>234</v>
      </c>
      <c r="C1984" s="355" t="s">
        <v>152</v>
      </c>
      <c r="D1984" s="354" t="s">
        <v>18</v>
      </c>
      <c r="E1984" s="355" t="s">
        <v>235</v>
      </c>
      <c r="F1984" s="354">
        <v>160.5780231411218</v>
      </c>
      <c r="G1984" s="354" t="s">
        <v>238</v>
      </c>
      <c r="H1984" s="354" t="s">
        <v>219</v>
      </c>
      <c r="I1984" s="355" t="s">
        <v>219</v>
      </c>
    </row>
    <row r="1985" spans="1:9">
      <c r="A1985" s="354">
        <v>2021</v>
      </c>
      <c r="B1985" s="354" t="s">
        <v>234</v>
      </c>
      <c r="C1985" s="355" t="s">
        <v>153</v>
      </c>
      <c r="D1985" s="354" t="s">
        <v>18</v>
      </c>
      <c r="E1985" s="355" t="s">
        <v>235</v>
      </c>
      <c r="F1985" s="354">
        <v>252.28531630142061</v>
      </c>
      <c r="G1985" s="354" t="s">
        <v>238</v>
      </c>
      <c r="H1985" s="354" t="s">
        <v>219</v>
      </c>
      <c r="I1985" s="355" t="s">
        <v>219</v>
      </c>
    </row>
    <row r="1986" spans="1:9">
      <c r="A1986" s="354">
        <v>2021</v>
      </c>
      <c r="B1986" s="354" t="s">
        <v>234</v>
      </c>
      <c r="C1986" s="355" t="s">
        <v>154</v>
      </c>
      <c r="D1986" s="354" t="s">
        <v>18</v>
      </c>
      <c r="E1986" s="355" t="s">
        <v>235</v>
      </c>
      <c r="F1986" s="354">
        <v>8.6614899689877607</v>
      </c>
      <c r="G1986" s="354" t="s">
        <v>238</v>
      </c>
      <c r="H1986" s="354" t="s">
        <v>219</v>
      </c>
      <c r="I1986" s="355" t="s">
        <v>219</v>
      </c>
    </row>
    <row r="1987" spans="1:9">
      <c r="A1987" s="354">
        <v>2021</v>
      </c>
      <c r="B1987" s="354" t="s">
        <v>234</v>
      </c>
      <c r="C1987" s="355" t="s">
        <v>156</v>
      </c>
      <c r="D1987" s="354" t="s">
        <v>18</v>
      </c>
      <c r="E1987" s="355" t="s">
        <v>235</v>
      </c>
      <c r="F1987" s="354">
        <v>30.361816384172876</v>
      </c>
      <c r="G1987" s="354" t="s">
        <v>238</v>
      </c>
      <c r="H1987" s="354" t="s">
        <v>219</v>
      </c>
      <c r="I1987" s="355" t="s">
        <v>219</v>
      </c>
    </row>
    <row r="1988" spans="1:9">
      <c r="A1988" s="354">
        <v>2021</v>
      </c>
      <c r="B1988" s="354" t="s">
        <v>234</v>
      </c>
      <c r="C1988" s="355" t="s">
        <v>157</v>
      </c>
      <c r="D1988" s="354" t="s">
        <v>18</v>
      </c>
      <c r="E1988" s="355" t="s">
        <v>235</v>
      </c>
      <c r="F1988" s="354">
        <v>118.52461475638185</v>
      </c>
      <c r="G1988" s="354" t="s">
        <v>238</v>
      </c>
      <c r="H1988" s="354" t="s">
        <v>219</v>
      </c>
      <c r="I1988" s="355" t="s">
        <v>219</v>
      </c>
    </row>
    <row r="1989" spans="1:9">
      <c r="A1989" s="354">
        <v>2021</v>
      </c>
      <c r="B1989" s="354" t="s">
        <v>234</v>
      </c>
      <c r="C1989" s="355" t="s">
        <v>158</v>
      </c>
      <c r="D1989" s="354" t="s">
        <v>18</v>
      </c>
      <c r="E1989" s="355" t="s">
        <v>235</v>
      </c>
      <c r="F1989" s="354">
        <v>244.72919466323995</v>
      </c>
      <c r="G1989" s="354" t="s">
        <v>238</v>
      </c>
      <c r="H1989" s="354" t="s">
        <v>219</v>
      </c>
      <c r="I1989" s="355" t="s">
        <v>219</v>
      </c>
    </row>
    <row r="1990" spans="1:9">
      <c r="A1990" s="354">
        <v>2021</v>
      </c>
      <c r="B1990" s="354" t="s">
        <v>234</v>
      </c>
      <c r="C1990" s="355" t="s">
        <v>159</v>
      </c>
      <c r="D1990" s="354" t="s">
        <v>18</v>
      </c>
      <c r="E1990" s="355" t="s">
        <v>235</v>
      </c>
      <c r="F1990" s="354">
        <v>96.423641133218339</v>
      </c>
      <c r="G1990" s="354" t="s">
        <v>238</v>
      </c>
      <c r="H1990" s="354" t="s">
        <v>219</v>
      </c>
      <c r="I1990" s="355" t="s">
        <v>219</v>
      </c>
    </row>
    <row r="1991" spans="1:9">
      <c r="A1991" s="354">
        <v>2021</v>
      </c>
      <c r="B1991" s="354" t="s">
        <v>234</v>
      </c>
      <c r="C1991" s="355" t="s">
        <v>160</v>
      </c>
      <c r="D1991" s="354" t="s">
        <v>19</v>
      </c>
      <c r="E1991" s="355" t="s">
        <v>235</v>
      </c>
      <c r="F1991" s="354">
        <v>2778.155155243131</v>
      </c>
      <c r="G1991" s="354" t="s">
        <v>238</v>
      </c>
      <c r="H1991" s="354" t="s">
        <v>219</v>
      </c>
      <c r="I1991" s="355" t="s">
        <v>219</v>
      </c>
    </row>
    <row r="1992" spans="1:9">
      <c r="A1992" s="354">
        <v>2021</v>
      </c>
      <c r="B1992" s="354" t="s">
        <v>234</v>
      </c>
      <c r="C1992" s="355" t="s">
        <v>151</v>
      </c>
      <c r="D1992" s="354" t="s">
        <v>13</v>
      </c>
      <c r="E1992" s="355" t="s">
        <v>235</v>
      </c>
      <c r="F1992" s="354">
        <v>519.92484390459026</v>
      </c>
      <c r="G1992" s="354" t="s">
        <v>238</v>
      </c>
      <c r="H1992" s="354" t="s">
        <v>219</v>
      </c>
      <c r="I1992" s="355" t="s">
        <v>219</v>
      </c>
    </row>
    <row r="1993" spans="1:9">
      <c r="A1993" s="354">
        <v>2021</v>
      </c>
      <c r="B1993" s="354" t="s">
        <v>234</v>
      </c>
      <c r="C1993" s="355" t="s">
        <v>165</v>
      </c>
      <c r="D1993" s="354" t="s">
        <v>13</v>
      </c>
      <c r="E1993" s="355" t="s">
        <v>235</v>
      </c>
      <c r="F1993" s="354">
        <v>88.731354465896402</v>
      </c>
      <c r="G1993" s="354" t="s">
        <v>238</v>
      </c>
      <c r="H1993" s="354" t="s">
        <v>219</v>
      </c>
      <c r="I1993" s="355" t="s">
        <v>219</v>
      </c>
    </row>
    <row r="1994" spans="1:9">
      <c r="A1994" s="354">
        <v>2021</v>
      </c>
      <c r="B1994" s="354" t="s">
        <v>234</v>
      </c>
      <c r="C1994" s="355" t="s">
        <v>167</v>
      </c>
      <c r="D1994" s="354" t="s">
        <v>13</v>
      </c>
      <c r="E1994" s="355" t="s">
        <v>235</v>
      </c>
      <c r="F1994" s="354">
        <v>17.28502423897303</v>
      </c>
      <c r="G1994" s="354" t="s">
        <v>238</v>
      </c>
      <c r="H1994" s="354" t="s">
        <v>219</v>
      </c>
      <c r="I1994" s="355" t="s">
        <v>219</v>
      </c>
    </row>
    <row r="1995" spans="1:9">
      <c r="A1995" s="354">
        <v>2021</v>
      </c>
      <c r="B1995" s="354" t="s">
        <v>234</v>
      </c>
      <c r="C1995" s="355" t="s">
        <v>168</v>
      </c>
      <c r="D1995" s="354" t="s">
        <v>13</v>
      </c>
      <c r="E1995" s="355" t="s">
        <v>235</v>
      </c>
      <c r="F1995" s="354">
        <v>51.599107096915901</v>
      </c>
      <c r="G1995" s="354" t="s">
        <v>238</v>
      </c>
      <c r="H1995" s="354" t="s">
        <v>219</v>
      </c>
      <c r="I1995" s="355" t="s">
        <v>219</v>
      </c>
    </row>
    <row r="1996" spans="1:9">
      <c r="A1996" s="354">
        <v>2021</v>
      </c>
      <c r="B1996" s="354" t="s">
        <v>234</v>
      </c>
      <c r="C1996" s="355" t="s">
        <v>155</v>
      </c>
      <c r="D1996" s="354" t="s">
        <v>13</v>
      </c>
      <c r="E1996" s="355" t="s">
        <v>235</v>
      </c>
      <c r="F1996" s="354">
        <v>209.43941569667368</v>
      </c>
      <c r="G1996" s="354" t="s">
        <v>238</v>
      </c>
      <c r="H1996" s="354" t="s">
        <v>219</v>
      </c>
      <c r="I1996" s="355" t="s">
        <v>219</v>
      </c>
    </row>
    <row r="1997" spans="1:9">
      <c r="A1997" s="354">
        <v>2021</v>
      </c>
      <c r="B1997" s="354" t="s">
        <v>234</v>
      </c>
      <c r="C1997" s="355" t="s">
        <v>163</v>
      </c>
      <c r="D1997" s="354" t="s">
        <v>13</v>
      </c>
      <c r="E1997" s="355" t="s">
        <v>235</v>
      </c>
      <c r="F1997" s="354">
        <v>244.12738534490421</v>
      </c>
      <c r="G1997" s="354" t="s">
        <v>238</v>
      </c>
      <c r="H1997" s="354" t="s">
        <v>219</v>
      </c>
      <c r="I1997" s="355" t="s">
        <v>219</v>
      </c>
    </row>
    <row r="1998" spans="1:9">
      <c r="A1998" s="354">
        <v>2021</v>
      </c>
      <c r="B1998" s="354" t="s">
        <v>234</v>
      </c>
      <c r="C1998" s="355" t="s">
        <v>166</v>
      </c>
      <c r="D1998" s="354" t="s">
        <v>13</v>
      </c>
      <c r="E1998" s="355" t="s">
        <v>235</v>
      </c>
      <c r="F1998" s="354">
        <v>313.93692938423942</v>
      </c>
      <c r="G1998" s="354" t="s">
        <v>238</v>
      </c>
      <c r="H1998" s="354" t="s">
        <v>219</v>
      </c>
      <c r="I1998" s="355" t="s">
        <v>219</v>
      </c>
    </row>
    <row r="1999" spans="1:9">
      <c r="A1999" s="354">
        <v>2021</v>
      </c>
      <c r="B1999" s="354" t="s">
        <v>234</v>
      </c>
      <c r="C1999" s="355" t="s">
        <v>169</v>
      </c>
      <c r="D1999" s="354" t="s">
        <v>13</v>
      </c>
      <c r="E1999" s="355" t="s">
        <v>235</v>
      </c>
      <c r="F1999" s="354">
        <v>208.92509717516114</v>
      </c>
      <c r="G1999" s="354" t="s">
        <v>238</v>
      </c>
      <c r="H1999" s="354" t="s">
        <v>219</v>
      </c>
      <c r="I1999" s="355" t="s">
        <v>219</v>
      </c>
    </row>
    <row r="2000" spans="1:9">
      <c r="A2000" s="354">
        <v>2021</v>
      </c>
      <c r="B2000" s="354" t="s">
        <v>234</v>
      </c>
      <c r="C2000" s="355" t="s">
        <v>172</v>
      </c>
      <c r="D2000" s="354" t="s">
        <v>13</v>
      </c>
      <c r="E2000" s="355" t="s">
        <v>235</v>
      </c>
      <c r="F2000" s="354">
        <v>41.825104218614889</v>
      </c>
      <c r="G2000" s="354" t="s">
        <v>238</v>
      </c>
      <c r="H2000" s="354" t="s">
        <v>219</v>
      </c>
      <c r="I2000" s="355" t="s">
        <v>219</v>
      </c>
    </row>
    <row r="2001" spans="1:9">
      <c r="A2001" s="354">
        <v>2021</v>
      </c>
      <c r="B2001" s="354" t="s">
        <v>234</v>
      </c>
      <c r="C2001" s="355" t="s">
        <v>162</v>
      </c>
      <c r="D2001" s="354" t="s">
        <v>13</v>
      </c>
      <c r="E2001" s="355" t="s">
        <v>235</v>
      </c>
      <c r="F2001" s="354">
        <v>6.477997825882408</v>
      </c>
      <c r="G2001" s="354" t="s">
        <v>238</v>
      </c>
      <c r="H2001" s="354" t="s">
        <v>219</v>
      </c>
      <c r="I2001" s="355" t="s">
        <v>219</v>
      </c>
    </row>
    <row r="2002" spans="1:9">
      <c r="A2002" s="354">
        <v>2021</v>
      </c>
      <c r="B2002" s="354" t="s">
        <v>234</v>
      </c>
      <c r="C2002" s="355" t="s">
        <v>175</v>
      </c>
      <c r="D2002" s="354" t="s">
        <v>13</v>
      </c>
      <c r="E2002" s="355" t="s">
        <v>235</v>
      </c>
      <c r="F2002" s="354">
        <v>56.846627750594124</v>
      </c>
      <c r="G2002" s="354" t="s">
        <v>238</v>
      </c>
      <c r="H2002" s="354" t="s">
        <v>219</v>
      </c>
      <c r="I2002" s="355" t="s">
        <v>219</v>
      </c>
    </row>
    <row r="2003" spans="1:9">
      <c r="A2003" s="354">
        <v>2021</v>
      </c>
      <c r="B2003" s="354" t="s">
        <v>234</v>
      </c>
      <c r="C2003" s="355" t="s">
        <v>173</v>
      </c>
      <c r="D2003" s="354" t="s">
        <v>13</v>
      </c>
      <c r="E2003" s="355" t="s">
        <v>235</v>
      </c>
      <c r="F2003" s="354">
        <v>41.872116909939969</v>
      </c>
      <c r="G2003" s="354" t="s">
        <v>238</v>
      </c>
      <c r="H2003" s="354" t="s">
        <v>219</v>
      </c>
      <c r="I2003" s="355" t="s">
        <v>219</v>
      </c>
    </row>
    <row r="2004" spans="1:9">
      <c r="A2004" s="354">
        <v>2021</v>
      </c>
      <c r="B2004" s="354" t="s">
        <v>234</v>
      </c>
      <c r="C2004" s="355" t="s">
        <v>176</v>
      </c>
      <c r="D2004" s="354" t="s">
        <v>13</v>
      </c>
      <c r="E2004" s="355" t="s">
        <v>235</v>
      </c>
      <c r="F2004" s="354">
        <v>81.84753737083291</v>
      </c>
      <c r="G2004" s="354" t="s">
        <v>238</v>
      </c>
      <c r="H2004" s="354" t="s">
        <v>219</v>
      </c>
      <c r="I2004" s="355" t="s">
        <v>219</v>
      </c>
    </row>
    <row r="2005" spans="1:9">
      <c r="A2005" s="354">
        <v>2021</v>
      </c>
      <c r="B2005" s="354" t="s">
        <v>234</v>
      </c>
      <c r="C2005" s="355" t="s">
        <v>174</v>
      </c>
      <c r="D2005" s="354" t="s">
        <v>13</v>
      </c>
      <c r="E2005" s="355" t="s">
        <v>235</v>
      </c>
      <c r="F2005" s="354">
        <v>180.47267616080316</v>
      </c>
      <c r="G2005" s="354" t="s">
        <v>238</v>
      </c>
      <c r="H2005" s="354" t="s">
        <v>219</v>
      </c>
      <c r="I2005" s="355" t="s">
        <v>219</v>
      </c>
    </row>
    <row r="2006" spans="1:9">
      <c r="A2006" s="354">
        <v>2021</v>
      </c>
      <c r="B2006" s="354" t="s">
        <v>234</v>
      </c>
      <c r="C2006" s="355" t="s">
        <v>183</v>
      </c>
      <c r="D2006" s="354" t="s">
        <v>13</v>
      </c>
      <c r="E2006" s="355" t="s">
        <v>235</v>
      </c>
      <c r="F2006" s="354">
        <v>28.583251467911449</v>
      </c>
      <c r="G2006" s="354" t="s">
        <v>238</v>
      </c>
      <c r="H2006" s="354" t="s">
        <v>219</v>
      </c>
      <c r="I2006" s="355" t="s">
        <v>219</v>
      </c>
    </row>
    <row r="2007" spans="1:9">
      <c r="A2007" s="354">
        <v>2021</v>
      </c>
      <c r="B2007" s="354" t="s">
        <v>234</v>
      </c>
      <c r="C2007" s="355" t="s">
        <v>185</v>
      </c>
      <c r="D2007" s="354" t="s">
        <v>13</v>
      </c>
      <c r="E2007" s="355" t="s">
        <v>235</v>
      </c>
      <c r="F2007" s="354">
        <v>32.437736185568781</v>
      </c>
      <c r="G2007" s="354" t="s">
        <v>238</v>
      </c>
      <c r="H2007" s="354" t="s">
        <v>219</v>
      </c>
      <c r="I2007" s="355" t="s">
        <v>219</v>
      </c>
    </row>
    <row r="2008" spans="1:9">
      <c r="A2008" s="354">
        <v>2021</v>
      </c>
      <c r="B2008" s="354" t="s">
        <v>234</v>
      </c>
      <c r="C2008" s="355" t="s">
        <v>186</v>
      </c>
      <c r="D2008" s="354" t="s">
        <v>13</v>
      </c>
      <c r="E2008" s="355" t="s">
        <v>235</v>
      </c>
      <c r="F2008" s="354">
        <v>340.76147398538183</v>
      </c>
      <c r="G2008" s="354" t="s">
        <v>238</v>
      </c>
      <c r="H2008" s="354" t="s">
        <v>219</v>
      </c>
      <c r="I2008" s="355" t="s">
        <v>219</v>
      </c>
    </row>
    <row r="2009" spans="1:9">
      <c r="A2009" s="354">
        <v>2021</v>
      </c>
      <c r="B2009" s="354" t="s">
        <v>234</v>
      </c>
      <c r="C2009" s="355" t="s">
        <v>161</v>
      </c>
      <c r="D2009" s="354" t="s">
        <v>13</v>
      </c>
      <c r="E2009" s="355" t="s">
        <v>235</v>
      </c>
      <c r="F2009" s="354">
        <v>336.08096887907175</v>
      </c>
      <c r="G2009" s="354" t="s">
        <v>238</v>
      </c>
      <c r="H2009" s="354" t="s">
        <v>219</v>
      </c>
      <c r="I2009" s="355" t="s">
        <v>219</v>
      </c>
    </row>
    <row r="2010" spans="1:9">
      <c r="A2010" s="354">
        <v>2021</v>
      </c>
      <c r="B2010" s="354" t="s">
        <v>234</v>
      </c>
      <c r="C2010" s="355" t="s">
        <v>187</v>
      </c>
      <c r="D2010" s="354" t="s">
        <v>13</v>
      </c>
      <c r="E2010" s="355" t="s">
        <v>235</v>
      </c>
      <c r="F2010" s="354">
        <v>19.781964321918689</v>
      </c>
      <c r="G2010" s="354" t="s">
        <v>238</v>
      </c>
      <c r="H2010" s="354" t="s">
        <v>219</v>
      </c>
      <c r="I2010" s="355" t="s">
        <v>219</v>
      </c>
    </row>
    <row r="2011" spans="1:9">
      <c r="A2011" s="354">
        <v>2021</v>
      </c>
      <c r="B2011" s="354" t="s">
        <v>234</v>
      </c>
      <c r="C2011" s="355" t="s">
        <v>177</v>
      </c>
      <c r="D2011" s="354" t="s">
        <v>13</v>
      </c>
      <c r="E2011" s="355" t="s">
        <v>235</v>
      </c>
      <c r="F2011" s="354">
        <v>76.9408816526918</v>
      </c>
      <c r="G2011" s="354" t="s">
        <v>238</v>
      </c>
      <c r="H2011" s="354" t="s">
        <v>219</v>
      </c>
      <c r="I2011" s="355" t="s">
        <v>219</v>
      </c>
    </row>
    <row r="2012" spans="1:9">
      <c r="A2012" s="354">
        <v>2021</v>
      </c>
      <c r="B2012" s="354" t="s">
        <v>234</v>
      </c>
      <c r="C2012" s="355" t="s">
        <v>171</v>
      </c>
      <c r="D2012" s="354" t="s">
        <v>13</v>
      </c>
      <c r="E2012" s="355" t="s">
        <v>235</v>
      </c>
      <c r="F2012" s="354">
        <v>222.15322544063224</v>
      </c>
      <c r="G2012" s="354" t="s">
        <v>238</v>
      </c>
      <c r="H2012" s="354" t="s">
        <v>219</v>
      </c>
      <c r="I2012" s="355" t="s">
        <v>219</v>
      </c>
    </row>
    <row r="2013" spans="1:9">
      <c r="A2013" s="354">
        <v>2021</v>
      </c>
      <c r="B2013" s="354" t="s">
        <v>234</v>
      </c>
      <c r="C2013" s="355" t="s">
        <v>188</v>
      </c>
      <c r="D2013" s="354" t="s">
        <v>13</v>
      </c>
      <c r="E2013" s="355" t="s">
        <v>235</v>
      </c>
      <c r="F2013" s="354">
        <v>229.87289683201408</v>
      </c>
      <c r="G2013" s="354" t="s">
        <v>238</v>
      </c>
      <c r="H2013" s="354" t="s">
        <v>219</v>
      </c>
      <c r="I2013" s="355" t="s">
        <v>219</v>
      </c>
    </row>
    <row r="2014" spans="1:9">
      <c r="A2014" s="354">
        <v>2021</v>
      </c>
      <c r="B2014" s="354" t="s">
        <v>234</v>
      </c>
      <c r="C2014" s="355" t="s">
        <v>198</v>
      </c>
      <c r="D2014" s="354" t="s">
        <v>4</v>
      </c>
      <c r="E2014" s="355" t="s">
        <v>235</v>
      </c>
      <c r="F2014" s="354">
        <v>1424.9919962769241</v>
      </c>
      <c r="G2014" s="354" t="s">
        <v>238</v>
      </c>
      <c r="H2014" s="354" t="s">
        <v>219</v>
      </c>
      <c r="I2014" s="355" t="s">
        <v>219</v>
      </c>
    </row>
    <row r="2015" spans="1:9">
      <c r="A2015" s="354">
        <v>2021</v>
      </c>
      <c r="B2015" s="354" t="s">
        <v>234</v>
      </c>
      <c r="C2015" s="355" t="s">
        <v>190</v>
      </c>
      <c r="D2015" s="354" t="s">
        <v>1</v>
      </c>
      <c r="E2015" s="355" t="s">
        <v>235</v>
      </c>
      <c r="F2015" s="354">
        <v>141.3472382501962</v>
      </c>
      <c r="G2015" s="354" t="s">
        <v>238</v>
      </c>
      <c r="H2015" s="354" t="s">
        <v>219</v>
      </c>
      <c r="I2015" s="355" t="s">
        <v>219</v>
      </c>
    </row>
    <row r="2016" spans="1:9">
      <c r="A2016" s="354">
        <v>2021</v>
      </c>
      <c r="B2016" s="354" t="s">
        <v>234</v>
      </c>
      <c r="C2016" s="355" t="s">
        <v>192</v>
      </c>
      <c r="D2016" s="354" t="s">
        <v>1</v>
      </c>
      <c r="E2016" s="355" t="s">
        <v>235</v>
      </c>
      <c r="F2016" s="354">
        <v>42.611228471606012</v>
      </c>
      <c r="G2016" s="354" t="s">
        <v>238</v>
      </c>
      <c r="H2016" s="354" t="s">
        <v>219</v>
      </c>
      <c r="I2016" s="355" t="s">
        <v>219</v>
      </c>
    </row>
    <row r="2017" spans="1:9">
      <c r="A2017" s="354">
        <v>2021</v>
      </c>
      <c r="B2017" s="354" t="s">
        <v>234</v>
      </c>
      <c r="C2017" s="355" t="s">
        <v>204</v>
      </c>
      <c r="D2017" s="354" t="s">
        <v>2</v>
      </c>
      <c r="E2017" s="355" t="s">
        <v>235</v>
      </c>
      <c r="F2017" s="354">
        <v>4863.7055360094528</v>
      </c>
      <c r="G2017" s="354" t="s">
        <v>238</v>
      </c>
      <c r="H2017" s="354" t="s">
        <v>219</v>
      </c>
      <c r="I2017" s="355" t="s">
        <v>219</v>
      </c>
    </row>
    <row r="2018" spans="1:9">
      <c r="A2018" s="354">
        <v>2021</v>
      </c>
      <c r="B2018" s="354" t="s">
        <v>234</v>
      </c>
      <c r="C2018" s="355" t="s">
        <v>205</v>
      </c>
      <c r="D2018" s="354" t="s">
        <v>2</v>
      </c>
      <c r="E2018" s="355" t="s">
        <v>235</v>
      </c>
      <c r="F2018" s="354">
        <v>2699.8315672955714</v>
      </c>
      <c r="G2018" s="354" t="s">
        <v>238</v>
      </c>
      <c r="H2018" s="354" t="s">
        <v>219</v>
      </c>
      <c r="I2018" s="355" t="s">
        <v>219</v>
      </c>
    </row>
    <row r="2019" spans="1:9">
      <c r="A2019" s="354">
        <v>2021</v>
      </c>
      <c r="B2019" s="354" t="s">
        <v>234</v>
      </c>
      <c r="C2019" s="355" t="s">
        <v>206</v>
      </c>
      <c r="D2019" s="354" t="s">
        <v>2</v>
      </c>
      <c r="E2019" s="355" t="s">
        <v>235</v>
      </c>
      <c r="F2019" s="354">
        <v>610.75167814182691</v>
      </c>
      <c r="G2019" s="354" t="s">
        <v>238</v>
      </c>
      <c r="H2019" s="354" t="s">
        <v>219</v>
      </c>
      <c r="I2019" s="355" t="s">
        <v>219</v>
      </c>
    </row>
    <row r="2020" spans="1:9">
      <c r="A2020" s="354">
        <v>2021</v>
      </c>
      <c r="B2020" s="354" t="s">
        <v>234</v>
      </c>
      <c r="C2020" s="355" t="s">
        <v>193</v>
      </c>
      <c r="D2020" s="354" t="s">
        <v>5</v>
      </c>
      <c r="E2020" s="355" t="s">
        <v>235</v>
      </c>
      <c r="F2020" s="354">
        <v>1798.6932039925437</v>
      </c>
      <c r="G2020" s="354" t="s">
        <v>238</v>
      </c>
      <c r="H2020" s="354" t="s">
        <v>219</v>
      </c>
      <c r="I2020" s="355" t="s">
        <v>219</v>
      </c>
    </row>
    <row r="2021" spans="1:9">
      <c r="A2021" s="354">
        <v>2021</v>
      </c>
      <c r="B2021" s="354" t="s">
        <v>234</v>
      </c>
      <c r="C2021" s="355" t="s">
        <v>164</v>
      </c>
      <c r="D2021" s="354" t="s">
        <v>5</v>
      </c>
      <c r="E2021" s="355" t="s">
        <v>235</v>
      </c>
      <c r="F2021" s="354">
        <v>4736.491418887008</v>
      </c>
      <c r="G2021" s="354" t="s">
        <v>238</v>
      </c>
      <c r="H2021" s="354" t="s">
        <v>219</v>
      </c>
      <c r="I2021" s="355" t="s">
        <v>219</v>
      </c>
    </row>
    <row r="2022" spans="1:9">
      <c r="A2022" s="354">
        <v>2021</v>
      </c>
      <c r="B2022" s="354" t="s">
        <v>234</v>
      </c>
      <c r="C2022" s="355" t="s">
        <v>170</v>
      </c>
      <c r="D2022" s="354" t="s">
        <v>5</v>
      </c>
      <c r="E2022" s="355" t="s">
        <v>235</v>
      </c>
      <c r="F2022" s="354">
        <v>5289.4273056413649</v>
      </c>
      <c r="G2022" s="354" t="s">
        <v>238</v>
      </c>
      <c r="H2022" s="354" t="s">
        <v>219</v>
      </c>
      <c r="I2022" s="355" t="s">
        <v>219</v>
      </c>
    </row>
    <row r="2023" spans="1:9">
      <c r="A2023" s="354">
        <v>2021</v>
      </c>
      <c r="B2023" s="354" t="s">
        <v>234</v>
      </c>
      <c r="C2023" s="355" t="s">
        <v>194</v>
      </c>
      <c r="D2023" s="354" t="s">
        <v>5</v>
      </c>
      <c r="E2023" s="355" t="s">
        <v>235</v>
      </c>
      <c r="F2023" s="354">
        <v>607.75620887031187</v>
      </c>
      <c r="G2023" s="354" t="s">
        <v>238</v>
      </c>
      <c r="H2023" s="354" t="s">
        <v>219</v>
      </c>
      <c r="I2023" s="355" t="s">
        <v>219</v>
      </c>
    </row>
    <row r="2024" spans="1:9">
      <c r="A2024" s="354">
        <v>2021</v>
      </c>
      <c r="B2024" s="354" t="s">
        <v>234</v>
      </c>
      <c r="C2024" s="355" t="s">
        <v>195</v>
      </c>
      <c r="D2024" s="354" t="s">
        <v>8</v>
      </c>
      <c r="E2024" s="355" t="s">
        <v>235</v>
      </c>
      <c r="F2024" s="354">
        <v>1687.2507108793052</v>
      </c>
      <c r="G2024" s="354" t="s">
        <v>238</v>
      </c>
      <c r="H2024" s="354" t="s">
        <v>219</v>
      </c>
      <c r="I2024" s="355" t="s">
        <v>219</v>
      </c>
    </row>
    <row r="2025" spans="1:9">
      <c r="A2025" s="354">
        <v>2021</v>
      </c>
      <c r="B2025" s="354" t="s">
        <v>234</v>
      </c>
      <c r="C2025" s="355" t="s">
        <v>213</v>
      </c>
      <c r="D2025" s="354" t="s">
        <v>8</v>
      </c>
      <c r="E2025" s="355" t="s">
        <v>235</v>
      </c>
      <c r="F2025" s="354">
        <v>22.867625596644867</v>
      </c>
      <c r="G2025" s="354" t="s">
        <v>238</v>
      </c>
      <c r="H2025" s="354" t="s">
        <v>219</v>
      </c>
      <c r="I2025" s="355" t="s">
        <v>219</v>
      </c>
    </row>
    <row r="2026" spans="1:9">
      <c r="A2026" s="354">
        <v>2021</v>
      </c>
      <c r="B2026" s="354" t="s">
        <v>234</v>
      </c>
      <c r="C2026" s="355" t="s">
        <v>199</v>
      </c>
      <c r="D2026" s="354" t="s">
        <v>8</v>
      </c>
      <c r="E2026" s="355" t="s">
        <v>235</v>
      </c>
      <c r="F2026" s="354">
        <v>385.70697972690209</v>
      </c>
      <c r="G2026" s="354" t="s">
        <v>238</v>
      </c>
      <c r="H2026" s="354" t="s">
        <v>219</v>
      </c>
      <c r="I2026" s="355" t="s">
        <v>219</v>
      </c>
    </row>
    <row r="2027" spans="1:9">
      <c r="A2027" s="354">
        <v>2021</v>
      </c>
      <c r="B2027" s="354" t="s">
        <v>234</v>
      </c>
      <c r="C2027" s="355" t="s">
        <v>196</v>
      </c>
      <c r="D2027" s="354" t="s">
        <v>8</v>
      </c>
      <c r="E2027" s="355" t="s">
        <v>235</v>
      </c>
      <c r="F2027" s="354">
        <v>113.77678529366112</v>
      </c>
      <c r="G2027" s="354" t="s">
        <v>238</v>
      </c>
      <c r="H2027" s="354" t="s">
        <v>219</v>
      </c>
      <c r="I2027" s="355" t="s">
        <v>219</v>
      </c>
    </row>
    <row r="2028" spans="1:9">
      <c r="A2028" s="354">
        <v>2021</v>
      </c>
      <c r="B2028" s="354" t="s">
        <v>234</v>
      </c>
      <c r="C2028" s="355" t="s">
        <v>191</v>
      </c>
      <c r="D2028" s="354" t="s">
        <v>8</v>
      </c>
      <c r="E2028" s="355" t="s">
        <v>235</v>
      </c>
      <c r="F2028" s="354">
        <v>3681.1199862376757</v>
      </c>
      <c r="G2028" s="354" t="s">
        <v>238</v>
      </c>
      <c r="H2028" s="354" t="s">
        <v>219</v>
      </c>
      <c r="I2028" s="355" t="s">
        <v>219</v>
      </c>
    </row>
    <row r="2029" spans="1:9">
      <c r="A2029" s="354">
        <v>2021</v>
      </c>
      <c r="B2029" s="354" t="s">
        <v>234</v>
      </c>
      <c r="C2029" s="355" t="s">
        <v>215</v>
      </c>
      <c r="D2029" s="354" t="s">
        <v>8</v>
      </c>
      <c r="E2029" s="355" t="s">
        <v>235</v>
      </c>
      <c r="F2029" s="354">
        <v>578.22928618938568</v>
      </c>
      <c r="G2029" s="354" t="s">
        <v>238</v>
      </c>
      <c r="H2029" s="354" t="s">
        <v>219</v>
      </c>
      <c r="I2029" s="355" t="s">
        <v>219</v>
      </c>
    </row>
    <row r="2030" spans="1:9">
      <c r="A2030" s="354">
        <v>2021</v>
      </c>
      <c r="B2030" s="354" t="s">
        <v>234</v>
      </c>
      <c r="C2030" s="355" t="s">
        <v>207</v>
      </c>
      <c r="D2030" s="354" t="s">
        <v>8</v>
      </c>
      <c r="E2030" s="355" t="s">
        <v>235</v>
      </c>
      <c r="F2030" s="354">
        <v>134.35861899283742</v>
      </c>
      <c r="G2030" s="354" t="s">
        <v>238</v>
      </c>
      <c r="H2030" s="354" t="s">
        <v>219</v>
      </c>
      <c r="I2030" s="355" t="s">
        <v>219</v>
      </c>
    </row>
    <row r="2031" spans="1:9">
      <c r="A2031" s="354">
        <v>2021</v>
      </c>
      <c r="B2031" s="354" t="s">
        <v>234</v>
      </c>
      <c r="C2031" s="355" t="s">
        <v>208</v>
      </c>
      <c r="D2031" s="354" t="s">
        <v>8</v>
      </c>
      <c r="E2031" s="355" t="s">
        <v>235</v>
      </c>
      <c r="F2031" s="354">
        <v>758.09705329734641</v>
      </c>
      <c r="G2031" s="354" t="s">
        <v>238</v>
      </c>
      <c r="H2031" s="354" t="s">
        <v>219</v>
      </c>
      <c r="I2031" s="355" t="s">
        <v>219</v>
      </c>
    </row>
    <row r="2032" spans="1:9">
      <c r="A2032" s="354">
        <v>2021</v>
      </c>
      <c r="B2032" s="354" t="s">
        <v>234</v>
      </c>
      <c r="C2032" s="355" t="s">
        <v>214</v>
      </c>
      <c r="D2032" s="354" t="s">
        <v>8</v>
      </c>
      <c r="E2032" s="355" t="s">
        <v>235</v>
      </c>
      <c r="F2032" s="354">
        <v>86.270977222653855</v>
      </c>
      <c r="G2032" s="354" t="s">
        <v>238</v>
      </c>
      <c r="H2032" s="354" t="s">
        <v>219</v>
      </c>
      <c r="I2032" s="355" t="s">
        <v>219</v>
      </c>
    </row>
    <row r="2033" spans="1:9">
      <c r="A2033" s="354">
        <v>2021</v>
      </c>
      <c r="B2033" s="354" t="s">
        <v>234</v>
      </c>
      <c r="C2033" s="355" t="s">
        <v>201</v>
      </c>
      <c r="D2033" s="354" t="s">
        <v>9</v>
      </c>
      <c r="E2033" s="355" t="s">
        <v>235</v>
      </c>
      <c r="F2033" s="354">
        <v>254.09300484588374</v>
      </c>
      <c r="G2033" s="354" t="s">
        <v>238</v>
      </c>
      <c r="H2033" s="354" t="s">
        <v>219</v>
      </c>
      <c r="I2033" s="355" t="s">
        <v>219</v>
      </c>
    </row>
    <row r="2034" spans="1:9">
      <c r="A2034" s="354">
        <v>2021</v>
      </c>
      <c r="B2034" s="354" t="s">
        <v>234</v>
      </c>
      <c r="C2034" s="355" t="s">
        <v>189</v>
      </c>
      <c r="D2034" s="354" t="s">
        <v>9</v>
      </c>
      <c r="E2034" s="355" t="s">
        <v>235</v>
      </c>
      <c r="F2034" s="354">
        <v>718.62932240699433</v>
      </c>
      <c r="G2034" s="354" t="s">
        <v>238</v>
      </c>
      <c r="H2034" s="354" t="s">
        <v>219</v>
      </c>
      <c r="I2034" s="355" t="s">
        <v>219</v>
      </c>
    </row>
    <row r="2035" spans="1:9">
      <c r="A2035" s="354">
        <v>2021</v>
      </c>
      <c r="B2035" s="354" t="s">
        <v>234</v>
      </c>
      <c r="C2035" s="355" t="s">
        <v>209</v>
      </c>
      <c r="D2035" s="354" t="s">
        <v>12</v>
      </c>
      <c r="E2035" s="355" t="s">
        <v>235</v>
      </c>
      <c r="F2035" s="354">
        <v>469.42392231396718</v>
      </c>
      <c r="G2035" s="354" t="s">
        <v>238</v>
      </c>
      <c r="H2035" s="354" t="s">
        <v>219</v>
      </c>
      <c r="I2035" s="355" t="s">
        <v>219</v>
      </c>
    </row>
    <row r="2036" spans="1:9">
      <c r="A2036" s="354">
        <v>2021</v>
      </c>
      <c r="B2036" s="354" t="s">
        <v>234</v>
      </c>
      <c r="C2036" s="355" t="s">
        <v>210</v>
      </c>
      <c r="D2036" s="354" t="s">
        <v>12</v>
      </c>
      <c r="E2036" s="355" t="s">
        <v>235</v>
      </c>
      <c r="F2036" s="354">
        <v>1251.5724008142925</v>
      </c>
      <c r="G2036" s="354" t="s">
        <v>238</v>
      </c>
      <c r="H2036" s="354" t="s">
        <v>219</v>
      </c>
      <c r="I2036" s="355" t="s">
        <v>219</v>
      </c>
    </row>
    <row r="2037" spans="1:9">
      <c r="A2037" s="354">
        <v>2021</v>
      </c>
      <c r="B2037" s="354" t="s">
        <v>234</v>
      </c>
      <c r="C2037" s="355" t="s">
        <v>178</v>
      </c>
      <c r="D2037" s="354" t="s">
        <v>6</v>
      </c>
      <c r="E2037" s="355" t="s">
        <v>235</v>
      </c>
      <c r="F2037" s="354">
        <v>3700.6887102486598</v>
      </c>
      <c r="G2037" s="354" t="s">
        <v>238</v>
      </c>
      <c r="H2037" s="354" t="s">
        <v>219</v>
      </c>
      <c r="I2037" s="355" t="s">
        <v>219</v>
      </c>
    </row>
    <row r="2038" spans="1:9">
      <c r="A2038" s="354">
        <v>2021</v>
      </c>
      <c r="B2038" s="354" t="s">
        <v>234</v>
      </c>
      <c r="C2038" s="355" t="s">
        <v>216</v>
      </c>
      <c r="D2038" s="354" t="s">
        <v>6</v>
      </c>
      <c r="E2038" s="355" t="s">
        <v>235</v>
      </c>
      <c r="F2038" s="354">
        <v>403.2246062405884</v>
      </c>
      <c r="G2038" s="354" t="s">
        <v>238</v>
      </c>
      <c r="H2038" s="354" t="s">
        <v>219</v>
      </c>
      <c r="I2038" s="355" t="s">
        <v>219</v>
      </c>
    </row>
    <row r="2039" spans="1:9">
      <c r="A2039" s="354">
        <v>2021</v>
      </c>
      <c r="B2039" s="354" t="s">
        <v>234</v>
      </c>
      <c r="C2039" s="355" t="s">
        <v>179</v>
      </c>
      <c r="D2039" s="354" t="s">
        <v>6</v>
      </c>
      <c r="E2039" s="355" t="s">
        <v>235</v>
      </c>
      <c r="F2039" s="354">
        <v>327.39675653414901</v>
      </c>
      <c r="G2039" s="354" t="s">
        <v>238</v>
      </c>
      <c r="H2039" s="354" t="s">
        <v>219</v>
      </c>
      <c r="I2039" s="355" t="s">
        <v>219</v>
      </c>
    </row>
    <row r="2040" spans="1:9">
      <c r="A2040" s="354">
        <v>2021</v>
      </c>
      <c r="B2040" s="354" t="s">
        <v>234</v>
      </c>
      <c r="C2040" s="355" t="s">
        <v>217</v>
      </c>
      <c r="D2040" s="354" t="s">
        <v>3</v>
      </c>
      <c r="E2040" s="355" t="s">
        <v>235</v>
      </c>
      <c r="F2040" s="354">
        <v>542.69117305072325</v>
      </c>
      <c r="G2040" s="354" t="s">
        <v>238</v>
      </c>
      <c r="H2040" s="354" t="s">
        <v>219</v>
      </c>
      <c r="I2040" s="355" t="s">
        <v>219</v>
      </c>
    </row>
    <row r="2041" spans="1:9">
      <c r="A2041" s="354">
        <v>2021</v>
      </c>
      <c r="B2041" s="354" t="s">
        <v>234</v>
      </c>
      <c r="C2041" s="355" t="s">
        <v>180</v>
      </c>
      <c r="D2041" s="354" t="s">
        <v>3</v>
      </c>
      <c r="E2041" s="355" t="s">
        <v>235</v>
      </c>
      <c r="F2041" s="354">
        <v>710.62595748700176</v>
      </c>
      <c r="G2041" s="354" t="s">
        <v>238</v>
      </c>
      <c r="H2041" s="354" t="s">
        <v>219</v>
      </c>
      <c r="I2041" s="355" t="s">
        <v>219</v>
      </c>
    </row>
    <row r="2042" spans="1:9">
      <c r="A2042" s="354">
        <v>2021</v>
      </c>
      <c r="B2042" s="354" t="s">
        <v>234</v>
      </c>
      <c r="C2042" s="355" t="s">
        <v>200</v>
      </c>
      <c r="D2042" s="354" t="s">
        <v>7</v>
      </c>
      <c r="E2042" s="355" t="s">
        <v>235</v>
      </c>
      <c r="F2042" s="354">
        <v>669.48596887328824</v>
      </c>
      <c r="G2042" s="354" t="s">
        <v>238</v>
      </c>
      <c r="H2042" s="354" t="s">
        <v>219</v>
      </c>
      <c r="I2042" s="355" t="s">
        <v>219</v>
      </c>
    </row>
    <row r="2043" spans="1:9">
      <c r="A2043" s="354">
        <v>2021</v>
      </c>
      <c r="B2043" s="354" t="s">
        <v>234</v>
      </c>
      <c r="C2043" s="355" t="s">
        <v>181</v>
      </c>
      <c r="D2043" s="354" t="s">
        <v>7</v>
      </c>
      <c r="E2043" s="355" t="s">
        <v>235</v>
      </c>
      <c r="F2043" s="354">
        <v>456.62189483075645</v>
      </c>
      <c r="G2043" s="354" t="s">
        <v>238</v>
      </c>
      <c r="H2043" s="354" t="s">
        <v>219</v>
      </c>
      <c r="I2043" s="355" t="s">
        <v>219</v>
      </c>
    </row>
    <row r="2044" spans="1:9">
      <c r="A2044" s="354">
        <v>2021</v>
      </c>
      <c r="B2044" s="354" t="s">
        <v>234</v>
      </c>
      <c r="C2044" s="355" t="s">
        <v>218</v>
      </c>
      <c r="D2044" s="354" t="s">
        <v>7</v>
      </c>
      <c r="E2044" s="355" t="s">
        <v>235</v>
      </c>
      <c r="F2044" s="354">
        <v>184.47780697864485</v>
      </c>
      <c r="G2044" s="354" t="s">
        <v>238</v>
      </c>
      <c r="H2044" s="354" t="s">
        <v>219</v>
      </c>
      <c r="I2044" s="355" t="s">
        <v>219</v>
      </c>
    </row>
    <row r="2045" spans="1:9">
      <c r="A2045" s="354">
        <v>2021</v>
      </c>
      <c r="B2045" s="354" t="s">
        <v>234</v>
      </c>
      <c r="C2045" s="355" t="s">
        <v>197</v>
      </c>
      <c r="D2045" s="354" t="s">
        <v>7</v>
      </c>
      <c r="E2045" s="355" t="s">
        <v>235</v>
      </c>
      <c r="F2045" s="354">
        <v>463.93912639606236</v>
      </c>
      <c r="G2045" s="354" t="s">
        <v>238</v>
      </c>
      <c r="H2045" s="354" t="s">
        <v>219</v>
      </c>
      <c r="I2045" s="355" t="s">
        <v>219</v>
      </c>
    </row>
    <row r="2046" spans="1:9">
      <c r="A2046" s="354">
        <v>2021</v>
      </c>
      <c r="B2046" s="354" t="s">
        <v>234</v>
      </c>
      <c r="C2046" s="355" t="s">
        <v>211</v>
      </c>
      <c r="D2046" s="354" t="s">
        <v>7</v>
      </c>
      <c r="E2046" s="355" t="s">
        <v>235</v>
      </c>
      <c r="F2046" s="354">
        <v>297.66178071121971</v>
      </c>
      <c r="G2046" s="354" t="s">
        <v>238</v>
      </c>
      <c r="H2046" s="354" t="s">
        <v>219</v>
      </c>
      <c r="I2046" s="355" t="s">
        <v>219</v>
      </c>
    </row>
    <row r="2047" spans="1:9">
      <c r="A2047" s="354">
        <v>2021</v>
      </c>
      <c r="B2047" s="354" t="s">
        <v>234</v>
      </c>
      <c r="C2047" s="355" t="s">
        <v>182</v>
      </c>
      <c r="D2047" s="354" t="s">
        <v>14</v>
      </c>
      <c r="E2047" s="355" t="s">
        <v>235</v>
      </c>
      <c r="F2047" s="354">
        <v>1517.9266642233656</v>
      </c>
      <c r="G2047" s="354" t="s">
        <v>238</v>
      </c>
      <c r="H2047" s="354" t="s">
        <v>219</v>
      </c>
      <c r="I2047" s="355" t="s">
        <v>219</v>
      </c>
    </row>
    <row r="2048" spans="1:9">
      <c r="A2048" s="354">
        <v>2021</v>
      </c>
      <c r="B2048" s="354" t="s">
        <v>234</v>
      </c>
      <c r="C2048" s="355" t="s">
        <v>212</v>
      </c>
      <c r="D2048" s="354" t="s">
        <v>16</v>
      </c>
      <c r="E2048" s="355" t="s">
        <v>235</v>
      </c>
      <c r="F2048" s="354">
        <v>620.80647182345422</v>
      </c>
      <c r="G2048" s="354" t="s">
        <v>238</v>
      </c>
      <c r="H2048" s="354" t="s">
        <v>219</v>
      </c>
      <c r="I2048" s="355" t="s">
        <v>219</v>
      </c>
    </row>
    <row r="2049" spans="1:9">
      <c r="A2049" s="354">
        <v>2021</v>
      </c>
      <c r="B2049" s="354" t="s">
        <v>234</v>
      </c>
      <c r="C2049" s="355" t="s">
        <v>184</v>
      </c>
      <c r="D2049" s="354" t="s">
        <v>47</v>
      </c>
      <c r="E2049" s="355" t="s">
        <v>235</v>
      </c>
      <c r="F2049" s="354">
        <v>710.66459564714978</v>
      </c>
      <c r="G2049" s="354" t="s">
        <v>238</v>
      </c>
      <c r="H2049" s="354" t="s">
        <v>219</v>
      </c>
      <c r="I2049" s="355" t="s">
        <v>219</v>
      </c>
    </row>
    <row r="2050" spans="1:9">
      <c r="A2050" s="354">
        <v>2021</v>
      </c>
      <c r="B2050" s="354" t="s">
        <v>234</v>
      </c>
      <c r="C2050" s="355" t="s">
        <v>203</v>
      </c>
      <c r="D2050" s="354" t="s">
        <v>45</v>
      </c>
      <c r="E2050" s="355" t="s">
        <v>235</v>
      </c>
      <c r="F2050" s="354">
        <v>296.24292943650602</v>
      </c>
      <c r="G2050" s="354" t="s">
        <v>238</v>
      </c>
      <c r="H2050" s="354" t="s">
        <v>219</v>
      </c>
      <c r="I2050" s="355" t="s">
        <v>219</v>
      </c>
    </row>
    <row r="2051" spans="1:9">
      <c r="A2051" s="354">
        <v>2021</v>
      </c>
      <c r="B2051" s="354" t="s">
        <v>234</v>
      </c>
      <c r="C2051" s="355" t="s">
        <v>202</v>
      </c>
      <c r="D2051" s="354" t="s">
        <v>44</v>
      </c>
      <c r="E2051" s="355" t="s">
        <v>235</v>
      </c>
      <c r="F2051" s="354">
        <v>360.26280642848201</v>
      </c>
      <c r="G2051" s="354" t="s">
        <v>238</v>
      </c>
      <c r="H2051" s="354" t="s">
        <v>219</v>
      </c>
      <c r="I2051" s="355" t="s">
        <v>219</v>
      </c>
    </row>
    <row r="2052" spans="1:9">
      <c r="A2052" s="354">
        <v>2021</v>
      </c>
      <c r="B2052" s="354" t="s">
        <v>236</v>
      </c>
      <c r="C2052" s="355" t="s">
        <v>220</v>
      </c>
      <c r="D2052" s="354" t="s">
        <v>2</v>
      </c>
      <c r="E2052" s="355" t="s">
        <v>235</v>
      </c>
      <c r="F2052" s="354">
        <v>582.62042742281255</v>
      </c>
      <c r="G2052" s="354" t="s">
        <v>238</v>
      </c>
      <c r="H2052" s="354" t="s">
        <v>219</v>
      </c>
      <c r="I2052" s="355" t="s">
        <v>219</v>
      </c>
    </row>
    <row r="2053" spans="1:9">
      <c r="A2053" s="354">
        <v>2021</v>
      </c>
      <c r="B2053" s="354" t="s">
        <v>236</v>
      </c>
      <c r="C2053" s="355" t="s">
        <v>221</v>
      </c>
      <c r="D2053" s="354" t="s">
        <v>2</v>
      </c>
      <c r="E2053" s="355" t="s">
        <v>235</v>
      </c>
      <c r="F2053" s="354">
        <v>18.485054378343854</v>
      </c>
      <c r="G2053" s="354" t="s">
        <v>238</v>
      </c>
      <c r="H2053" s="354" t="s">
        <v>219</v>
      </c>
      <c r="I2053" s="355" t="s">
        <v>219</v>
      </c>
    </row>
    <row r="2054" spans="1:9">
      <c r="A2054" s="354">
        <v>2021</v>
      </c>
      <c r="B2054" s="354" t="s">
        <v>236</v>
      </c>
      <c r="C2054" s="355" t="s">
        <v>222</v>
      </c>
      <c r="D2054" s="354" t="s">
        <v>3</v>
      </c>
      <c r="E2054" s="355" t="s">
        <v>235</v>
      </c>
      <c r="F2054" s="354">
        <v>5127.8997171812653</v>
      </c>
      <c r="G2054" s="354" t="s">
        <v>238</v>
      </c>
      <c r="H2054" s="354" t="s">
        <v>219</v>
      </c>
      <c r="I2054" s="355" t="s">
        <v>219</v>
      </c>
    </row>
    <row r="2055" spans="1:9">
      <c r="A2055" s="354">
        <v>2021</v>
      </c>
      <c r="B2055" s="354" t="s">
        <v>236</v>
      </c>
      <c r="C2055" s="355" t="s">
        <v>223</v>
      </c>
      <c r="D2055" s="354" t="s">
        <v>54</v>
      </c>
      <c r="E2055" s="355" t="s">
        <v>235</v>
      </c>
      <c r="F2055" s="354">
        <v>267.84938799237256</v>
      </c>
      <c r="G2055" s="354" t="s">
        <v>238</v>
      </c>
      <c r="H2055" s="354" t="s">
        <v>219</v>
      </c>
      <c r="I2055" s="355" t="s">
        <v>219</v>
      </c>
    </row>
    <row r="2056" spans="1:9">
      <c r="A2056" s="354">
        <v>2021</v>
      </c>
      <c r="B2056" s="354" t="s">
        <v>237</v>
      </c>
      <c r="C2056" s="355" t="s">
        <v>228</v>
      </c>
      <c r="D2056" s="354" t="s">
        <v>1</v>
      </c>
      <c r="E2056" s="355" t="s">
        <v>235</v>
      </c>
      <c r="F2056" s="354">
        <v>26.946369877364255</v>
      </c>
      <c r="G2056" s="354" t="s">
        <v>238</v>
      </c>
      <c r="H2056" s="354" t="s">
        <v>219</v>
      </c>
      <c r="I2056" s="355" t="s">
        <v>219</v>
      </c>
    </row>
    <row r="2057" spans="1:9">
      <c r="A2057" s="354">
        <v>2021</v>
      </c>
      <c r="B2057" s="354" t="s">
        <v>237</v>
      </c>
      <c r="C2057" s="355" t="s">
        <v>231</v>
      </c>
      <c r="D2057" s="354" t="s">
        <v>12</v>
      </c>
      <c r="E2057" s="355" t="s">
        <v>235</v>
      </c>
      <c r="F2057" s="354">
        <v>7.0219312857962723</v>
      </c>
      <c r="G2057" s="354" t="s">
        <v>238</v>
      </c>
      <c r="H2057" s="354" t="s">
        <v>219</v>
      </c>
      <c r="I2057" s="355" t="s">
        <v>219</v>
      </c>
    </row>
    <row r="2058" spans="1:9">
      <c r="A2058" s="354">
        <v>2021</v>
      </c>
      <c r="B2058" s="354" t="s">
        <v>237</v>
      </c>
      <c r="C2058" s="355" t="s">
        <v>230</v>
      </c>
      <c r="D2058" s="354" t="s">
        <v>7</v>
      </c>
      <c r="E2058" s="355" t="s">
        <v>235</v>
      </c>
      <c r="F2058" s="354">
        <v>17.451977081063699</v>
      </c>
      <c r="G2058" s="354" t="s">
        <v>238</v>
      </c>
      <c r="H2058" s="354" t="s">
        <v>219</v>
      </c>
      <c r="I2058" s="355" t="s">
        <v>219</v>
      </c>
    </row>
    <row r="2059" spans="1:9">
      <c r="A2059" s="354">
        <v>2021</v>
      </c>
      <c r="B2059" s="354" t="s">
        <v>237</v>
      </c>
      <c r="C2059" s="355" t="s">
        <v>224</v>
      </c>
      <c r="D2059" s="354" t="s">
        <v>15</v>
      </c>
      <c r="E2059" s="355" t="s">
        <v>235</v>
      </c>
      <c r="F2059" s="354">
        <v>2674.0960324718299</v>
      </c>
      <c r="G2059" s="354" t="s">
        <v>238</v>
      </c>
      <c r="H2059" s="354" t="s">
        <v>219</v>
      </c>
      <c r="I2059" s="355" t="s">
        <v>219</v>
      </c>
    </row>
    <row r="2060" spans="1:9">
      <c r="A2060" s="354">
        <v>2021</v>
      </c>
      <c r="B2060" s="354" t="s">
        <v>237</v>
      </c>
      <c r="C2060" s="355" t="s">
        <v>233</v>
      </c>
      <c r="D2060" s="354" t="s">
        <v>15</v>
      </c>
      <c r="E2060" s="355" t="s">
        <v>235</v>
      </c>
      <c r="F2060" s="354">
        <v>800.42280392393468</v>
      </c>
      <c r="G2060" s="354" t="s">
        <v>238</v>
      </c>
      <c r="H2060" s="354" t="s">
        <v>219</v>
      </c>
      <c r="I2060" s="355" t="s">
        <v>219</v>
      </c>
    </row>
    <row r="2061" spans="1:9">
      <c r="A2061" s="354">
        <v>2021</v>
      </c>
      <c r="B2061" s="354" t="s">
        <v>237</v>
      </c>
      <c r="C2061" s="355" t="s">
        <v>232</v>
      </c>
      <c r="D2061" s="354" t="s">
        <v>15</v>
      </c>
      <c r="E2061" s="355" t="s">
        <v>235</v>
      </c>
      <c r="F2061" s="354">
        <v>199.8428350031063</v>
      </c>
      <c r="G2061" s="354" t="s">
        <v>238</v>
      </c>
      <c r="H2061" s="354" t="s">
        <v>219</v>
      </c>
      <c r="I2061" s="355" t="s">
        <v>219</v>
      </c>
    </row>
    <row r="2062" spans="1:9">
      <c r="A2062" s="354">
        <v>2021</v>
      </c>
      <c r="B2062" s="354" t="s">
        <v>237</v>
      </c>
      <c r="C2062" s="355" t="s">
        <v>225</v>
      </c>
      <c r="D2062" s="354" t="s">
        <v>16</v>
      </c>
      <c r="E2062" s="355" t="s">
        <v>235</v>
      </c>
      <c r="F2062" s="354">
        <v>1533.4124928762385</v>
      </c>
      <c r="G2062" s="354" t="s">
        <v>238</v>
      </c>
      <c r="H2062" s="354" t="s">
        <v>219</v>
      </c>
      <c r="I2062" s="355" t="s">
        <v>219</v>
      </c>
    </row>
    <row r="2063" spans="1:9">
      <c r="A2063" s="354">
        <v>2021</v>
      </c>
      <c r="B2063" s="354" t="s">
        <v>237</v>
      </c>
      <c r="C2063" s="355" t="s">
        <v>227</v>
      </c>
      <c r="D2063" s="354" t="s">
        <v>47</v>
      </c>
      <c r="E2063" s="355" t="s">
        <v>235</v>
      </c>
      <c r="F2063" s="354">
        <v>1699.2556530129812</v>
      </c>
      <c r="G2063" s="354" t="s">
        <v>238</v>
      </c>
      <c r="H2063" s="354" t="s">
        <v>219</v>
      </c>
      <c r="I2063" s="355" t="s">
        <v>219</v>
      </c>
    </row>
    <row r="2064" spans="1:9">
      <c r="A2064" s="354">
        <v>2021</v>
      </c>
      <c r="B2064" s="354" t="s">
        <v>237</v>
      </c>
      <c r="C2064" s="355" t="s">
        <v>229</v>
      </c>
      <c r="D2064" s="354" t="s">
        <v>45</v>
      </c>
      <c r="E2064" s="355" t="s">
        <v>235</v>
      </c>
      <c r="F2064" s="354">
        <v>6.4495840601753232</v>
      </c>
      <c r="G2064" s="354" t="s">
        <v>238</v>
      </c>
      <c r="H2064" s="354" t="s">
        <v>219</v>
      </c>
      <c r="I2064" s="355" t="s">
        <v>219</v>
      </c>
    </row>
    <row r="2065" spans="1:9">
      <c r="A2065" s="354">
        <v>2021</v>
      </c>
      <c r="B2065" s="354" t="s">
        <v>237</v>
      </c>
      <c r="C2065" s="355" t="s">
        <v>226</v>
      </c>
      <c r="D2065" s="354" t="s">
        <v>44</v>
      </c>
      <c r="E2065" s="355" t="s">
        <v>235</v>
      </c>
      <c r="F2065" s="354">
        <v>44.563068018292121</v>
      </c>
      <c r="G2065" s="354" t="s">
        <v>238</v>
      </c>
      <c r="H2065" s="354" t="s">
        <v>219</v>
      </c>
      <c r="I2065" s="355" t="s">
        <v>219</v>
      </c>
    </row>
    <row r="2066" spans="1:9">
      <c r="A2066" s="354">
        <v>2022</v>
      </c>
      <c r="B2066" s="354" t="s">
        <v>234</v>
      </c>
      <c r="C2066" s="355" t="s">
        <v>143</v>
      </c>
      <c r="D2066" s="354" t="s">
        <v>18</v>
      </c>
      <c r="E2066" s="355" t="s">
        <v>235</v>
      </c>
      <c r="F2066" s="354">
        <v>10.442317309836264</v>
      </c>
      <c r="G2066" s="354" t="s">
        <v>13</v>
      </c>
      <c r="H2066" s="354" t="s">
        <v>219</v>
      </c>
      <c r="I2066" s="355" t="s">
        <v>219</v>
      </c>
    </row>
    <row r="2067" spans="1:9">
      <c r="A2067" s="354">
        <v>2022</v>
      </c>
      <c r="B2067" s="354" t="s">
        <v>234</v>
      </c>
      <c r="C2067" s="355" t="s">
        <v>144</v>
      </c>
      <c r="D2067" s="354" t="s">
        <v>18</v>
      </c>
      <c r="E2067" s="355" t="s">
        <v>235</v>
      </c>
      <c r="F2067" s="354">
        <v>69.468569843385666</v>
      </c>
      <c r="G2067" s="354" t="s">
        <v>13</v>
      </c>
      <c r="H2067" s="354" t="s">
        <v>219</v>
      </c>
      <c r="I2067" s="355" t="s">
        <v>219</v>
      </c>
    </row>
    <row r="2068" spans="1:9">
      <c r="A2068" s="354">
        <v>2022</v>
      </c>
      <c r="B2068" s="354" t="s">
        <v>234</v>
      </c>
      <c r="C2068" s="355" t="s">
        <v>145</v>
      </c>
      <c r="D2068" s="354" t="s">
        <v>18</v>
      </c>
      <c r="E2068" s="355" t="s">
        <v>235</v>
      </c>
      <c r="F2068" s="354">
        <v>165.0580615815783</v>
      </c>
      <c r="G2068" s="354" t="s">
        <v>13</v>
      </c>
      <c r="H2068" s="354" t="s">
        <v>219</v>
      </c>
      <c r="I2068" s="355" t="s">
        <v>219</v>
      </c>
    </row>
    <row r="2069" spans="1:9">
      <c r="A2069" s="354">
        <v>2022</v>
      </c>
      <c r="B2069" s="354" t="s">
        <v>234</v>
      </c>
      <c r="C2069" s="355" t="s">
        <v>146</v>
      </c>
      <c r="D2069" s="354" t="s">
        <v>18</v>
      </c>
      <c r="E2069" s="355" t="s">
        <v>235</v>
      </c>
      <c r="F2069" s="354">
        <v>98.123142128428327</v>
      </c>
      <c r="G2069" s="354" t="s">
        <v>13</v>
      </c>
      <c r="H2069" s="354" t="s">
        <v>219</v>
      </c>
      <c r="I2069" s="355" t="s">
        <v>219</v>
      </c>
    </row>
    <row r="2070" spans="1:9">
      <c r="A2070" s="354">
        <v>2022</v>
      </c>
      <c r="B2070" s="354" t="s">
        <v>234</v>
      </c>
      <c r="C2070" s="355" t="s">
        <v>147</v>
      </c>
      <c r="D2070" s="354" t="s">
        <v>18</v>
      </c>
      <c r="E2070" s="355" t="s">
        <v>235</v>
      </c>
      <c r="F2070" s="354">
        <v>177.77972234826282</v>
      </c>
      <c r="G2070" s="354" t="s">
        <v>13</v>
      </c>
      <c r="H2070" s="354" t="s">
        <v>219</v>
      </c>
      <c r="I2070" s="355" t="s">
        <v>219</v>
      </c>
    </row>
    <row r="2071" spans="1:9">
      <c r="A2071" s="354">
        <v>2022</v>
      </c>
      <c r="B2071" s="354" t="s">
        <v>234</v>
      </c>
      <c r="C2071" s="355" t="s">
        <v>148</v>
      </c>
      <c r="D2071" s="354" t="s">
        <v>18</v>
      </c>
      <c r="E2071" s="355" t="s">
        <v>235</v>
      </c>
      <c r="F2071" s="354">
        <v>58.586886515715136</v>
      </c>
      <c r="G2071" s="354" t="s">
        <v>13</v>
      </c>
      <c r="H2071" s="354" t="s">
        <v>219</v>
      </c>
      <c r="I2071" s="355" t="s">
        <v>219</v>
      </c>
    </row>
    <row r="2072" spans="1:9">
      <c r="A2072" s="354">
        <v>2022</v>
      </c>
      <c r="B2072" s="354" t="s">
        <v>234</v>
      </c>
      <c r="C2072" s="355" t="s">
        <v>149</v>
      </c>
      <c r="D2072" s="354" t="s">
        <v>18</v>
      </c>
      <c r="E2072" s="355" t="s">
        <v>235</v>
      </c>
      <c r="F2072" s="354">
        <v>110.84949322378233</v>
      </c>
      <c r="G2072" s="354" t="s">
        <v>13</v>
      </c>
      <c r="H2072" s="354" t="s">
        <v>219</v>
      </c>
      <c r="I2072" s="355" t="s">
        <v>219</v>
      </c>
    </row>
    <row r="2073" spans="1:9">
      <c r="A2073" s="354">
        <v>2022</v>
      </c>
      <c r="B2073" s="354" t="s">
        <v>234</v>
      </c>
      <c r="C2073" s="355" t="s">
        <v>150</v>
      </c>
      <c r="D2073" s="354" t="s">
        <v>18</v>
      </c>
      <c r="E2073" s="355" t="s">
        <v>235</v>
      </c>
      <c r="F2073" s="354">
        <v>236.88854514503322</v>
      </c>
      <c r="G2073" s="354" t="s">
        <v>13</v>
      </c>
      <c r="H2073" s="354" t="s">
        <v>219</v>
      </c>
      <c r="I2073" s="355" t="s">
        <v>219</v>
      </c>
    </row>
    <row r="2074" spans="1:9">
      <c r="A2074" s="354">
        <v>2022</v>
      </c>
      <c r="B2074" s="354" t="s">
        <v>234</v>
      </c>
      <c r="C2074" s="355" t="s">
        <v>152</v>
      </c>
      <c r="D2074" s="354" t="s">
        <v>18</v>
      </c>
      <c r="E2074" s="355" t="s">
        <v>235</v>
      </c>
      <c r="F2074" s="354">
        <v>177.16711074381618</v>
      </c>
      <c r="G2074" s="354" t="s">
        <v>13</v>
      </c>
      <c r="H2074" s="354" t="s">
        <v>219</v>
      </c>
      <c r="I2074" s="355" t="s">
        <v>219</v>
      </c>
    </row>
    <row r="2075" spans="1:9">
      <c r="A2075" s="354">
        <v>2022</v>
      </c>
      <c r="B2075" s="354" t="s">
        <v>234</v>
      </c>
      <c r="C2075" s="355" t="s">
        <v>153</v>
      </c>
      <c r="D2075" s="354" t="s">
        <v>18</v>
      </c>
      <c r="E2075" s="355" t="s">
        <v>235</v>
      </c>
      <c r="F2075" s="354">
        <v>299.12133862087052</v>
      </c>
      <c r="G2075" s="354" t="s">
        <v>13</v>
      </c>
      <c r="H2075" s="354" t="s">
        <v>219</v>
      </c>
      <c r="I2075" s="355" t="s">
        <v>219</v>
      </c>
    </row>
    <row r="2076" spans="1:9">
      <c r="A2076" s="354">
        <v>2022</v>
      </c>
      <c r="B2076" s="354" t="s">
        <v>234</v>
      </c>
      <c r="C2076" s="355" t="s">
        <v>154</v>
      </c>
      <c r="D2076" s="354" t="s">
        <v>18</v>
      </c>
      <c r="E2076" s="355" t="s">
        <v>235</v>
      </c>
      <c r="F2076" s="354">
        <v>9.1723664347690566</v>
      </c>
      <c r="G2076" s="354" t="s">
        <v>13</v>
      </c>
      <c r="H2076" s="354" t="s">
        <v>219</v>
      </c>
      <c r="I2076" s="355" t="s">
        <v>219</v>
      </c>
    </row>
    <row r="2077" spans="1:9">
      <c r="A2077" s="354">
        <v>2022</v>
      </c>
      <c r="B2077" s="354" t="s">
        <v>234</v>
      </c>
      <c r="C2077" s="355" t="s">
        <v>156</v>
      </c>
      <c r="D2077" s="354" t="s">
        <v>18</v>
      </c>
      <c r="E2077" s="355" t="s">
        <v>235</v>
      </c>
      <c r="F2077" s="354">
        <v>34.505458573929836</v>
      </c>
      <c r="G2077" s="354" t="s">
        <v>13</v>
      </c>
      <c r="H2077" s="354" t="s">
        <v>219</v>
      </c>
      <c r="I2077" s="355" t="s">
        <v>219</v>
      </c>
    </row>
    <row r="2078" spans="1:9">
      <c r="A2078" s="354">
        <v>2022</v>
      </c>
      <c r="B2078" s="354" t="s">
        <v>234</v>
      </c>
      <c r="C2078" s="355" t="s">
        <v>157</v>
      </c>
      <c r="D2078" s="354" t="s">
        <v>18</v>
      </c>
      <c r="E2078" s="355" t="s">
        <v>235</v>
      </c>
      <c r="F2078" s="354">
        <v>125.2390978089868</v>
      </c>
      <c r="G2078" s="354" t="s">
        <v>13</v>
      </c>
      <c r="H2078" s="354" t="s">
        <v>219</v>
      </c>
      <c r="I2078" s="355" t="s">
        <v>219</v>
      </c>
    </row>
    <row r="2079" spans="1:9">
      <c r="A2079" s="354">
        <v>2022</v>
      </c>
      <c r="B2079" s="354" t="s">
        <v>234</v>
      </c>
      <c r="C2079" s="355" t="s">
        <v>158</v>
      </c>
      <c r="D2079" s="354" t="s">
        <v>18</v>
      </c>
      <c r="E2079" s="355" t="s">
        <v>235</v>
      </c>
      <c r="F2079" s="354">
        <v>250.79912910480408</v>
      </c>
      <c r="G2079" s="354" t="s">
        <v>13</v>
      </c>
      <c r="H2079" s="354" t="s">
        <v>219</v>
      </c>
      <c r="I2079" s="355" t="s">
        <v>219</v>
      </c>
    </row>
    <row r="2080" spans="1:9">
      <c r="A2080" s="354">
        <v>2022</v>
      </c>
      <c r="B2080" s="354" t="s">
        <v>234</v>
      </c>
      <c r="C2080" s="355" t="s">
        <v>159</v>
      </c>
      <c r="D2080" s="354" t="s">
        <v>18</v>
      </c>
      <c r="E2080" s="355" t="s">
        <v>235</v>
      </c>
      <c r="F2080" s="354">
        <v>168.09272165210916</v>
      </c>
      <c r="G2080" s="354" t="s">
        <v>13</v>
      </c>
      <c r="H2080" s="354" t="s">
        <v>219</v>
      </c>
      <c r="I2080" s="355" t="s">
        <v>219</v>
      </c>
    </row>
    <row r="2081" spans="1:9">
      <c r="A2081" s="354">
        <v>2022</v>
      </c>
      <c r="B2081" s="354" t="s">
        <v>234</v>
      </c>
      <c r="C2081" s="355" t="s">
        <v>160</v>
      </c>
      <c r="D2081" s="354" t="s">
        <v>19</v>
      </c>
      <c r="E2081" s="355" t="s">
        <v>235</v>
      </c>
      <c r="F2081" s="354">
        <v>2712.9794265950818</v>
      </c>
      <c r="G2081" s="354" t="s">
        <v>13</v>
      </c>
      <c r="H2081" s="354" t="s">
        <v>219</v>
      </c>
      <c r="I2081" s="355" t="s">
        <v>219</v>
      </c>
    </row>
    <row r="2082" spans="1:9">
      <c r="A2082" s="354">
        <v>2022</v>
      </c>
      <c r="B2082" s="354" t="s">
        <v>234</v>
      </c>
      <c r="C2082" s="355" t="s">
        <v>151</v>
      </c>
      <c r="D2082" s="354" t="s">
        <v>13</v>
      </c>
      <c r="E2082" s="355" t="s">
        <v>235</v>
      </c>
      <c r="F2082" s="354">
        <v>680.91483711388423</v>
      </c>
      <c r="G2082" s="354" t="s">
        <v>13</v>
      </c>
      <c r="H2082" s="354" t="s">
        <v>219</v>
      </c>
      <c r="I2082" s="355" t="s">
        <v>219</v>
      </c>
    </row>
    <row r="2083" spans="1:9">
      <c r="A2083" s="354">
        <v>2022</v>
      </c>
      <c r="B2083" s="354" t="s">
        <v>234</v>
      </c>
      <c r="C2083" s="355" t="s">
        <v>165</v>
      </c>
      <c r="D2083" s="354" t="s">
        <v>13</v>
      </c>
      <c r="E2083" s="355" t="s">
        <v>235</v>
      </c>
      <c r="F2083" s="354">
        <v>147.80135783602014</v>
      </c>
      <c r="G2083" s="354" t="s">
        <v>13</v>
      </c>
      <c r="H2083" s="354" t="s">
        <v>219</v>
      </c>
      <c r="I2083" s="355" t="s">
        <v>219</v>
      </c>
    </row>
    <row r="2084" spans="1:9">
      <c r="A2084" s="354">
        <v>2022</v>
      </c>
      <c r="B2084" s="354" t="s">
        <v>234</v>
      </c>
      <c r="C2084" s="355" t="s">
        <v>167</v>
      </c>
      <c r="D2084" s="354" t="s">
        <v>13</v>
      </c>
      <c r="E2084" s="355" t="s">
        <v>235</v>
      </c>
      <c r="F2084" s="354">
        <v>31.215039290045137</v>
      </c>
      <c r="G2084" s="354" t="s">
        <v>13</v>
      </c>
      <c r="H2084" s="354" t="s">
        <v>219</v>
      </c>
      <c r="I2084" s="355" t="s">
        <v>219</v>
      </c>
    </row>
    <row r="2085" spans="1:9">
      <c r="A2085" s="354">
        <v>2022</v>
      </c>
      <c r="B2085" s="354" t="s">
        <v>234</v>
      </c>
      <c r="C2085" s="355" t="s">
        <v>168</v>
      </c>
      <c r="D2085" s="354" t="s">
        <v>13</v>
      </c>
      <c r="E2085" s="355" t="s">
        <v>235</v>
      </c>
      <c r="F2085" s="354">
        <v>76.849669900789976</v>
      </c>
      <c r="G2085" s="354" t="s">
        <v>13</v>
      </c>
      <c r="H2085" s="354" t="s">
        <v>219</v>
      </c>
      <c r="I2085" s="355" t="s">
        <v>219</v>
      </c>
    </row>
    <row r="2086" spans="1:9">
      <c r="A2086" s="354">
        <v>2022</v>
      </c>
      <c r="B2086" s="354" t="s">
        <v>234</v>
      </c>
      <c r="C2086" s="355" t="s">
        <v>155</v>
      </c>
      <c r="D2086" s="354" t="s">
        <v>13</v>
      </c>
      <c r="E2086" s="355" t="s">
        <v>235</v>
      </c>
      <c r="F2086" s="354">
        <v>193.99583980611905</v>
      </c>
      <c r="G2086" s="354" t="s">
        <v>13</v>
      </c>
      <c r="H2086" s="354" t="s">
        <v>219</v>
      </c>
      <c r="I2086" s="355" t="s">
        <v>219</v>
      </c>
    </row>
    <row r="2087" spans="1:9">
      <c r="A2087" s="354">
        <v>2022</v>
      </c>
      <c r="B2087" s="354" t="s">
        <v>234</v>
      </c>
      <c r="C2087" s="355" t="s">
        <v>163</v>
      </c>
      <c r="D2087" s="354" t="s">
        <v>13</v>
      </c>
      <c r="E2087" s="355" t="s">
        <v>235</v>
      </c>
      <c r="F2087" s="354">
        <v>320.10215676418306</v>
      </c>
      <c r="G2087" s="354" t="s">
        <v>13</v>
      </c>
      <c r="H2087" s="354" t="s">
        <v>219</v>
      </c>
      <c r="I2087" s="355" t="s">
        <v>219</v>
      </c>
    </row>
    <row r="2088" spans="1:9">
      <c r="A2088" s="354">
        <v>2022</v>
      </c>
      <c r="B2088" s="354" t="s">
        <v>234</v>
      </c>
      <c r="C2088" s="355" t="s">
        <v>166</v>
      </c>
      <c r="D2088" s="354" t="s">
        <v>13</v>
      </c>
      <c r="E2088" s="355" t="s">
        <v>235</v>
      </c>
      <c r="F2088" s="354">
        <v>377.02819082349345</v>
      </c>
      <c r="G2088" s="354" t="s">
        <v>13</v>
      </c>
      <c r="H2088" s="354" t="s">
        <v>219</v>
      </c>
      <c r="I2088" s="355" t="s">
        <v>219</v>
      </c>
    </row>
    <row r="2089" spans="1:9">
      <c r="A2089" s="354">
        <v>2022</v>
      </c>
      <c r="B2089" s="354" t="s">
        <v>234</v>
      </c>
      <c r="C2089" s="355" t="s">
        <v>169</v>
      </c>
      <c r="D2089" s="354" t="s">
        <v>13</v>
      </c>
      <c r="E2089" s="355" t="s">
        <v>235</v>
      </c>
      <c r="F2089" s="354">
        <v>220.91824958992015</v>
      </c>
      <c r="G2089" s="354" t="s">
        <v>13</v>
      </c>
      <c r="H2089" s="354" t="s">
        <v>219</v>
      </c>
      <c r="I2089" s="355" t="s">
        <v>219</v>
      </c>
    </row>
    <row r="2090" spans="1:9">
      <c r="A2090" s="354">
        <v>2022</v>
      </c>
      <c r="B2090" s="354" t="s">
        <v>234</v>
      </c>
      <c r="C2090" s="355" t="s">
        <v>172</v>
      </c>
      <c r="D2090" s="354" t="s">
        <v>13</v>
      </c>
      <c r="E2090" s="355" t="s">
        <v>235</v>
      </c>
      <c r="F2090" s="354">
        <v>69.035879139745219</v>
      </c>
      <c r="G2090" s="354" t="s">
        <v>13</v>
      </c>
      <c r="H2090" s="354" t="s">
        <v>219</v>
      </c>
      <c r="I2090" s="355" t="s">
        <v>219</v>
      </c>
    </row>
    <row r="2091" spans="1:9">
      <c r="A2091" s="354">
        <v>2022</v>
      </c>
      <c r="B2091" s="354" t="s">
        <v>234</v>
      </c>
      <c r="C2091" s="355" t="s">
        <v>162</v>
      </c>
      <c r="D2091" s="354" t="s">
        <v>13</v>
      </c>
      <c r="E2091" s="355" t="s">
        <v>235</v>
      </c>
      <c r="F2091" s="354">
        <v>5.6704635445111009</v>
      </c>
      <c r="G2091" s="354" t="s">
        <v>13</v>
      </c>
      <c r="H2091" s="354" t="s">
        <v>219</v>
      </c>
      <c r="I2091" s="355" t="s">
        <v>219</v>
      </c>
    </row>
    <row r="2092" spans="1:9">
      <c r="A2092" s="354">
        <v>2022</v>
      </c>
      <c r="B2092" s="354" t="s">
        <v>234</v>
      </c>
      <c r="C2092" s="355" t="s">
        <v>175</v>
      </c>
      <c r="D2092" s="354" t="s">
        <v>13</v>
      </c>
      <c r="E2092" s="355" t="s">
        <v>235</v>
      </c>
      <c r="F2092" s="354">
        <v>51.974976645724126</v>
      </c>
      <c r="G2092" s="354" t="s">
        <v>13</v>
      </c>
      <c r="H2092" s="354" t="s">
        <v>219</v>
      </c>
      <c r="I2092" s="355" t="s">
        <v>219</v>
      </c>
    </row>
    <row r="2093" spans="1:9">
      <c r="A2093" s="354">
        <v>2022</v>
      </c>
      <c r="B2093" s="354" t="s">
        <v>234</v>
      </c>
      <c r="C2093" s="355" t="s">
        <v>173</v>
      </c>
      <c r="D2093" s="354" t="s">
        <v>13</v>
      </c>
      <c r="E2093" s="355" t="s">
        <v>235</v>
      </c>
      <c r="F2093" s="354">
        <v>43.199580979332708</v>
      </c>
      <c r="G2093" s="354" t="s">
        <v>13</v>
      </c>
      <c r="H2093" s="354" t="s">
        <v>219</v>
      </c>
      <c r="I2093" s="355" t="s">
        <v>219</v>
      </c>
    </row>
    <row r="2094" spans="1:9">
      <c r="A2094" s="354">
        <v>2022</v>
      </c>
      <c r="B2094" s="354" t="s">
        <v>234</v>
      </c>
      <c r="C2094" s="355" t="s">
        <v>176</v>
      </c>
      <c r="D2094" s="354" t="s">
        <v>13</v>
      </c>
      <c r="E2094" s="355" t="s">
        <v>235</v>
      </c>
      <c r="F2094" s="354">
        <v>93.943407739449</v>
      </c>
      <c r="G2094" s="354" t="s">
        <v>13</v>
      </c>
      <c r="H2094" s="354" t="s">
        <v>219</v>
      </c>
      <c r="I2094" s="355" t="s">
        <v>219</v>
      </c>
    </row>
    <row r="2095" spans="1:9">
      <c r="A2095" s="354">
        <v>2022</v>
      </c>
      <c r="B2095" s="354" t="s">
        <v>234</v>
      </c>
      <c r="C2095" s="355" t="s">
        <v>174</v>
      </c>
      <c r="D2095" s="354" t="s">
        <v>13</v>
      </c>
      <c r="E2095" s="355" t="s">
        <v>235</v>
      </c>
      <c r="F2095" s="354">
        <v>222.38099447882271</v>
      </c>
      <c r="G2095" s="354" t="s">
        <v>13</v>
      </c>
      <c r="H2095" s="354" t="s">
        <v>219</v>
      </c>
      <c r="I2095" s="355" t="s">
        <v>219</v>
      </c>
    </row>
    <row r="2096" spans="1:9">
      <c r="A2096" s="354">
        <v>2022</v>
      </c>
      <c r="B2096" s="354" t="s">
        <v>234</v>
      </c>
      <c r="C2096" s="355" t="s">
        <v>183</v>
      </c>
      <c r="D2096" s="354" t="s">
        <v>13</v>
      </c>
      <c r="E2096" s="355" t="s">
        <v>235</v>
      </c>
      <c r="F2096" s="354">
        <v>31.060374016420887</v>
      </c>
      <c r="G2096" s="354" t="s">
        <v>13</v>
      </c>
      <c r="H2096" s="354" t="s">
        <v>219</v>
      </c>
      <c r="I2096" s="355" t="s">
        <v>219</v>
      </c>
    </row>
    <row r="2097" spans="1:9">
      <c r="A2097" s="354">
        <v>2022</v>
      </c>
      <c r="B2097" s="354" t="s">
        <v>234</v>
      </c>
      <c r="C2097" s="355" t="s">
        <v>185</v>
      </c>
      <c r="D2097" s="354" t="s">
        <v>13</v>
      </c>
      <c r="E2097" s="355" t="s">
        <v>235</v>
      </c>
      <c r="F2097" s="354">
        <v>28.73480586883705</v>
      </c>
      <c r="G2097" s="354" t="s">
        <v>13</v>
      </c>
      <c r="H2097" s="354" t="s">
        <v>219</v>
      </c>
      <c r="I2097" s="355" t="s">
        <v>219</v>
      </c>
    </row>
    <row r="2098" spans="1:9">
      <c r="A2098" s="354">
        <v>2022</v>
      </c>
      <c r="B2098" s="354" t="s">
        <v>234</v>
      </c>
      <c r="C2098" s="355" t="s">
        <v>186</v>
      </c>
      <c r="D2098" s="354" t="s">
        <v>13</v>
      </c>
      <c r="E2098" s="355" t="s">
        <v>235</v>
      </c>
      <c r="F2098" s="354">
        <v>243.23931193798757</v>
      </c>
      <c r="G2098" s="354" t="s">
        <v>13</v>
      </c>
      <c r="H2098" s="354" t="s">
        <v>219</v>
      </c>
      <c r="I2098" s="355" t="s">
        <v>219</v>
      </c>
    </row>
    <row r="2099" spans="1:9">
      <c r="A2099" s="354">
        <v>2022</v>
      </c>
      <c r="B2099" s="354" t="s">
        <v>234</v>
      </c>
      <c r="C2099" s="355" t="s">
        <v>161</v>
      </c>
      <c r="D2099" s="354" t="s">
        <v>13</v>
      </c>
      <c r="E2099" s="355" t="s">
        <v>235</v>
      </c>
      <c r="F2099" s="354">
        <v>491.78323661136415</v>
      </c>
      <c r="G2099" s="354" t="s">
        <v>13</v>
      </c>
      <c r="H2099" s="354" t="s">
        <v>219</v>
      </c>
      <c r="I2099" s="355" t="s">
        <v>219</v>
      </c>
    </row>
    <row r="2100" spans="1:9">
      <c r="A2100" s="354">
        <v>2022</v>
      </c>
      <c r="B2100" s="354" t="s">
        <v>234</v>
      </c>
      <c r="C2100" s="355" t="s">
        <v>187</v>
      </c>
      <c r="D2100" s="354" t="s">
        <v>13</v>
      </c>
      <c r="E2100" s="355" t="s">
        <v>235</v>
      </c>
      <c r="F2100" s="354">
        <v>23.123853301363795</v>
      </c>
      <c r="G2100" s="354" t="s">
        <v>13</v>
      </c>
      <c r="H2100" s="354" t="s">
        <v>219</v>
      </c>
      <c r="I2100" s="355" t="s">
        <v>219</v>
      </c>
    </row>
    <row r="2101" spans="1:9">
      <c r="A2101" s="354">
        <v>2022</v>
      </c>
      <c r="B2101" s="354" t="s">
        <v>234</v>
      </c>
      <c r="C2101" s="355" t="s">
        <v>177</v>
      </c>
      <c r="D2101" s="354" t="s">
        <v>13</v>
      </c>
      <c r="E2101" s="355" t="s">
        <v>235</v>
      </c>
      <c r="F2101" s="354">
        <v>107.72871318467102</v>
      </c>
      <c r="G2101" s="354" t="s">
        <v>13</v>
      </c>
      <c r="H2101" s="354" t="s">
        <v>219</v>
      </c>
      <c r="I2101" s="355" t="s">
        <v>219</v>
      </c>
    </row>
    <row r="2102" spans="1:9">
      <c r="A2102" s="354">
        <v>2022</v>
      </c>
      <c r="B2102" s="354" t="s">
        <v>234</v>
      </c>
      <c r="C2102" s="355" t="s">
        <v>171</v>
      </c>
      <c r="D2102" s="354" t="s">
        <v>13</v>
      </c>
      <c r="E2102" s="355" t="s">
        <v>235</v>
      </c>
      <c r="F2102" s="354">
        <v>246.20981391936783</v>
      </c>
      <c r="G2102" s="354" t="s">
        <v>13</v>
      </c>
      <c r="H2102" s="354" t="s">
        <v>219</v>
      </c>
      <c r="I2102" s="355" t="s">
        <v>219</v>
      </c>
    </row>
    <row r="2103" spans="1:9">
      <c r="A2103" s="354">
        <v>2022</v>
      </c>
      <c r="B2103" s="354" t="s">
        <v>234</v>
      </c>
      <c r="C2103" s="355" t="s">
        <v>188</v>
      </c>
      <c r="D2103" s="354" t="s">
        <v>13</v>
      </c>
      <c r="E2103" s="355" t="s">
        <v>235</v>
      </c>
      <c r="F2103" s="354">
        <v>176.44839566677862</v>
      </c>
      <c r="G2103" s="354" t="s">
        <v>13</v>
      </c>
      <c r="H2103" s="354" t="s">
        <v>219</v>
      </c>
      <c r="I2103" s="355" t="s">
        <v>219</v>
      </c>
    </row>
    <row r="2104" spans="1:9">
      <c r="A2104" s="354">
        <v>2022</v>
      </c>
      <c r="B2104" s="354" t="s">
        <v>234</v>
      </c>
      <c r="C2104" s="355" t="s">
        <v>198</v>
      </c>
      <c r="D2104" s="354" t="s">
        <v>4</v>
      </c>
      <c r="E2104" s="355" t="s">
        <v>235</v>
      </c>
      <c r="F2104" s="354">
        <v>1486.0380652246522</v>
      </c>
      <c r="G2104" s="354" t="s">
        <v>13</v>
      </c>
      <c r="H2104" s="354" t="s">
        <v>219</v>
      </c>
      <c r="I2104" s="355" t="s">
        <v>219</v>
      </c>
    </row>
    <row r="2105" spans="1:9">
      <c r="A2105" s="354">
        <v>2022</v>
      </c>
      <c r="B2105" s="354" t="s">
        <v>234</v>
      </c>
      <c r="C2105" s="355" t="s">
        <v>190</v>
      </c>
      <c r="D2105" s="354" t="s">
        <v>1</v>
      </c>
      <c r="E2105" s="355" t="s">
        <v>235</v>
      </c>
      <c r="F2105" s="354">
        <v>139.78975747282243</v>
      </c>
      <c r="G2105" s="354" t="s">
        <v>13</v>
      </c>
      <c r="H2105" s="354" t="s">
        <v>219</v>
      </c>
      <c r="I2105" s="355" t="s">
        <v>219</v>
      </c>
    </row>
    <row r="2106" spans="1:9">
      <c r="A2106" s="354">
        <v>2022</v>
      </c>
      <c r="B2106" s="354" t="s">
        <v>234</v>
      </c>
      <c r="C2106" s="355" t="s">
        <v>192</v>
      </c>
      <c r="D2106" s="354" t="s">
        <v>1</v>
      </c>
      <c r="E2106" s="355" t="s">
        <v>235</v>
      </c>
      <c r="F2106" s="354">
        <v>45.460393785885508</v>
      </c>
      <c r="G2106" s="354" t="s">
        <v>13</v>
      </c>
      <c r="H2106" s="354" t="s">
        <v>219</v>
      </c>
      <c r="I2106" s="355" t="s">
        <v>219</v>
      </c>
    </row>
    <row r="2107" spans="1:9">
      <c r="A2107" s="354">
        <v>2022</v>
      </c>
      <c r="B2107" s="354" t="s">
        <v>234</v>
      </c>
      <c r="C2107" s="355" t="s">
        <v>204</v>
      </c>
      <c r="D2107" s="354" t="s">
        <v>2</v>
      </c>
      <c r="E2107" s="355" t="s">
        <v>235</v>
      </c>
      <c r="F2107" s="354">
        <v>6725.8936592118407</v>
      </c>
      <c r="G2107" s="354" t="s">
        <v>13</v>
      </c>
      <c r="H2107" s="354" t="s">
        <v>219</v>
      </c>
      <c r="I2107" s="355" t="s">
        <v>219</v>
      </c>
    </row>
    <row r="2108" spans="1:9">
      <c r="A2108" s="354">
        <v>2022</v>
      </c>
      <c r="B2108" s="354" t="s">
        <v>234</v>
      </c>
      <c r="C2108" s="355" t="s">
        <v>205</v>
      </c>
      <c r="D2108" s="354" t="s">
        <v>2</v>
      </c>
      <c r="E2108" s="355" t="s">
        <v>235</v>
      </c>
      <c r="F2108" s="354">
        <v>3600.7189141802614</v>
      </c>
      <c r="G2108" s="354" t="s">
        <v>13</v>
      </c>
      <c r="H2108" s="354" t="s">
        <v>219</v>
      </c>
      <c r="I2108" s="355" t="s">
        <v>219</v>
      </c>
    </row>
    <row r="2109" spans="1:9">
      <c r="A2109" s="354">
        <v>2022</v>
      </c>
      <c r="B2109" s="354" t="s">
        <v>234</v>
      </c>
      <c r="C2109" s="355" t="s">
        <v>206</v>
      </c>
      <c r="D2109" s="354" t="s">
        <v>2</v>
      </c>
      <c r="E2109" s="355" t="s">
        <v>235</v>
      </c>
      <c r="F2109" s="354">
        <v>738.45981597521165</v>
      </c>
      <c r="G2109" s="354" t="s">
        <v>13</v>
      </c>
      <c r="H2109" s="354" t="s">
        <v>219</v>
      </c>
      <c r="I2109" s="355" t="s">
        <v>219</v>
      </c>
    </row>
    <row r="2110" spans="1:9">
      <c r="A2110" s="354">
        <v>2022</v>
      </c>
      <c r="B2110" s="354" t="s">
        <v>234</v>
      </c>
      <c r="C2110" s="355" t="s">
        <v>193</v>
      </c>
      <c r="D2110" s="354" t="s">
        <v>5</v>
      </c>
      <c r="E2110" s="355" t="s">
        <v>235</v>
      </c>
      <c r="F2110" s="354">
        <v>2196.614293091895</v>
      </c>
      <c r="G2110" s="354" t="s">
        <v>13</v>
      </c>
      <c r="H2110" s="354" t="s">
        <v>219</v>
      </c>
      <c r="I2110" s="355" t="s">
        <v>219</v>
      </c>
    </row>
    <row r="2111" spans="1:9">
      <c r="A2111" s="354">
        <v>2022</v>
      </c>
      <c r="B2111" s="354" t="s">
        <v>234</v>
      </c>
      <c r="C2111" s="355" t="s">
        <v>164</v>
      </c>
      <c r="D2111" s="354" t="s">
        <v>5</v>
      </c>
      <c r="E2111" s="355" t="s">
        <v>235</v>
      </c>
      <c r="F2111" s="354">
        <v>6423.7885122595744</v>
      </c>
      <c r="G2111" s="354" t="s">
        <v>13</v>
      </c>
      <c r="H2111" s="354" t="s">
        <v>219</v>
      </c>
      <c r="I2111" s="355" t="s">
        <v>219</v>
      </c>
    </row>
    <row r="2112" spans="1:9">
      <c r="A2112" s="354">
        <v>2022</v>
      </c>
      <c r="B2112" s="354" t="s">
        <v>234</v>
      </c>
      <c r="C2112" s="355" t="s">
        <v>170</v>
      </c>
      <c r="D2112" s="354" t="s">
        <v>5</v>
      </c>
      <c r="E2112" s="355" t="s">
        <v>235</v>
      </c>
      <c r="F2112" s="354">
        <v>5785.1880370837644</v>
      </c>
      <c r="G2112" s="354" t="s">
        <v>13</v>
      </c>
      <c r="H2112" s="354" t="s">
        <v>219</v>
      </c>
      <c r="I2112" s="355" t="s">
        <v>219</v>
      </c>
    </row>
    <row r="2113" spans="1:9">
      <c r="A2113" s="354">
        <v>2022</v>
      </c>
      <c r="B2113" s="354" t="s">
        <v>234</v>
      </c>
      <c r="C2113" s="355" t="s">
        <v>194</v>
      </c>
      <c r="D2113" s="354" t="s">
        <v>5</v>
      </c>
      <c r="E2113" s="355" t="s">
        <v>235</v>
      </c>
      <c r="F2113" s="354">
        <v>702.66544229118904</v>
      </c>
      <c r="G2113" s="354" t="s">
        <v>13</v>
      </c>
      <c r="H2113" s="354" t="s">
        <v>219</v>
      </c>
      <c r="I2113" s="355" t="s">
        <v>219</v>
      </c>
    </row>
    <row r="2114" spans="1:9">
      <c r="A2114" s="354">
        <v>2022</v>
      </c>
      <c r="B2114" s="354" t="s">
        <v>234</v>
      </c>
      <c r="C2114" s="355" t="s">
        <v>195</v>
      </c>
      <c r="D2114" s="354" t="s">
        <v>8</v>
      </c>
      <c r="E2114" s="355" t="s">
        <v>235</v>
      </c>
      <c r="F2114" s="354">
        <v>1817.9249167571415</v>
      </c>
      <c r="G2114" s="354" t="s">
        <v>13</v>
      </c>
      <c r="H2114" s="354" t="s">
        <v>219</v>
      </c>
      <c r="I2114" s="355" t="s">
        <v>219</v>
      </c>
    </row>
    <row r="2115" spans="1:9">
      <c r="A2115" s="354">
        <v>2022</v>
      </c>
      <c r="B2115" s="354" t="s">
        <v>234</v>
      </c>
      <c r="C2115" s="355" t="s">
        <v>213</v>
      </c>
      <c r="D2115" s="354" t="s">
        <v>8</v>
      </c>
      <c r="E2115" s="355" t="s">
        <v>235</v>
      </c>
      <c r="F2115" s="354">
        <v>35.093573027733306</v>
      </c>
      <c r="G2115" s="354" t="s">
        <v>13</v>
      </c>
      <c r="H2115" s="354" t="s">
        <v>219</v>
      </c>
      <c r="I2115" s="355" t="s">
        <v>219</v>
      </c>
    </row>
    <row r="2116" spans="1:9">
      <c r="A2116" s="354">
        <v>2022</v>
      </c>
      <c r="B2116" s="354" t="s">
        <v>234</v>
      </c>
      <c r="C2116" s="355" t="s">
        <v>199</v>
      </c>
      <c r="D2116" s="354" t="s">
        <v>8</v>
      </c>
      <c r="E2116" s="355" t="s">
        <v>235</v>
      </c>
      <c r="F2116" s="354">
        <v>879.79710278501443</v>
      </c>
      <c r="G2116" s="354" t="s">
        <v>13</v>
      </c>
      <c r="H2116" s="354" t="s">
        <v>219</v>
      </c>
      <c r="I2116" s="355" t="s">
        <v>219</v>
      </c>
    </row>
    <row r="2117" spans="1:9">
      <c r="A2117" s="354">
        <v>2022</v>
      </c>
      <c r="B2117" s="354" t="s">
        <v>234</v>
      </c>
      <c r="C2117" s="355" t="s">
        <v>196</v>
      </c>
      <c r="D2117" s="354" t="s">
        <v>8</v>
      </c>
      <c r="E2117" s="355" t="s">
        <v>235</v>
      </c>
      <c r="F2117" s="354">
        <v>149.38171342401131</v>
      </c>
      <c r="G2117" s="354" t="s">
        <v>13</v>
      </c>
      <c r="H2117" s="354" t="s">
        <v>219</v>
      </c>
      <c r="I2117" s="355" t="s">
        <v>219</v>
      </c>
    </row>
    <row r="2118" spans="1:9">
      <c r="A2118" s="354">
        <v>2022</v>
      </c>
      <c r="B2118" s="354" t="s">
        <v>234</v>
      </c>
      <c r="C2118" s="355" t="s">
        <v>191</v>
      </c>
      <c r="D2118" s="354" t="s">
        <v>8</v>
      </c>
      <c r="E2118" s="355" t="s">
        <v>235</v>
      </c>
      <c r="F2118" s="354">
        <v>3982.9979257505247</v>
      </c>
      <c r="G2118" s="354" t="s">
        <v>13</v>
      </c>
      <c r="H2118" s="354" t="s">
        <v>219</v>
      </c>
      <c r="I2118" s="355" t="s">
        <v>219</v>
      </c>
    </row>
    <row r="2119" spans="1:9">
      <c r="A2119" s="354">
        <v>2022</v>
      </c>
      <c r="B2119" s="354" t="s">
        <v>234</v>
      </c>
      <c r="C2119" s="355" t="s">
        <v>215</v>
      </c>
      <c r="D2119" s="354" t="s">
        <v>8</v>
      </c>
      <c r="E2119" s="355" t="s">
        <v>235</v>
      </c>
      <c r="F2119" s="354">
        <v>628.1503673698395</v>
      </c>
      <c r="G2119" s="354" t="s">
        <v>13</v>
      </c>
      <c r="H2119" s="354" t="s">
        <v>219</v>
      </c>
      <c r="I2119" s="355" t="s">
        <v>219</v>
      </c>
    </row>
    <row r="2120" spans="1:9">
      <c r="A2120" s="354">
        <v>2022</v>
      </c>
      <c r="B2120" s="354" t="s">
        <v>234</v>
      </c>
      <c r="C2120" s="355" t="s">
        <v>207</v>
      </c>
      <c r="D2120" s="354" t="s">
        <v>8</v>
      </c>
      <c r="E2120" s="355" t="s">
        <v>235</v>
      </c>
      <c r="F2120" s="354">
        <v>255.24630512927149</v>
      </c>
      <c r="G2120" s="354" t="s">
        <v>13</v>
      </c>
      <c r="H2120" s="354" t="s">
        <v>219</v>
      </c>
      <c r="I2120" s="355" t="s">
        <v>219</v>
      </c>
    </row>
    <row r="2121" spans="1:9">
      <c r="A2121" s="354">
        <v>2022</v>
      </c>
      <c r="B2121" s="354" t="s">
        <v>234</v>
      </c>
      <c r="C2121" s="355" t="s">
        <v>208</v>
      </c>
      <c r="D2121" s="354" t="s">
        <v>8</v>
      </c>
      <c r="E2121" s="355" t="s">
        <v>235</v>
      </c>
      <c r="F2121" s="354">
        <v>1048.7854132758944</v>
      </c>
      <c r="G2121" s="354" t="s">
        <v>13</v>
      </c>
      <c r="H2121" s="354" t="s">
        <v>219</v>
      </c>
      <c r="I2121" s="355" t="s">
        <v>219</v>
      </c>
    </row>
    <row r="2122" spans="1:9">
      <c r="A2122" s="354">
        <v>2022</v>
      </c>
      <c r="B2122" s="354" t="s">
        <v>234</v>
      </c>
      <c r="C2122" s="355" t="s">
        <v>214</v>
      </c>
      <c r="D2122" s="354" t="s">
        <v>8</v>
      </c>
      <c r="E2122" s="355" t="s">
        <v>235</v>
      </c>
      <c r="F2122" s="354">
        <v>124.62779636185627</v>
      </c>
      <c r="G2122" s="354" t="s">
        <v>13</v>
      </c>
      <c r="H2122" s="354" t="s">
        <v>219</v>
      </c>
      <c r="I2122" s="355" t="s">
        <v>219</v>
      </c>
    </row>
    <row r="2123" spans="1:9">
      <c r="A2123" s="354">
        <v>2022</v>
      </c>
      <c r="B2123" s="354" t="s">
        <v>234</v>
      </c>
      <c r="C2123" s="355" t="s">
        <v>201</v>
      </c>
      <c r="D2123" s="354" t="s">
        <v>9</v>
      </c>
      <c r="E2123" s="355" t="s">
        <v>235</v>
      </c>
      <c r="F2123" s="354">
        <v>365.29353579677263</v>
      </c>
      <c r="G2123" s="354" t="s">
        <v>13</v>
      </c>
      <c r="H2123" s="354" t="s">
        <v>219</v>
      </c>
      <c r="I2123" s="355" t="s">
        <v>219</v>
      </c>
    </row>
    <row r="2124" spans="1:9">
      <c r="A2124" s="354">
        <v>2022</v>
      </c>
      <c r="B2124" s="354" t="s">
        <v>234</v>
      </c>
      <c r="C2124" s="355" t="s">
        <v>189</v>
      </c>
      <c r="D2124" s="354" t="s">
        <v>9</v>
      </c>
      <c r="E2124" s="355" t="s">
        <v>235</v>
      </c>
      <c r="F2124" s="354">
        <v>905.30698078833393</v>
      </c>
      <c r="G2124" s="354" t="s">
        <v>13</v>
      </c>
      <c r="H2124" s="354" t="s">
        <v>219</v>
      </c>
      <c r="I2124" s="355" t="s">
        <v>219</v>
      </c>
    </row>
    <row r="2125" spans="1:9">
      <c r="A2125" s="354">
        <v>2022</v>
      </c>
      <c r="B2125" s="354" t="s">
        <v>234</v>
      </c>
      <c r="C2125" s="355" t="s">
        <v>209</v>
      </c>
      <c r="D2125" s="354" t="s">
        <v>12</v>
      </c>
      <c r="E2125" s="355" t="s">
        <v>235</v>
      </c>
      <c r="F2125" s="354">
        <v>432.98572162031689</v>
      </c>
      <c r="G2125" s="354" t="s">
        <v>13</v>
      </c>
      <c r="H2125" s="354" t="s">
        <v>219</v>
      </c>
      <c r="I2125" s="355" t="s">
        <v>219</v>
      </c>
    </row>
    <row r="2126" spans="1:9">
      <c r="A2126" s="354">
        <v>2022</v>
      </c>
      <c r="B2126" s="354" t="s">
        <v>234</v>
      </c>
      <c r="C2126" s="355" t="s">
        <v>210</v>
      </c>
      <c r="D2126" s="354" t="s">
        <v>12</v>
      </c>
      <c r="E2126" s="355" t="s">
        <v>235</v>
      </c>
      <c r="F2126" s="354">
        <v>1192.3629503542236</v>
      </c>
      <c r="G2126" s="354" t="s">
        <v>13</v>
      </c>
      <c r="H2126" s="354" t="s">
        <v>219</v>
      </c>
      <c r="I2126" s="355" t="s">
        <v>219</v>
      </c>
    </row>
    <row r="2127" spans="1:9">
      <c r="A2127" s="354">
        <v>2022</v>
      </c>
      <c r="B2127" s="354" t="s">
        <v>234</v>
      </c>
      <c r="C2127" s="355" t="s">
        <v>178</v>
      </c>
      <c r="D2127" s="354" t="s">
        <v>6</v>
      </c>
      <c r="E2127" s="355" t="s">
        <v>235</v>
      </c>
      <c r="F2127" s="354">
        <v>3629.7084598430624</v>
      </c>
      <c r="G2127" s="354" t="s">
        <v>13</v>
      </c>
      <c r="H2127" s="354" t="s">
        <v>219</v>
      </c>
      <c r="I2127" s="355" t="s">
        <v>219</v>
      </c>
    </row>
    <row r="2128" spans="1:9">
      <c r="A2128" s="354">
        <v>2022</v>
      </c>
      <c r="B2128" s="354" t="s">
        <v>234</v>
      </c>
      <c r="C2128" s="355" t="s">
        <v>216</v>
      </c>
      <c r="D2128" s="354" t="s">
        <v>6</v>
      </c>
      <c r="E2128" s="355" t="s">
        <v>235</v>
      </c>
      <c r="F2128" s="354">
        <v>442.93070084124861</v>
      </c>
      <c r="G2128" s="354" t="s">
        <v>13</v>
      </c>
      <c r="H2128" s="354" t="s">
        <v>219</v>
      </c>
      <c r="I2128" s="355" t="s">
        <v>219</v>
      </c>
    </row>
    <row r="2129" spans="1:9">
      <c r="A2129" s="354">
        <v>2022</v>
      </c>
      <c r="B2129" s="354" t="s">
        <v>234</v>
      </c>
      <c r="C2129" s="355" t="s">
        <v>179</v>
      </c>
      <c r="D2129" s="354" t="s">
        <v>6</v>
      </c>
      <c r="E2129" s="355" t="s">
        <v>235</v>
      </c>
      <c r="F2129" s="354">
        <v>359.33049627342496</v>
      </c>
      <c r="G2129" s="354" t="s">
        <v>13</v>
      </c>
      <c r="H2129" s="354" t="s">
        <v>219</v>
      </c>
      <c r="I2129" s="355" t="s">
        <v>219</v>
      </c>
    </row>
    <row r="2130" spans="1:9">
      <c r="A2130" s="354">
        <v>2022</v>
      </c>
      <c r="B2130" s="354" t="s">
        <v>234</v>
      </c>
      <c r="C2130" s="355" t="s">
        <v>217</v>
      </c>
      <c r="D2130" s="354" t="s">
        <v>3</v>
      </c>
      <c r="E2130" s="355" t="s">
        <v>235</v>
      </c>
      <c r="F2130" s="354">
        <v>530.66606586795729</v>
      </c>
      <c r="G2130" s="354" t="s">
        <v>13</v>
      </c>
      <c r="H2130" s="354" t="s">
        <v>219</v>
      </c>
      <c r="I2130" s="355" t="s">
        <v>219</v>
      </c>
    </row>
    <row r="2131" spans="1:9">
      <c r="A2131" s="354">
        <v>2022</v>
      </c>
      <c r="B2131" s="354" t="s">
        <v>234</v>
      </c>
      <c r="C2131" s="355" t="s">
        <v>180</v>
      </c>
      <c r="D2131" s="354" t="s">
        <v>3</v>
      </c>
      <c r="E2131" s="355" t="s">
        <v>235</v>
      </c>
      <c r="F2131" s="354">
        <v>848.50290515789982</v>
      </c>
      <c r="G2131" s="354" t="s">
        <v>13</v>
      </c>
      <c r="H2131" s="354" t="s">
        <v>219</v>
      </c>
      <c r="I2131" s="355" t="s">
        <v>219</v>
      </c>
    </row>
    <row r="2132" spans="1:9">
      <c r="A2132" s="354">
        <v>2022</v>
      </c>
      <c r="B2132" s="354" t="s">
        <v>234</v>
      </c>
      <c r="C2132" s="355" t="s">
        <v>200</v>
      </c>
      <c r="D2132" s="354" t="s">
        <v>7</v>
      </c>
      <c r="E2132" s="355" t="s">
        <v>235</v>
      </c>
      <c r="F2132" s="354">
        <v>766.12232951338751</v>
      </c>
      <c r="G2132" s="354" t="s">
        <v>13</v>
      </c>
      <c r="H2132" s="354" t="s">
        <v>219</v>
      </c>
      <c r="I2132" s="355" t="s">
        <v>219</v>
      </c>
    </row>
    <row r="2133" spans="1:9">
      <c r="A2133" s="354">
        <v>2022</v>
      </c>
      <c r="B2133" s="354" t="s">
        <v>234</v>
      </c>
      <c r="C2133" s="355" t="s">
        <v>181</v>
      </c>
      <c r="D2133" s="354" t="s">
        <v>7</v>
      </c>
      <c r="E2133" s="355" t="s">
        <v>235</v>
      </c>
      <c r="F2133" s="354">
        <v>493.29608118364081</v>
      </c>
      <c r="G2133" s="354" t="s">
        <v>13</v>
      </c>
      <c r="H2133" s="354" t="s">
        <v>219</v>
      </c>
      <c r="I2133" s="355" t="s">
        <v>219</v>
      </c>
    </row>
    <row r="2134" spans="1:9">
      <c r="A2134" s="354">
        <v>2022</v>
      </c>
      <c r="B2134" s="354" t="s">
        <v>234</v>
      </c>
      <c r="C2134" s="355" t="s">
        <v>218</v>
      </c>
      <c r="D2134" s="354" t="s">
        <v>7</v>
      </c>
      <c r="E2134" s="355" t="s">
        <v>235</v>
      </c>
      <c r="F2134" s="354">
        <v>248.50198122900494</v>
      </c>
      <c r="G2134" s="354" t="s">
        <v>13</v>
      </c>
      <c r="H2134" s="354" t="s">
        <v>219</v>
      </c>
      <c r="I2134" s="355" t="s">
        <v>219</v>
      </c>
    </row>
    <row r="2135" spans="1:9">
      <c r="A2135" s="354">
        <v>2022</v>
      </c>
      <c r="B2135" s="354" t="s">
        <v>234</v>
      </c>
      <c r="C2135" s="355" t="s">
        <v>197</v>
      </c>
      <c r="D2135" s="354" t="s">
        <v>7</v>
      </c>
      <c r="E2135" s="355" t="s">
        <v>235</v>
      </c>
      <c r="F2135" s="354">
        <v>507.21280341274189</v>
      </c>
      <c r="G2135" s="354" t="s">
        <v>13</v>
      </c>
      <c r="H2135" s="354" t="s">
        <v>219</v>
      </c>
      <c r="I2135" s="355" t="s">
        <v>219</v>
      </c>
    </row>
    <row r="2136" spans="1:9">
      <c r="A2136" s="354">
        <v>2022</v>
      </c>
      <c r="B2136" s="354" t="s">
        <v>234</v>
      </c>
      <c r="C2136" s="355" t="s">
        <v>211</v>
      </c>
      <c r="D2136" s="354" t="s">
        <v>7</v>
      </c>
      <c r="E2136" s="355" t="s">
        <v>235</v>
      </c>
      <c r="F2136" s="354">
        <v>344.62419158353896</v>
      </c>
      <c r="G2136" s="354" t="s">
        <v>13</v>
      </c>
      <c r="H2136" s="354" t="s">
        <v>219</v>
      </c>
      <c r="I2136" s="355" t="s">
        <v>219</v>
      </c>
    </row>
    <row r="2137" spans="1:9">
      <c r="A2137" s="354">
        <v>2022</v>
      </c>
      <c r="B2137" s="354" t="s">
        <v>234</v>
      </c>
      <c r="C2137" s="355" t="s">
        <v>182</v>
      </c>
      <c r="D2137" s="354" t="s">
        <v>14</v>
      </c>
      <c r="E2137" s="355" t="s">
        <v>235</v>
      </c>
      <c r="F2137" s="354">
        <v>1717.4283000008927</v>
      </c>
      <c r="G2137" s="354" t="s">
        <v>13</v>
      </c>
      <c r="H2137" s="354" t="s">
        <v>219</v>
      </c>
      <c r="I2137" s="355" t="s">
        <v>219</v>
      </c>
    </row>
    <row r="2138" spans="1:9">
      <c r="A2138" s="354">
        <v>2022</v>
      </c>
      <c r="B2138" s="354" t="s">
        <v>234</v>
      </c>
      <c r="C2138" s="355" t="s">
        <v>212</v>
      </c>
      <c r="D2138" s="354" t="s">
        <v>16</v>
      </c>
      <c r="E2138" s="355" t="s">
        <v>235</v>
      </c>
      <c r="F2138" s="354">
        <v>699.60112394336693</v>
      </c>
      <c r="G2138" s="354" t="s">
        <v>13</v>
      </c>
      <c r="H2138" s="354" t="s">
        <v>219</v>
      </c>
      <c r="I2138" s="355" t="s">
        <v>219</v>
      </c>
    </row>
    <row r="2139" spans="1:9">
      <c r="A2139" s="354">
        <v>2022</v>
      </c>
      <c r="B2139" s="354" t="s">
        <v>234</v>
      </c>
      <c r="C2139" s="355" t="s">
        <v>184</v>
      </c>
      <c r="D2139" s="354" t="s">
        <v>47</v>
      </c>
      <c r="E2139" s="355" t="s">
        <v>235</v>
      </c>
      <c r="F2139" s="354">
        <v>849.48938572839131</v>
      </c>
      <c r="G2139" s="354" t="s">
        <v>13</v>
      </c>
      <c r="H2139" s="354" t="s">
        <v>219</v>
      </c>
      <c r="I2139" s="355" t="s">
        <v>219</v>
      </c>
    </row>
    <row r="2140" spans="1:9">
      <c r="A2140" s="354">
        <v>2022</v>
      </c>
      <c r="B2140" s="354" t="s">
        <v>234</v>
      </c>
      <c r="C2140" s="355" t="s">
        <v>203</v>
      </c>
      <c r="D2140" s="354" t="s">
        <v>45</v>
      </c>
      <c r="E2140" s="355" t="s">
        <v>235</v>
      </c>
      <c r="F2140" s="354">
        <v>418.89358904208564</v>
      </c>
      <c r="G2140" s="354" t="s">
        <v>13</v>
      </c>
      <c r="H2140" s="354" t="s">
        <v>219</v>
      </c>
      <c r="I2140" s="355" t="s">
        <v>219</v>
      </c>
    </row>
    <row r="2141" spans="1:9">
      <c r="A2141" s="354">
        <v>2022</v>
      </c>
      <c r="B2141" s="354" t="s">
        <v>234</v>
      </c>
      <c r="C2141" s="355" t="s">
        <v>202</v>
      </c>
      <c r="D2141" s="354" t="s">
        <v>44</v>
      </c>
      <c r="E2141" s="355" t="s">
        <v>235</v>
      </c>
      <c r="F2141" s="354">
        <v>398.25109658293945</v>
      </c>
      <c r="G2141" s="354" t="s">
        <v>13</v>
      </c>
      <c r="H2141" s="354" t="s">
        <v>219</v>
      </c>
      <c r="I2141" s="355" t="s">
        <v>219</v>
      </c>
    </row>
    <row r="2142" spans="1:9">
      <c r="A2142" s="354">
        <v>2022</v>
      </c>
      <c r="B2142" s="354" t="s">
        <v>236</v>
      </c>
      <c r="C2142" s="355" t="s">
        <v>220</v>
      </c>
      <c r="D2142" s="354" t="s">
        <v>2</v>
      </c>
      <c r="E2142" s="355" t="s">
        <v>235</v>
      </c>
      <c r="F2142" s="354">
        <v>809.49633899139303</v>
      </c>
      <c r="G2142" s="354" t="s">
        <v>13</v>
      </c>
      <c r="H2142" s="354" t="s">
        <v>219</v>
      </c>
      <c r="I2142" s="355" t="s">
        <v>219</v>
      </c>
    </row>
    <row r="2143" spans="1:9">
      <c r="A2143" s="354">
        <v>2022</v>
      </c>
      <c r="B2143" s="354" t="s">
        <v>236</v>
      </c>
      <c r="C2143" s="355" t="s">
        <v>221</v>
      </c>
      <c r="D2143" s="354" t="s">
        <v>2</v>
      </c>
      <c r="E2143" s="355" t="s">
        <v>235</v>
      </c>
      <c r="F2143" s="354">
        <v>22.882444156669443</v>
      </c>
      <c r="G2143" s="354" t="s">
        <v>13</v>
      </c>
      <c r="H2143" s="354" t="s">
        <v>219</v>
      </c>
      <c r="I2143" s="355" t="s">
        <v>219</v>
      </c>
    </row>
    <row r="2144" spans="1:9">
      <c r="A2144" s="354">
        <v>2022</v>
      </c>
      <c r="B2144" s="354" t="s">
        <v>236</v>
      </c>
      <c r="C2144" s="355" t="s">
        <v>222</v>
      </c>
      <c r="D2144" s="354" t="s">
        <v>3</v>
      </c>
      <c r="E2144" s="355" t="s">
        <v>235</v>
      </c>
      <c r="F2144" s="354">
        <v>5128.9302683756532</v>
      </c>
      <c r="G2144" s="354" t="s">
        <v>13</v>
      </c>
      <c r="H2144" s="354" t="s">
        <v>219</v>
      </c>
      <c r="I2144" s="355" t="s">
        <v>219</v>
      </c>
    </row>
    <row r="2145" spans="1:9">
      <c r="A2145" s="354">
        <v>2022</v>
      </c>
      <c r="B2145" s="354" t="s">
        <v>236</v>
      </c>
      <c r="C2145" s="355" t="s">
        <v>223</v>
      </c>
      <c r="D2145" s="354" t="s">
        <v>54</v>
      </c>
      <c r="E2145" s="355" t="s">
        <v>235</v>
      </c>
      <c r="F2145" s="354">
        <v>316.89690100719952</v>
      </c>
      <c r="G2145" s="354" t="s">
        <v>13</v>
      </c>
      <c r="H2145" s="354" t="s">
        <v>219</v>
      </c>
      <c r="I2145" s="355" t="s">
        <v>219</v>
      </c>
    </row>
    <row r="2146" spans="1:9">
      <c r="A2146" s="354">
        <v>2022</v>
      </c>
      <c r="B2146" s="354" t="s">
        <v>237</v>
      </c>
      <c r="C2146" s="355" t="s">
        <v>228</v>
      </c>
      <c r="D2146" s="354" t="s">
        <v>1</v>
      </c>
      <c r="E2146" s="355" t="s">
        <v>235</v>
      </c>
      <c r="F2146" s="354">
        <v>31.178779770000002</v>
      </c>
      <c r="G2146" s="354" t="s">
        <v>13</v>
      </c>
      <c r="H2146" s="354" t="s">
        <v>219</v>
      </c>
      <c r="I2146" s="355" t="s">
        <v>219</v>
      </c>
    </row>
    <row r="2147" spans="1:9">
      <c r="A2147" s="354">
        <v>2022</v>
      </c>
      <c r="B2147" s="354" t="s">
        <v>237</v>
      </c>
      <c r="C2147" s="355" t="s">
        <v>231</v>
      </c>
      <c r="D2147" s="354" t="s">
        <v>12</v>
      </c>
      <c r="E2147" s="355" t="s">
        <v>235</v>
      </c>
      <c r="F2147" s="354">
        <v>6.3248394800000023</v>
      </c>
      <c r="G2147" s="354" t="s">
        <v>13</v>
      </c>
      <c r="H2147" s="354" t="s">
        <v>219</v>
      </c>
      <c r="I2147" s="355" t="s">
        <v>219</v>
      </c>
    </row>
    <row r="2148" spans="1:9">
      <c r="A2148" s="354">
        <v>2022</v>
      </c>
      <c r="B2148" s="354" t="s">
        <v>237</v>
      </c>
      <c r="C2148" s="355" t="s">
        <v>230</v>
      </c>
      <c r="D2148" s="354" t="s">
        <v>7</v>
      </c>
      <c r="E2148" s="355" t="s">
        <v>235</v>
      </c>
      <c r="F2148" s="354">
        <v>18.535270999999995</v>
      </c>
      <c r="G2148" s="354" t="s">
        <v>13</v>
      </c>
      <c r="H2148" s="354" t="s">
        <v>219</v>
      </c>
      <c r="I2148" s="355" t="s">
        <v>219</v>
      </c>
    </row>
    <row r="2149" spans="1:9">
      <c r="A2149" s="354">
        <v>2022</v>
      </c>
      <c r="B2149" s="354" t="s">
        <v>237</v>
      </c>
      <c r="C2149" s="355" t="s">
        <v>224</v>
      </c>
      <c r="D2149" s="354" t="s">
        <v>15</v>
      </c>
      <c r="E2149" s="355" t="s">
        <v>235</v>
      </c>
      <c r="F2149" s="354">
        <v>3109.8614845820148</v>
      </c>
      <c r="G2149" s="354" t="s">
        <v>13</v>
      </c>
      <c r="H2149" s="354" t="s">
        <v>219</v>
      </c>
      <c r="I2149" s="355" t="s">
        <v>219</v>
      </c>
    </row>
    <row r="2150" spans="1:9">
      <c r="A2150" s="354">
        <v>2022</v>
      </c>
      <c r="B2150" s="354" t="s">
        <v>237</v>
      </c>
      <c r="C2150" s="355" t="s">
        <v>233</v>
      </c>
      <c r="D2150" s="354" t="s">
        <v>15</v>
      </c>
      <c r="E2150" s="355" t="s">
        <v>235</v>
      </c>
      <c r="F2150" s="354">
        <v>837.65288211070072</v>
      </c>
      <c r="G2150" s="354" t="s">
        <v>13</v>
      </c>
      <c r="H2150" s="354" t="s">
        <v>219</v>
      </c>
      <c r="I2150" s="355" t="s">
        <v>219</v>
      </c>
    </row>
    <row r="2151" spans="1:9">
      <c r="A2151" s="354">
        <v>2022</v>
      </c>
      <c r="B2151" s="354" t="s">
        <v>237</v>
      </c>
      <c r="C2151" s="355" t="s">
        <v>232</v>
      </c>
      <c r="D2151" s="354" t="s">
        <v>15</v>
      </c>
      <c r="E2151" s="355" t="s">
        <v>235</v>
      </c>
      <c r="F2151" s="354">
        <v>202.02942400000001</v>
      </c>
      <c r="G2151" s="354" t="s">
        <v>13</v>
      </c>
      <c r="H2151" s="354" t="s">
        <v>219</v>
      </c>
      <c r="I2151" s="355" t="s">
        <v>219</v>
      </c>
    </row>
    <row r="2152" spans="1:9">
      <c r="A2152" s="354">
        <v>2022</v>
      </c>
      <c r="B2152" s="354" t="s">
        <v>237</v>
      </c>
      <c r="C2152" s="355" t="s">
        <v>225</v>
      </c>
      <c r="D2152" s="354" t="s">
        <v>16</v>
      </c>
      <c r="E2152" s="355" t="s">
        <v>235</v>
      </c>
      <c r="F2152" s="354">
        <v>1390.9845583264002</v>
      </c>
      <c r="G2152" s="354" t="s">
        <v>13</v>
      </c>
      <c r="H2152" s="354" t="s">
        <v>219</v>
      </c>
      <c r="I2152" s="355" t="s">
        <v>219</v>
      </c>
    </row>
    <row r="2153" spans="1:9">
      <c r="A2153" s="354">
        <v>2022</v>
      </c>
      <c r="B2153" s="354" t="s">
        <v>237</v>
      </c>
      <c r="C2153" s="355" t="s">
        <v>227</v>
      </c>
      <c r="D2153" s="354" t="s">
        <v>47</v>
      </c>
      <c r="E2153" s="355" t="s">
        <v>235</v>
      </c>
      <c r="F2153" s="354">
        <v>1871.4271143563992</v>
      </c>
      <c r="G2153" s="354" t="s">
        <v>13</v>
      </c>
      <c r="H2153" s="354" t="s">
        <v>219</v>
      </c>
      <c r="I2153" s="355" t="s">
        <v>219</v>
      </c>
    </row>
    <row r="2154" spans="1:9">
      <c r="A2154" s="354">
        <v>2022</v>
      </c>
      <c r="B2154" s="354" t="s">
        <v>237</v>
      </c>
      <c r="C2154" s="355" t="s">
        <v>229</v>
      </c>
      <c r="D2154" s="354" t="s">
        <v>45</v>
      </c>
      <c r="E2154" s="355" t="s">
        <v>235</v>
      </c>
      <c r="F2154" s="354">
        <v>7.391135000000002</v>
      </c>
      <c r="G2154" s="354" t="s">
        <v>13</v>
      </c>
      <c r="H2154" s="354" t="s">
        <v>219</v>
      </c>
      <c r="I2154" s="355" t="s">
        <v>219</v>
      </c>
    </row>
    <row r="2155" spans="1:9">
      <c r="A2155" s="354">
        <v>2022</v>
      </c>
      <c r="B2155" s="354" t="s">
        <v>237</v>
      </c>
      <c r="C2155" s="355" t="s">
        <v>226</v>
      </c>
      <c r="D2155" s="354" t="s">
        <v>44</v>
      </c>
      <c r="E2155" s="355" t="s">
        <v>235</v>
      </c>
      <c r="F2155" s="354">
        <v>50.355940969199992</v>
      </c>
      <c r="G2155" s="354" t="s">
        <v>13</v>
      </c>
      <c r="H2155" s="354" t="s">
        <v>219</v>
      </c>
      <c r="I2155" s="355" t="s">
        <v>219</v>
      </c>
    </row>
    <row r="2156" spans="1:9">
      <c r="A2156" s="354">
        <v>2022</v>
      </c>
      <c r="B2156" s="354" t="s">
        <v>234</v>
      </c>
      <c r="C2156" s="355" t="s">
        <v>143</v>
      </c>
      <c r="D2156" s="354" t="s">
        <v>18</v>
      </c>
      <c r="E2156" s="355" t="s">
        <v>235</v>
      </c>
      <c r="F2156" s="354">
        <v>11.531191226554963</v>
      </c>
      <c r="G2156" s="354" t="s">
        <v>238</v>
      </c>
      <c r="H2156" s="354" t="s">
        <v>219</v>
      </c>
      <c r="I2156" s="355" t="s">
        <v>219</v>
      </c>
    </row>
    <row r="2157" spans="1:9">
      <c r="A2157" s="354">
        <v>2022</v>
      </c>
      <c r="B2157" s="354" t="s">
        <v>234</v>
      </c>
      <c r="C2157" s="355" t="s">
        <v>144</v>
      </c>
      <c r="D2157" s="354" t="s">
        <v>18</v>
      </c>
      <c r="E2157" s="355" t="s">
        <v>235</v>
      </c>
      <c r="F2157" s="354">
        <v>61.764998678682389</v>
      </c>
      <c r="G2157" s="354" t="s">
        <v>238</v>
      </c>
      <c r="H2157" s="354" t="s">
        <v>219</v>
      </c>
      <c r="I2157" s="355" t="s">
        <v>219</v>
      </c>
    </row>
    <row r="2158" spans="1:9">
      <c r="A2158" s="354">
        <v>2022</v>
      </c>
      <c r="B2158" s="354" t="s">
        <v>234</v>
      </c>
      <c r="C2158" s="355" t="s">
        <v>145</v>
      </c>
      <c r="D2158" s="354" t="s">
        <v>18</v>
      </c>
      <c r="E2158" s="355" t="s">
        <v>235</v>
      </c>
      <c r="F2158" s="354">
        <v>158.70032829587592</v>
      </c>
      <c r="G2158" s="354" t="s">
        <v>238</v>
      </c>
      <c r="H2158" s="354" t="s">
        <v>219</v>
      </c>
      <c r="I2158" s="355" t="s">
        <v>219</v>
      </c>
    </row>
    <row r="2159" spans="1:9">
      <c r="A2159" s="354">
        <v>2022</v>
      </c>
      <c r="B2159" s="354" t="s">
        <v>234</v>
      </c>
      <c r="C2159" s="355" t="s">
        <v>146</v>
      </c>
      <c r="D2159" s="354" t="s">
        <v>18</v>
      </c>
      <c r="E2159" s="355" t="s">
        <v>235</v>
      </c>
      <c r="F2159" s="354">
        <v>90.285115294860177</v>
      </c>
      <c r="G2159" s="354" t="s">
        <v>238</v>
      </c>
      <c r="H2159" s="354" t="s">
        <v>219</v>
      </c>
      <c r="I2159" s="355" t="s">
        <v>219</v>
      </c>
    </row>
    <row r="2160" spans="1:9">
      <c r="A2160" s="354">
        <v>2022</v>
      </c>
      <c r="B2160" s="354" t="s">
        <v>234</v>
      </c>
      <c r="C2160" s="355" t="s">
        <v>147</v>
      </c>
      <c r="D2160" s="354" t="s">
        <v>18</v>
      </c>
      <c r="E2160" s="355" t="s">
        <v>235</v>
      </c>
      <c r="F2160" s="354">
        <v>222.2757247034682</v>
      </c>
      <c r="G2160" s="354" t="s">
        <v>238</v>
      </c>
      <c r="H2160" s="354" t="s">
        <v>219</v>
      </c>
      <c r="I2160" s="355" t="s">
        <v>219</v>
      </c>
    </row>
    <row r="2161" spans="1:9">
      <c r="A2161" s="354">
        <v>2022</v>
      </c>
      <c r="B2161" s="354" t="s">
        <v>234</v>
      </c>
      <c r="C2161" s="355" t="s">
        <v>148</v>
      </c>
      <c r="D2161" s="354" t="s">
        <v>18</v>
      </c>
      <c r="E2161" s="355" t="s">
        <v>235</v>
      </c>
      <c r="F2161" s="354">
        <v>46.164482083006824</v>
      </c>
      <c r="G2161" s="354" t="s">
        <v>238</v>
      </c>
      <c r="H2161" s="354" t="s">
        <v>219</v>
      </c>
      <c r="I2161" s="355" t="s">
        <v>219</v>
      </c>
    </row>
    <row r="2162" spans="1:9">
      <c r="A2162" s="354">
        <v>2022</v>
      </c>
      <c r="B2162" s="354" t="s">
        <v>234</v>
      </c>
      <c r="C2162" s="355" t="s">
        <v>149</v>
      </c>
      <c r="D2162" s="354" t="s">
        <v>18</v>
      </c>
      <c r="E2162" s="355" t="s">
        <v>235</v>
      </c>
      <c r="F2162" s="354">
        <v>120.03158885595916</v>
      </c>
      <c r="G2162" s="354" t="s">
        <v>238</v>
      </c>
      <c r="H2162" s="354" t="s">
        <v>219</v>
      </c>
      <c r="I2162" s="355" t="s">
        <v>219</v>
      </c>
    </row>
    <row r="2163" spans="1:9">
      <c r="A2163" s="354">
        <v>2022</v>
      </c>
      <c r="B2163" s="354" t="s">
        <v>234</v>
      </c>
      <c r="C2163" s="355" t="s">
        <v>150</v>
      </c>
      <c r="D2163" s="354" t="s">
        <v>18</v>
      </c>
      <c r="E2163" s="355" t="s">
        <v>235</v>
      </c>
      <c r="F2163" s="354">
        <v>243.11347357941457</v>
      </c>
      <c r="G2163" s="354" t="s">
        <v>238</v>
      </c>
      <c r="H2163" s="354" t="s">
        <v>219</v>
      </c>
      <c r="I2163" s="355" t="s">
        <v>219</v>
      </c>
    </row>
    <row r="2164" spans="1:9">
      <c r="A2164" s="354">
        <v>2022</v>
      </c>
      <c r="B2164" s="354" t="s">
        <v>234</v>
      </c>
      <c r="C2164" s="355" t="s">
        <v>152</v>
      </c>
      <c r="D2164" s="354" t="s">
        <v>18</v>
      </c>
      <c r="E2164" s="355" t="s">
        <v>235</v>
      </c>
      <c r="F2164" s="354">
        <v>173.18106149152479</v>
      </c>
      <c r="G2164" s="354" t="s">
        <v>238</v>
      </c>
      <c r="H2164" s="354" t="s">
        <v>219</v>
      </c>
      <c r="I2164" s="355" t="s">
        <v>219</v>
      </c>
    </row>
    <row r="2165" spans="1:9">
      <c r="A2165" s="354">
        <v>2022</v>
      </c>
      <c r="B2165" s="354" t="s">
        <v>234</v>
      </c>
      <c r="C2165" s="355" t="s">
        <v>153</v>
      </c>
      <c r="D2165" s="354" t="s">
        <v>18</v>
      </c>
      <c r="E2165" s="355" t="s">
        <v>235</v>
      </c>
      <c r="F2165" s="354">
        <v>258.21428444143811</v>
      </c>
      <c r="G2165" s="354" t="s">
        <v>238</v>
      </c>
      <c r="H2165" s="354" t="s">
        <v>219</v>
      </c>
      <c r="I2165" s="355" t="s">
        <v>219</v>
      </c>
    </row>
    <row r="2166" spans="1:9">
      <c r="A2166" s="354">
        <v>2022</v>
      </c>
      <c r="B2166" s="354" t="s">
        <v>234</v>
      </c>
      <c r="C2166" s="355" t="s">
        <v>154</v>
      </c>
      <c r="D2166" s="354" t="s">
        <v>18</v>
      </c>
      <c r="E2166" s="355" t="s">
        <v>235</v>
      </c>
      <c r="F2166" s="354">
        <v>8.7397655662933182</v>
      </c>
      <c r="G2166" s="354" t="s">
        <v>238</v>
      </c>
      <c r="H2166" s="354" t="s">
        <v>219</v>
      </c>
      <c r="I2166" s="355" t="s">
        <v>219</v>
      </c>
    </row>
    <row r="2167" spans="1:9">
      <c r="A2167" s="354">
        <v>2022</v>
      </c>
      <c r="B2167" s="354" t="s">
        <v>234</v>
      </c>
      <c r="C2167" s="355" t="s">
        <v>156</v>
      </c>
      <c r="D2167" s="354" t="s">
        <v>18</v>
      </c>
      <c r="E2167" s="355" t="s">
        <v>235</v>
      </c>
      <c r="F2167" s="354">
        <v>29.210097945887778</v>
      </c>
      <c r="G2167" s="354" t="s">
        <v>238</v>
      </c>
      <c r="H2167" s="354" t="s">
        <v>219</v>
      </c>
      <c r="I2167" s="355" t="s">
        <v>219</v>
      </c>
    </row>
    <row r="2168" spans="1:9">
      <c r="A2168" s="354">
        <v>2022</v>
      </c>
      <c r="B2168" s="354" t="s">
        <v>234</v>
      </c>
      <c r="C2168" s="355" t="s">
        <v>157</v>
      </c>
      <c r="D2168" s="354" t="s">
        <v>18</v>
      </c>
      <c r="E2168" s="355" t="s">
        <v>235</v>
      </c>
      <c r="F2168" s="354">
        <v>117.64151350012936</v>
      </c>
      <c r="G2168" s="354" t="s">
        <v>238</v>
      </c>
      <c r="H2168" s="354" t="s">
        <v>219</v>
      </c>
      <c r="I2168" s="355" t="s">
        <v>219</v>
      </c>
    </row>
    <row r="2169" spans="1:9">
      <c r="A2169" s="354">
        <v>2022</v>
      </c>
      <c r="B2169" s="354" t="s">
        <v>234</v>
      </c>
      <c r="C2169" s="355" t="s">
        <v>158</v>
      </c>
      <c r="D2169" s="354" t="s">
        <v>18</v>
      </c>
      <c r="E2169" s="355" t="s">
        <v>235</v>
      </c>
      <c r="F2169" s="354">
        <v>205.42903906150497</v>
      </c>
      <c r="G2169" s="354" t="s">
        <v>238</v>
      </c>
      <c r="H2169" s="354" t="s">
        <v>219</v>
      </c>
      <c r="I2169" s="355" t="s">
        <v>219</v>
      </c>
    </row>
    <row r="2170" spans="1:9">
      <c r="A2170" s="354">
        <v>2022</v>
      </c>
      <c r="B2170" s="354" t="s">
        <v>234</v>
      </c>
      <c r="C2170" s="355" t="s">
        <v>159</v>
      </c>
      <c r="D2170" s="354" t="s">
        <v>18</v>
      </c>
      <c r="E2170" s="355" t="s">
        <v>235</v>
      </c>
      <c r="F2170" s="354">
        <v>149.05582914740006</v>
      </c>
      <c r="G2170" s="354" t="s">
        <v>238</v>
      </c>
      <c r="H2170" s="354" t="s">
        <v>219</v>
      </c>
      <c r="I2170" s="355" t="s">
        <v>219</v>
      </c>
    </row>
    <row r="2171" spans="1:9">
      <c r="A2171" s="354">
        <v>2022</v>
      </c>
      <c r="B2171" s="354" t="s">
        <v>234</v>
      </c>
      <c r="C2171" s="355" t="s">
        <v>160</v>
      </c>
      <c r="D2171" s="354" t="s">
        <v>19</v>
      </c>
      <c r="E2171" s="355" t="s">
        <v>235</v>
      </c>
      <c r="F2171" s="354">
        <v>2927.8099851248867</v>
      </c>
      <c r="G2171" s="354" t="s">
        <v>238</v>
      </c>
      <c r="H2171" s="354" t="s">
        <v>219</v>
      </c>
      <c r="I2171" s="355" t="s">
        <v>219</v>
      </c>
    </row>
    <row r="2172" spans="1:9">
      <c r="A2172" s="354">
        <v>2022</v>
      </c>
      <c r="B2172" s="354" t="s">
        <v>234</v>
      </c>
      <c r="C2172" s="355" t="s">
        <v>151</v>
      </c>
      <c r="D2172" s="354" t="s">
        <v>13</v>
      </c>
      <c r="E2172" s="355" t="s">
        <v>235</v>
      </c>
      <c r="F2172" s="354">
        <v>533.06626624353646</v>
      </c>
      <c r="G2172" s="354" t="s">
        <v>238</v>
      </c>
      <c r="H2172" s="354" t="s">
        <v>219</v>
      </c>
      <c r="I2172" s="355" t="s">
        <v>219</v>
      </c>
    </row>
    <row r="2173" spans="1:9">
      <c r="A2173" s="354">
        <v>2022</v>
      </c>
      <c r="B2173" s="354" t="s">
        <v>234</v>
      </c>
      <c r="C2173" s="355" t="s">
        <v>165</v>
      </c>
      <c r="D2173" s="354" t="s">
        <v>13</v>
      </c>
      <c r="E2173" s="355" t="s">
        <v>235</v>
      </c>
      <c r="F2173" s="354">
        <v>122.03662835227631</v>
      </c>
      <c r="G2173" s="354" t="s">
        <v>238</v>
      </c>
      <c r="H2173" s="354" t="s">
        <v>219</v>
      </c>
      <c r="I2173" s="355" t="s">
        <v>219</v>
      </c>
    </row>
    <row r="2174" spans="1:9">
      <c r="A2174" s="354">
        <v>2022</v>
      </c>
      <c r="B2174" s="354" t="s">
        <v>234</v>
      </c>
      <c r="C2174" s="355" t="s">
        <v>167</v>
      </c>
      <c r="D2174" s="354" t="s">
        <v>13</v>
      </c>
      <c r="E2174" s="355" t="s">
        <v>235</v>
      </c>
      <c r="F2174" s="354">
        <v>17.981171643142105</v>
      </c>
      <c r="G2174" s="354" t="s">
        <v>238</v>
      </c>
      <c r="H2174" s="354" t="s">
        <v>219</v>
      </c>
      <c r="I2174" s="355" t="s">
        <v>219</v>
      </c>
    </row>
    <row r="2175" spans="1:9">
      <c r="A2175" s="354">
        <v>2022</v>
      </c>
      <c r="B2175" s="354" t="s">
        <v>234</v>
      </c>
      <c r="C2175" s="355" t="s">
        <v>168</v>
      </c>
      <c r="D2175" s="354" t="s">
        <v>13</v>
      </c>
      <c r="E2175" s="355" t="s">
        <v>235</v>
      </c>
      <c r="F2175" s="354">
        <v>45.050497441195382</v>
      </c>
      <c r="G2175" s="354" t="s">
        <v>238</v>
      </c>
      <c r="H2175" s="354" t="s">
        <v>219</v>
      </c>
      <c r="I2175" s="355" t="s">
        <v>219</v>
      </c>
    </row>
    <row r="2176" spans="1:9">
      <c r="A2176" s="354">
        <v>2022</v>
      </c>
      <c r="B2176" s="354" t="s">
        <v>234</v>
      </c>
      <c r="C2176" s="355" t="s">
        <v>155</v>
      </c>
      <c r="D2176" s="354" t="s">
        <v>13</v>
      </c>
      <c r="E2176" s="355" t="s">
        <v>235</v>
      </c>
      <c r="F2176" s="354">
        <v>190.64602661804682</v>
      </c>
      <c r="G2176" s="354" t="s">
        <v>238</v>
      </c>
      <c r="H2176" s="354" t="s">
        <v>219</v>
      </c>
      <c r="I2176" s="355" t="s">
        <v>219</v>
      </c>
    </row>
    <row r="2177" spans="1:9">
      <c r="A2177" s="354">
        <v>2022</v>
      </c>
      <c r="B2177" s="354" t="s">
        <v>234</v>
      </c>
      <c r="C2177" s="355" t="s">
        <v>163</v>
      </c>
      <c r="D2177" s="354" t="s">
        <v>13</v>
      </c>
      <c r="E2177" s="355" t="s">
        <v>235</v>
      </c>
      <c r="F2177" s="354">
        <v>262.11561017772362</v>
      </c>
      <c r="G2177" s="354" t="s">
        <v>238</v>
      </c>
      <c r="H2177" s="354" t="s">
        <v>219</v>
      </c>
      <c r="I2177" s="355" t="s">
        <v>219</v>
      </c>
    </row>
    <row r="2178" spans="1:9">
      <c r="A2178" s="354">
        <v>2022</v>
      </c>
      <c r="B2178" s="354" t="s">
        <v>234</v>
      </c>
      <c r="C2178" s="355" t="s">
        <v>166</v>
      </c>
      <c r="D2178" s="354" t="s">
        <v>13</v>
      </c>
      <c r="E2178" s="355" t="s">
        <v>235</v>
      </c>
      <c r="F2178" s="354">
        <v>346.81734557849552</v>
      </c>
      <c r="G2178" s="354" t="s">
        <v>238</v>
      </c>
      <c r="H2178" s="354" t="s">
        <v>219</v>
      </c>
      <c r="I2178" s="355" t="s">
        <v>219</v>
      </c>
    </row>
    <row r="2179" spans="1:9">
      <c r="A2179" s="354">
        <v>2022</v>
      </c>
      <c r="B2179" s="354" t="s">
        <v>234</v>
      </c>
      <c r="C2179" s="355" t="s">
        <v>169</v>
      </c>
      <c r="D2179" s="354" t="s">
        <v>13</v>
      </c>
      <c r="E2179" s="355" t="s">
        <v>235</v>
      </c>
      <c r="F2179" s="354">
        <v>212.59359265265186</v>
      </c>
      <c r="G2179" s="354" t="s">
        <v>238</v>
      </c>
      <c r="H2179" s="354" t="s">
        <v>219</v>
      </c>
      <c r="I2179" s="355" t="s">
        <v>219</v>
      </c>
    </row>
    <row r="2180" spans="1:9">
      <c r="A2180" s="354">
        <v>2022</v>
      </c>
      <c r="B2180" s="354" t="s">
        <v>234</v>
      </c>
      <c r="C2180" s="355" t="s">
        <v>172</v>
      </c>
      <c r="D2180" s="354" t="s">
        <v>13</v>
      </c>
      <c r="E2180" s="355" t="s">
        <v>235</v>
      </c>
      <c r="F2180" s="354">
        <v>64.344223276104813</v>
      </c>
      <c r="G2180" s="354" t="s">
        <v>238</v>
      </c>
      <c r="H2180" s="354" t="s">
        <v>219</v>
      </c>
      <c r="I2180" s="355" t="s">
        <v>219</v>
      </c>
    </row>
    <row r="2181" spans="1:9">
      <c r="A2181" s="354">
        <v>2022</v>
      </c>
      <c r="B2181" s="354" t="s">
        <v>234</v>
      </c>
      <c r="C2181" s="355" t="s">
        <v>162</v>
      </c>
      <c r="D2181" s="354" t="s">
        <v>13</v>
      </c>
      <c r="E2181" s="355" t="s">
        <v>235</v>
      </c>
      <c r="F2181" s="354">
        <v>5.9768637053676681</v>
      </c>
      <c r="G2181" s="354" t="s">
        <v>238</v>
      </c>
      <c r="H2181" s="354" t="s">
        <v>219</v>
      </c>
      <c r="I2181" s="355" t="s">
        <v>219</v>
      </c>
    </row>
    <row r="2182" spans="1:9">
      <c r="A2182" s="354">
        <v>2022</v>
      </c>
      <c r="B2182" s="354" t="s">
        <v>234</v>
      </c>
      <c r="C2182" s="355" t="s">
        <v>175</v>
      </c>
      <c r="D2182" s="354" t="s">
        <v>13</v>
      </c>
      <c r="E2182" s="355" t="s">
        <v>235</v>
      </c>
      <c r="F2182" s="354">
        <v>56.750814728294799</v>
      </c>
      <c r="G2182" s="354" t="s">
        <v>238</v>
      </c>
      <c r="H2182" s="354" t="s">
        <v>219</v>
      </c>
      <c r="I2182" s="355" t="s">
        <v>219</v>
      </c>
    </row>
    <row r="2183" spans="1:9">
      <c r="A2183" s="354">
        <v>2022</v>
      </c>
      <c r="B2183" s="354" t="s">
        <v>234</v>
      </c>
      <c r="C2183" s="355" t="s">
        <v>173</v>
      </c>
      <c r="D2183" s="354" t="s">
        <v>13</v>
      </c>
      <c r="E2183" s="355" t="s">
        <v>235</v>
      </c>
      <c r="F2183" s="354">
        <v>42.082376070646013</v>
      </c>
      <c r="G2183" s="354" t="s">
        <v>238</v>
      </c>
      <c r="H2183" s="354" t="s">
        <v>219</v>
      </c>
      <c r="I2183" s="355" t="s">
        <v>219</v>
      </c>
    </row>
    <row r="2184" spans="1:9">
      <c r="A2184" s="354">
        <v>2022</v>
      </c>
      <c r="B2184" s="354" t="s">
        <v>234</v>
      </c>
      <c r="C2184" s="355" t="s">
        <v>176</v>
      </c>
      <c r="D2184" s="354" t="s">
        <v>13</v>
      </c>
      <c r="E2184" s="355" t="s">
        <v>235</v>
      </c>
      <c r="F2184" s="354">
        <v>75.877932042916228</v>
      </c>
      <c r="G2184" s="354" t="s">
        <v>238</v>
      </c>
      <c r="H2184" s="354" t="s">
        <v>219</v>
      </c>
      <c r="I2184" s="355" t="s">
        <v>219</v>
      </c>
    </row>
    <row r="2185" spans="1:9">
      <c r="A2185" s="354">
        <v>2022</v>
      </c>
      <c r="B2185" s="354" t="s">
        <v>234</v>
      </c>
      <c r="C2185" s="355" t="s">
        <v>174</v>
      </c>
      <c r="D2185" s="354" t="s">
        <v>13</v>
      </c>
      <c r="E2185" s="355" t="s">
        <v>235</v>
      </c>
      <c r="F2185" s="354">
        <v>160.61461121052247</v>
      </c>
      <c r="G2185" s="354" t="s">
        <v>238</v>
      </c>
      <c r="H2185" s="354" t="s">
        <v>219</v>
      </c>
      <c r="I2185" s="355" t="s">
        <v>219</v>
      </c>
    </row>
    <row r="2186" spans="1:9">
      <c r="A2186" s="354">
        <v>2022</v>
      </c>
      <c r="B2186" s="354" t="s">
        <v>234</v>
      </c>
      <c r="C2186" s="355" t="s">
        <v>183</v>
      </c>
      <c r="D2186" s="354" t="s">
        <v>13</v>
      </c>
      <c r="E2186" s="355" t="s">
        <v>235</v>
      </c>
      <c r="F2186" s="354">
        <v>27.04596716137986</v>
      </c>
      <c r="G2186" s="354" t="s">
        <v>238</v>
      </c>
      <c r="H2186" s="354" t="s">
        <v>219</v>
      </c>
      <c r="I2186" s="355" t="s">
        <v>219</v>
      </c>
    </row>
    <row r="2187" spans="1:9">
      <c r="A2187" s="354">
        <v>2022</v>
      </c>
      <c r="B2187" s="354" t="s">
        <v>234</v>
      </c>
      <c r="C2187" s="355" t="s">
        <v>185</v>
      </c>
      <c r="D2187" s="354" t="s">
        <v>13</v>
      </c>
      <c r="E2187" s="355" t="s">
        <v>235</v>
      </c>
      <c r="F2187" s="354">
        <v>30.588919910351414</v>
      </c>
      <c r="G2187" s="354" t="s">
        <v>238</v>
      </c>
      <c r="H2187" s="354" t="s">
        <v>219</v>
      </c>
      <c r="I2187" s="355" t="s">
        <v>219</v>
      </c>
    </row>
    <row r="2188" spans="1:9">
      <c r="A2188" s="354">
        <v>2022</v>
      </c>
      <c r="B2188" s="354" t="s">
        <v>234</v>
      </c>
      <c r="C2188" s="355" t="s">
        <v>186</v>
      </c>
      <c r="D2188" s="354" t="s">
        <v>13</v>
      </c>
      <c r="E2188" s="355" t="s">
        <v>235</v>
      </c>
      <c r="F2188" s="354">
        <v>382.88113832502461</v>
      </c>
      <c r="G2188" s="354" t="s">
        <v>238</v>
      </c>
      <c r="H2188" s="354" t="s">
        <v>219</v>
      </c>
      <c r="I2188" s="355" t="s">
        <v>219</v>
      </c>
    </row>
    <row r="2189" spans="1:9">
      <c r="A2189" s="354">
        <v>2022</v>
      </c>
      <c r="B2189" s="354" t="s">
        <v>234</v>
      </c>
      <c r="C2189" s="355" t="s">
        <v>161</v>
      </c>
      <c r="D2189" s="354" t="s">
        <v>13</v>
      </c>
      <c r="E2189" s="355" t="s">
        <v>235</v>
      </c>
      <c r="F2189" s="354">
        <v>475.65114587290611</v>
      </c>
      <c r="G2189" s="354" t="s">
        <v>238</v>
      </c>
      <c r="H2189" s="354" t="s">
        <v>219</v>
      </c>
      <c r="I2189" s="355" t="s">
        <v>219</v>
      </c>
    </row>
    <row r="2190" spans="1:9">
      <c r="A2190" s="354">
        <v>2022</v>
      </c>
      <c r="B2190" s="354" t="s">
        <v>234</v>
      </c>
      <c r="C2190" s="355" t="s">
        <v>187</v>
      </c>
      <c r="D2190" s="354" t="s">
        <v>13</v>
      </c>
      <c r="E2190" s="355" t="s">
        <v>235</v>
      </c>
      <c r="F2190" s="354">
        <v>14.888007270499202</v>
      </c>
      <c r="G2190" s="354" t="s">
        <v>238</v>
      </c>
      <c r="H2190" s="354" t="s">
        <v>219</v>
      </c>
      <c r="I2190" s="355" t="s">
        <v>219</v>
      </c>
    </row>
    <row r="2191" spans="1:9">
      <c r="A2191" s="354">
        <v>2022</v>
      </c>
      <c r="B2191" s="354" t="s">
        <v>234</v>
      </c>
      <c r="C2191" s="355" t="s">
        <v>177</v>
      </c>
      <c r="D2191" s="354" t="s">
        <v>13</v>
      </c>
      <c r="E2191" s="355" t="s">
        <v>235</v>
      </c>
      <c r="F2191" s="354">
        <v>76.581736346189572</v>
      </c>
      <c r="G2191" s="354" t="s">
        <v>238</v>
      </c>
      <c r="H2191" s="354" t="s">
        <v>219</v>
      </c>
      <c r="I2191" s="355" t="s">
        <v>219</v>
      </c>
    </row>
    <row r="2192" spans="1:9">
      <c r="A2192" s="354">
        <v>2022</v>
      </c>
      <c r="B2192" s="354" t="s">
        <v>234</v>
      </c>
      <c r="C2192" s="355" t="s">
        <v>171</v>
      </c>
      <c r="D2192" s="354" t="s">
        <v>13</v>
      </c>
      <c r="E2192" s="355" t="s">
        <v>235</v>
      </c>
      <c r="F2192" s="354">
        <v>230.91439775936095</v>
      </c>
      <c r="G2192" s="354" t="s">
        <v>238</v>
      </c>
      <c r="H2192" s="354" t="s">
        <v>219</v>
      </c>
      <c r="I2192" s="355" t="s">
        <v>219</v>
      </c>
    </row>
    <row r="2193" spans="1:9">
      <c r="A2193" s="354">
        <v>2022</v>
      </c>
      <c r="B2193" s="354" t="s">
        <v>234</v>
      </c>
      <c r="C2193" s="355" t="s">
        <v>188</v>
      </c>
      <c r="D2193" s="354" t="s">
        <v>13</v>
      </c>
      <c r="E2193" s="355" t="s">
        <v>235</v>
      </c>
      <c r="F2193" s="354">
        <v>223.96496209928301</v>
      </c>
      <c r="G2193" s="354" t="s">
        <v>238</v>
      </c>
      <c r="H2193" s="354" t="s">
        <v>219</v>
      </c>
      <c r="I2193" s="355" t="s">
        <v>219</v>
      </c>
    </row>
    <row r="2194" spans="1:9">
      <c r="A2194" s="354">
        <v>2022</v>
      </c>
      <c r="B2194" s="354" t="s">
        <v>234</v>
      </c>
      <c r="C2194" s="355" t="s">
        <v>198</v>
      </c>
      <c r="D2194" s="354" t="s">
        <v>4</v>
      </c>
      <c r="E2194" s="355" t="s">
        <v>235</v>
      </c>
      <c r="F2194" s="354">
        <v>1489.7221274544299</v>
      </c>
      <c r="G2194" s="354" t="s">
        <v>238</v>
      </c>
      <c r="H2194" s="354" t="s">
        <v>219</v>
      </c>
      <c r="I2194" s="355" t="s">
        <v>219</v>
      </c>
    </row>
    <row r="2195" spans="1:9">
      <c r="A2195" s="354">
        <v>2022</v>
      </c>
      <c r="B2195" s="354" t="s">
        <v>234</v>
      </c>
      <c r="C2195" s="355" t="s">
        <v>190</v>
      </c>
      <c r="D2195" s="354" t="s">
        <v>1</v>
      </c>
      <c r="E2195" s="355" t="s">
        <v>235</v>
      </c>
      <c r="F2195" s="354">
        <v>147.44987767548588</v>
      </c>
      <c r="G2195" s="354" t="s">
        <v>238</v>
      </c>
      <c r="H2195" s="354" t="s">
        <v>219</v>
      </c>
      <c r="I2195" s="355" t="s">
        <v>219</v>
      </c>
    </row>
    <row r="2196" spans="1:9">
      <c r="A2196" s="354">
        <v>2022</v>
      </c>
      <c r="B2196" s="354" t="s">
        <v>234</v>
      </c>
      <c r="C2196" s="355" t="s">
        <v>192</v>
      </c>
      <c r="D2196" s="354" t="s">
        <v>1</v>
      </c>
      <c r="E2196" s="355" t="s">
        <v>235</v>
      </c>
      <c r="F2196" s="354">
        <v>45.088655219722668</v>
      </c>
      <c r="G2196" s="354" t="s">
        <v>238</v>
      </c>
      <c r="H2196" s="354" t="s">
        <v>219</v>
      </c>
      <c r="I2196" s="355" t="s">
        <v>219</v>
      </c>
    </row>
    <row r="2197" spans="1:9">
      <c r="A2197" s="354">
        <v>2022</v>
      </c>
      <c r="B2197" s="354" t="s">
        <v>234</v>
      </c>
      <c r="C2197" s="355" t="s">
        <v>204</v>
      </c>
      <c r="D2197" s="354" t="s">
        <v>2</v>
      </c>
      <c r="E2197" s="355" t="s">
        <v>235</v>
      </c>
      <c r="F2197" s="354">
        <v>5754.2744617241606</v>
      </c>
      <c r="G2197" s="354" t="s">
        <v>238</v>
      </c>
      <c r="H2197" s="354" t="s">
        <v>219</v>
      </c>
      <c r="I2197" s="355" t="s">
        <v>219</v>
      </c>
    </row>
    <row r="2198" spans="1:9">
      <c r="A2198" s="354">
        <v>2022</v>
      </c>
      <c r="B2198" s="354" t="s">
        <v>234</v>
      </c>
      <c r="C2198" s="355" t="s">
        <v>205</v>
      </c>
      <c r="D2198" s="354" t="s">
        <v>2</v>
      </c>
      <c r="E2198" s="355" t="s">
        <v>235</v>
      </c>
      <c r="F2198" s="354">
        <v>3187.7894129406855</v>
      </c>
      <c r="G2198" s="354" t="s">
        <v>238</v>
      </c>
      <c r="H2198" s="354" t="s">
        <v>219</v>
      </c>
      <c r="I2198" s="355" t="s">
        <v>219</v>
      </c>
    </row>
    <row r="2199" spans="1:9">
      <c r="A2199" s="354">
        <v>2022</v>
      </c>
      <c r="B2199" s="354" t="s">
        <v>234</v>
      </c>
      <c r="C2199" s="355" t="s">
        <v>206</v>
      </c>
      <c r="D2199" s="354" t="s">
        <v>2</v>
      </c>
      <c r="E2199" s="355" t="s">
        <v>235</v>
      </c>
      <c r="F2199" s="354">
        <v>674.41269632326794</v>
      </c>
      <c r="G2199" s="354" t="s">
        <v>238</v>
      </c>
      <c r="H2199" s="354" t="s">
        <v>219</v>
      </c>
      <c r="I2199" s="355" t="s">
        <v>219</v>
      </c>
    </row>
    <row r="2200" spans="1:9">
      <c r="A2200" s="354">
        <v>2022</v>
      </c>
      <c r="B2200" s="354" t="s">
        <v>234</v>
      </c>
      <c r="C2200" s="355" t="s">
        <v>193</v>
      </c>
      <c r="D2200" s="354" t="s">
        <v>5</v>
      </c>
      <c r="E2200" s="355" t="s">
        <v>235</v>
      </c>
      <c r="F2200" s="354">
        <v>2168.7160671107113</v>
      </c>
      <c r="G2200" s="354" t="s">
        <v>238</v>
      </c>
      <c r="H2200" s="354" t="s">
        <v>219</v>
      </c>
      <c r="I2200" s="355" t="s">
        <v>219</v>
      </c>
    </row>
    <row r="2201" spans="1:9">
      <c r="A2201" s="354">
        <v>2022</v>
      </c>
      <c r="B2201" s="354" t="s">
        <v>234</v>
      </c>
      <c r="C2201" s="355" t="s">
        <v>164</v>
      </c>
      <c r="D2201" s="354" t="s">
        <v>5</v>
      </c>
      <c r="E2201" s="355" t="s">
        <v>235</v>
      </c>
      <c r="F2201" s="354">
        <v>5951.0393825862802</v>
      </c>
      <c r="G2201" s="354" t="s">
        <v>238</v>
      </c>
      <c r="H2201" s="354" t="s">
        <v>219</v>
      </c>
      <c r="I2201" s="355" t="s">
        <v>219</v>
      </c>
    </row>
    <row r="2202" spans="1:9">
      <c r="A2202" s="354">
        <v>2022</v>
      </c>
      <c r="B2202" s="354" t="s">
        <v>234</v>
      </c>
      <c r="C2202" s="355" t="s">
        <v>170</v>
      </c>
      <c r="D2202" s="354" t="s">
        <v>5</v>
      </c>
      <c r="E2202" s="355" t="s">
        <v>235</v>
      </c>
      <c r="F2202" s="354">
        <v>5759.027302629047</v>
      </c>
      <c r="G2202" s="354" t="s">
        <v>238</v>
      </c>
      <c r="H2202" s="354" t="s">
        <v>219</v>
      </c>
      <c r="I2202" s="355" t="s">
        <v>219</v>
      </c>
    </row>
    <row r="2203" spans="1:9">
      <c r="A2203" s="354">
        <v>2022</v>
      </c>
      <c r="B2203" s="354" t="s">
        <v>234</v>
      </c>
      <c r="C2203" s="355" t="s">
        <v>194</v>
      </c>
      <c r="D2203" s="354" t="s">
        <v>5</v>
      </c>
      <c r="E2203" s="355" t="s">
        <v>235</v>
      </c>
      <c r="F2203" s="354">
        <v>701.23923525365637</v>
      </c>
      <c r="G2203" s="354" t="s">
        <v>238</v>
      </c>
      <c r="H2203" s="354" t="s">
        <v>219</v>
      </c>
      <c r="I2203" s="355" t="s">
        <v>219</v>
      </c>
    </row>
    <row r="2204" spans="1:9">
      <c r="A2204" s="354">
        <v>2022</v>
      </c>
      <c r="B2204" s="354" t="s">
        <v>234</v>
      </c>
      <c r="C2204" s="355" t="s">
        <v>195</v>
      </c>
      <c r="D2204" s="354" t="s">
        <v>8</v>
      </c>
      <c r="E2204" s="355" t="s">
        <v>235</v>
      </c>
      <c r="F2204" s="354">
        <v>1950.6119600044008</v>
      </c>
      <c r="G2204" s="354" t="s">
        <v>238</v>
      </c>
      <c r="H2204" s="354" t="s">
        <v>219</v>
      </c>
      <c r="I2204" s="355" t="s">
        <v>219</v>
      </c>
    </row>
    <row r="2205" spans="1:9">
      <c r="A2205" s="354">
        <v>2022</v>
      </c>
      <c r="B2205" s="354" t="s">
        <v>234</v>
      </c>
      <c r="C2205" s="355" t="s">
        <v>213</v>
      </c>
      <c r="D2205" s="354" t="s">
        <v>8</v>
      </c>
      <c r="E2205" s="355" t="s">
        <v>235</v>
      </c>
      <c r="F2205" s="354">
        <v>33.812410051611295</v>
      </c>
      <c r="G2205" s="354" t="s">
        <v>238</v>
      </c>
      <c r="H2205" s="354" t="s">
        <v>219</v>
      </c>
      <c r="I2205" s="355" t="s">
        <v>219</v>
      </c>
    </row>
    <row r="2206" spans="1:9">
      <c r="A2206" s="354">
        <v>2022</v>
      </c>
      <c r="B2206" s="354" t="s">
        <v>234</v>
      </c>
      <c r="C2206" s="355" t="s">
        <v>199</v>
      </c>
      <c r="D2206" s="354" t="s">
        <v>8</v>
      </c>
      <c r="E2206" s="355" t="s">
        <v>235</v>
      </c>
      <c r="F2206" s="354">
        <v>779.69783294916317</v>
      </c>
      <c r="G2206" s="354" t="s">
        <v>238</v>
      </c>
      <c r="H2206" s="354" t="s">
        <v>219</v>
      </c>
      <c r="I2206" s="355" t="s">
        <v>219</v>
      </c>
    </row>
    <row r="2207" spans="1:9">
      <c r="A2207" s="354">
        <v>2022</v>
      </c>
      <c r="B2207" s="354" t="s">
        <v>234</v>
      </c>
      <c r="C2207" s="355" t="s">
        <v>196</v>
      </c>
      <c r="D2207" s="354" t="s">
        <v>8</v>
      </c>
      <c r="E2207" s="355" t="s">
        <v>235</v>
      </c>
      <c r="F2207" s="354">
        <v>131.57564765989181</v>
      </c>
      <c r="G2207" s="354" t="s">
        <v>238</v>
      </c>
      <c r="H2207" s="354" t="s">
        <v>219</v>
      </c>
      <c r="I2207" s="355" t="s">
        <v>219</v>
      </c>
    </row>
    <row r="2208" spans="1:9">
      <c r="A2208" s="354">
        <v>2022</v>
      </c>
      <c r="B2208" s="354" t="s">
        <v>234</v>
      </c>
      <c r="C2208" s="355" t="s">
        <v>191</v>
      </c>
      <c r="D2208" s="354" t="s">
        <v>8</v>
      </c>
      <c r="E2208" s="355" t="s">
        <v>235</v>
      </c>
      <c r="F2208" s="354">
        <v>3934.5151151474652</v>
      </c>
      <c r="G2208" s="354" t="s">
        <v>238</v>
      </c>
      <c r="H2208" s="354" t="s">
        <v>219</v>
      </c>
      <c r="I2208" s="355" t="s">
        <v>219</v>
      </c>
    </row>
    <row r="2209" spans="1:9">
      <c r="A2209" s="354">
        <v>2022</v>
      </c>
      <c r="B2209" s="354" t="s">
        <v>234</v>
      </c>
      <c r="C2209" s="355" t="s">
        <v>215</v>
      </c>
      <c r="D2209" s="354" t="s">
        <v>8</v>
      </c>
      <c r="E2209" s="355" t="s">
        <v>235</v>
      </c>
      <c r="F2209" s="354">
        <v>571.6114999196883</v>
      </c>
      <c r="G2209" s="354" t="s">
        <v>238</v>
      </c>
      <c r="H2209" s="354" t="s">
        <v>219</v>
      </c>
      <c r="I2209" s="355" t="s">
        <v>219</v>
      </c>
    </row>
    <row r="2210" spans="1:9">
      <c r="A2210" s="354">
        <v>2022</v>
      </c>
      <c r="B2210" s="354" t="s">
        <v>234</v>
      </c>
      <c r="C2210" s="355" t="s">
        <v>207</v>
      </c>
      <c r="D2210" s="354" t="s">
        <v>8</v>
      </c>
      <c r="E2210" s="355" t="s">
        <v>235</v>
      </c>
      <c r="F2210" s="354">
        <v>248.48243171402058</v>
      </c>
      <c r="G2210" s="354" t="s">
        <v>238</v>
      </c>
      <c r="H2210" s="354" t="s">
        <v>219</v>
      </c>
      <c r="I2210" s="355" t="s">
        <v>219</v>
      </c>
    </row>
    <row r="2211" spans="1:9">
      <c r="A2211" s="354">
        <v>2022</v>
      </c>
      <c r="B2211" s="354" t="s">
        <v>234</v>
      </c>
      <c r="C2211" s="355" t="s">
        <v>208</v>
      </c>
      <c r="D2211" s="354" t="s">
        <v>8</v>
      </c>
      <c r="E2211" s="355" t="s">
        <v>235</v>
      </c>
      <c r="F2211" s="354">
        <v>850.53306933644092</v>
      </c>
      <c r="G2211" s="354" t="s">
        <v>238</v>
      </c>
      <c r="H2211" s="354" t="s">
        <v>219</v>
      </c>
      <c r="I2211" s="355" t="s">
        <v>219</v>
      </c>
    </row>
    <row r="2212" spans="1:9">
      <c r="A2212" s="354">
        <v>2022</v>
      </c>
      <c r="B2212" s="354" t="s">
        <v>234</v>
      </c>
      <c r="C2212" s="355" t="s">
        <v>214</v>
      </c>
      <c r="D2212" s="354" t="s">
        <v>8</v>
      </c>
      <c r="E2212" s="355" t="s">
        <v>235</v>
      </c>
      <c r="F2212" s="354">
        <v>120.49963129569649</v>
      </c>
      <c r="G2212" s="354" t="s">
        <v>238</v>
      </c>
      <c r="H2212" s="354" t="s">
        <v>219</v>
      </c>
      <c r="I2212" s="355" t="s">
        <v>219</v>
      </c>
    </row>
    <row r="2213" spans="1:9">
      <c r="A2213" s="354">
        <v>2022</v>
      </c>
      <c r="B2213" s="354" t="s">
        <v>234</v>
      </c>
      <c r="C2213" s="355" t="s">
        <v>201</v>
      </c>
      <c r="D2213" s="354" t="s">
        <v>9</v>
      </c>
      <c r="E2213" s="355" t="s">
        <v>235</v>
      </c>
      <c r="F2213" s="354">
        <v>395.0231432893155</v>
      </c>
      <c r="G2213" s="354" t="s">
        <v>238</v>
      </c>
      <c r="H2213" s="354" t="s">
        <v>219</v>
      </c>
      <c r="I2213" s="355" t="s">
        <v>219</v>
      </c>
    </row>
    <row r="2214" spans="1:9">
      <c r="A2214" s="354">
        <v>2022</v>
      </c>
      <c r="B2214" s="354" t="s">
        <v>234</v>
      </c>
      <c r="C2214" s="355" t="s">
        <v>189</v>
      </c>
      <c r="D2214" s="354" t="s">
        <v>9</v>
      </c>
      <c r="E2214" s="355" t="s">
        <v>235</v>
      </c>
      <c r="F2214" s="354">
        <v>859.20413214008136</v>
      </c>
      <c r="G2214" s="354" t="s">
        <v>238</v>
      </c>
      <c r="H2214" s="354" t="s">
        <v>219</v>
      </c>
      <c r="I2214" s="355" t="s">
        <v>219</v>
      </c>
    </row>
    <row r="2215" spans="1:9">
      <c r="A2215" s="354">
        <v>2022</v>
      </c>
      <c r="B2215" s="354" t="s">
        <v>234</v>
      </c>
      <c r="C2215" s="355" t="s">
        <v>209</v>
      </c>
      <c r="D2215" s="354" t="s">
        <v>12</v>
      </c>
      <c r="E2215" s="355" t="s">
        <v>235</v>
      </c>
      <c r="F2215" s="354">
        <v>495.97979067587039</v>
      </c>
      <c r="G2215" s="354" t="s">
        <v>238</v>
      </c>
      <c r="H2215" s="354" t="s">
        <v>219</v>
      </c>
      <c r="I2215" s="355" t="s">
        <v>219</v>
      </c>
    </row>
    <row r="2216" spans="1:9">
      <c r="A2216" s="354">
        <v>2022</v>
      </c>
      <c r="B2216" s="354" t="s">
        <v>234</v>
      </c>
      <c r="C2216" s="355" t="s">
        <v>210</v>
      </c>
      <c r="D2216" s="354" t="s">
        <v>12</v>
      </c>
      <c r="E2216" s="355" t="s">
        <v>235</v>
      </c>
      <c r="F2216" s="354">
        <v>1210.5914604905663</v>
      </c>
      <c r="G2216" s="354" t="s">
        <v>238</v>
      </c>
      <c r="H2216" s="354" t="s">
        <v>219</v>
      </c>
      <c r="I2216" s="355" t="s">
        <v>219</v>
      </c>
    </row>
    <row r="2217" spans="1:9">
      <c r="A2217" s="354">
        <v>2022</v>
      </c>
      <c r="B2217" s="354" t="s">
        <v>234</v>
      </c>
      <c r="C2217" s="355" t="s">
        <v>178</v>
      </c>
      <c r="D2217" s="354" t="s">
        <v>6</v>
      </c>
      <c r="E2217" s="355" t="s">
        <v>235</v>
      </c>
      <c r="F2217" s="354">
        <v>3853.4216035236582</v>
      </c>
      <c r="G2217" s="354" t="s">
        <v>238</v>
      </c>
      <c r="H2217" s="354" t="s">
        <v>219</v>
      </c>
      <c r="I2217" s="355" t="s">
        <v>219</v>
      </c>
    </row>
    <row r="2218" spans="1:9">
      <c r="A2218" s="354">
        <v>2022</v>
      </c>
      <c r="B2218" s="354" t="s">
        <v>234</v>
      </c>
      <c r="C2218" s="355" t="s">
        <v>216</v>
      </c>
      <c r="D2218" s="354" t="s">
        <v>6</v>
      </c>
      <c r="E2218" s="355" t="s">
        <v>235</v>
      </c>
      <c r="F2218" s="354">
        <v>367.71702766334676</v>
      </c>
      <c r="G2218" s="354" t="s">
        <v>238</v>
      </c>
      <c r="H2218" s="354" t="s">
        <v>219</v>
      </c>
      <c r="I2218" s="355" t="s">
        <v>219</v>
      </c>
    </row>
    <row r="2219" spans="1:9">
      <c r="A2219" s="354">
        <v>2022</v>
      </c>
      <c r="B2219" s="354" t="s">
        <v>234</v>
      </c>
      <c r="C2219" s="355" t="s">
        <v>179</v>
      </c>
      <c r="D2219" s="354" t="s">
        <v>6</v>
      </c>
      <c r="E2219" s="355" t="s">
        <v>235</v>
      </c>
      <c r="F2219" s="354">
        <v>347.81090705292809</v>
      </c>
      <c r="G2219" s="354" t="s">
        <v>238</v>
      </c>
      <c r="H2219" s="354" t="s">
        <v>219</v>
      </c>
      <c r="I2219" s="355" t="s">
        <v>219</v>
      </c>
    </row>
    <row r="2220" spans="1:9">
      <c r="A2220" s="354">
        <v>2022</v>
      </c>
      <c r="B2220" s="354" t="s">
        <v>234</v>
      </c>
      <c r="C2220" s="355" t="s">
        <v>217</v>
      </c>
      <c r="D2220" s="354" t="s">
        <v>3</v>
      </c>
      <c r="E2220" s="355" t="s">
        <v>235</v>
      </c>
      <c r="F2220" s="354">
        <v>549.33983089599724</v>
      </c>
      <c r="G2220" s="354" t="s">
        <v>238</v>
      </c>
      <c r="H2220" s="354" t="s">
        <v>219</v>
      </c>
      <c r="I2220" s="355" t="s">
        <v>219</v>
      </c>
    </row>
    <row r="2221" spans="1:9">
      <c r="A2221" s="354">
        <v>2022</v>
      </c>
      <c r="B2221" s="354" t="s">
        <v>234</v>
      </c>
      <c r="C2221" s="355" t="s">
        <v>180</v>
      </c>
      <c r="D2221" s="354" t="s">
        <v>3</v>
      </c>
      <c r="E2221" s="355" t="s">
        <v>235</v>
      </c>
      <c r="F2221" s="354">
        <v>818.07889564517905</v>
      </c>
      <c r="G2221" s="354" t="s">
        <v>238</v>
      </c>
      <c r="H2221" s="354" t="s">
        <v>219</v>
      </c>
      <c r="I2221" s="355" t="s">
        <v>219</v>
      </c>
    </row>
    <row r="2222" spans="1:9">
      <c r="A2222" s="354">
        <v>2022</v>
      </c>
      <c r="B2222" s="354" t="s">
        <v>234</v>
      </c>
      <c r="C2222" s="355" t="s">
        <v>200</v>
      </c>
      <c r="D2222" s="354" t="s">
        <v>7</v>
      </c>
      <c r="E2222" s="355" t="s">
        <v>235</v>
      </c>
      <c r="F2222" s="354">
        <v>749.91521569180691</v>
      </c>
      <c r="G2222" s="354" t="s">
        <v>238</v>
      </c>
      <c r="H2222" s="354" t="s">
        <v>219</v>
      </c>
      <c r="I2222" s="355" t="s">
        <v>219</v>
      </c>
    </row>
    <row r="2223" spans="1:9">
      <c r="A2223" s="354">
        <v>2022</v>
      </c>
      <c r="B2223" s="354" t="s">
        <v>234</v>
      </c>
      <c r="C2223" s="355" t="s">
        <v>181</v>
      </c>
      <c r="D2223" s="354" t="s">
        <v>7</v>
      </c>
      <c r="E2223" s="355" t="s">
        <v>235</v>
      </c>
      <c r="F2223" s="354">
        <v>487.26071532729446</v>
      </c>
      <c r="G2223" s="354" t="s">
        <v>238</v>
      </c>
      <c r="H2223" s="354" t="s">
        <v>219</v>
      </c>
      <c r="I2223" s="355" t="s">
        <v>219</v>
      </c>
    </row>
    <row r="2224" spans="1:9">
      <c r="A2224" s="354">
        <v>2022</v>
      </c>
      <c r="B2224" s="354" t="s">
        <v>234</v>
      </c>
      <c r="C2224" s="355" t="s">
        <v>218</v>
      </c>
      <c r="D2224" s="354" t="s">
        <v>7</v>
      </c>
      <c r="E2224" s="355" t="s">
        <v>235</v>
      </c>
      <c r="F2224" s="354">
        <v>237.6572298005041</v>
      </c>
      <c r="G2224" s="354" t="s">
        <v>238</v>
      </c>
      <c r="H2224" s="354" t="s">
        <v>219</v>
      </c>
      <c r="I2224" s="355" t="s">
        <v>219</v>
      </c>
    </row>
    <row r="2225" spans="1:9">
      <c r="A2225" s="354">
        <v>2022</v>
      </c>
      <c r="B2225" s="354" t="s">
        <v>234</v>
      </c>
      <c r="C2225" s="355" t="s">
        <v>197</v>
      </c>
      <c r="D2225" s="354" t="s">
        <v>7</v>
      </c>
      <c r="E2225" s="355" t="s">
        <v>235</v>
      </c>
      <c r="F2225" s="354">
        <v>499.75434272337486</v>
      </c>
      <c r="G2225" s="354" t="s">
        <v>238</v>
      </c>
      <c r="H2225" s="354" t="s">
        <v>219</v>
      </c>
      <c r="I2225" s="355" t="s">
        <v>219</v>
      </c>
    </row>
    <row r="2226" spans="1:9">
      <c r="A2226" s="354">
        <v>2022</v>
      </c>
      <c r="B2226" s="354" t="s">
        <v>234</v>
      </c>
      <c r="C2226" s="355" t="s">
        <v>211</v>
      </c>
      <c r="D2226" s="354" t="s">
        <v>7</v>
      </c>
      <c r="E2226" s="355" t="s">
        <v>235</v>
      </c>
      <c r="F2226" s="354">
        <v>347.94393617089685</v>
      </c>
      <c r="G2226" s="354" t="s">
        <v>238</v>
      </c>
      <c r="H2226" s="354" t="s">
        <v>219</v>
      </c>
      <c r="I2226" s="355" t="s">
        <v>219</v>
      </c>
    </row>
    <row r="2227" spans="1:9">
      <c r="A2227" s="354">
        <v>2022</v>
      </c>
      <c r="B2227" s="354" t="s">
        <v>234</v>
      </c>
      <c r="C2227" s="355" t="s">
        <v>182</v>
      </c>
      <c r="D2227" s="354" t="s">
        <v>14</v>
      </c>
      <c r="E2227" s="355" t="s">
        <v>235</v>
      </c>
      <c r="F2227" s="354">
        <v>1695.6146202930843</v>
      </c>
      <c r="G2227" s="354" t="s">
        <v>238</v>
      </c>
      <c r="H2227" s="354" t="s">
        <v>219</v>
      </c>
      <c r="I2227" s="355" t="s">
        <v>219</v>
      </c>
    </row>
    <row r="2228" spans="1:9">
      <c r="A2228" s="354">
        <v>2022</v>
      </c>
      <c r="B2228" s="354" t="s">
        <v>234</v>
      </c>
      <c r="C2228" s="355" t="s">
        <v>212</v>
      </c>
      <c r="D2228" s="354" t="s">
        <v>16</v>
      </c>
      <c r="E2228" s="355" t="s">
        <v>235</v>
      </c>
      <c r="F2228" s="354">
        <v>708.84357034600578</v>
      </c>
      <c r="G2228" s="354" t="s">
        <v>238</v>
      </c>
      <c r="H2228" s="354" t="s">
        <v>219</v>
      </c>
      <c r="I2228" s="355" t="s">
        <v>219</v>
      </c>
    </row>
    <row r="2229" spans="1:9">
      <c r="A2229" s="354">
        <v>2022</v>
      </c>
      <c r="B2229" s="354" t="s">
        <v>234</v>
      </c>
      <c r="C2229" s="355" t="s">
        <v>184</v>
      </c>
      <c r="D2229" s="354" t="s">
        <v>47</v>
      </c>
      <c r="E2229" s="355" t="s">
        <v>235</v>
      </c>
      <c r="F2229" s="354">
        <v>738.00358811509079</v>
      </c>
      <c r="G2229" s="354" t="s">
        <v>238</v>
      </c>
      <c r="H2229" s="354" t="s">
        <v>219</v>
      </c>
      <c r="I2229" s="355" t="s">
        <v>219</v>
      </c>
    </row>
    <row r="2230" spans="1:9">
      <c r="A2230" s="354">
        <v>2022</v>
      </c>
      <c r="B2230" s="354" t="s">
        <v>234</v>
      </c>
      <c r="C2230" s="355" t="s">
        <v>203</v>
      </c>
      <c r="D2230" s="354" t="s">
        <v>45</v>
      </c>
      <c r="E2230" s="355" t="s">
        <v>235</v>
      </c>
      <c r="F2230" s="354">
        <v>418.64340124457863</v>
      </c>
      <c r="G2230" s="354" t="s">
        <v>238</v>
      </c>
      <c r="H2230" s="354" t="s">
        <v>219</v>
      </c>
      <c r="I2230" s="355" t="s">
        <v>219</v>
      </c>
    </row>
    <row r="2231" spans="1:9">
      <c r="A2231" s="354">
        <v>2022</v>
      </c>
      <c r="B2231" s="354" t="s">
        <v>234</v>
      </c>
      <c r="C2231" s="355" t="s">
        <v>202</v>
      </c>
      <c r="D2231" s="354" t="s">
        <v>44</v>
      </c>
      <c r="E2231" s="355" t="s">
        <v>235</v>
      </c>
      <c r="F2231" s="354">
        <v>395.36830461731205</v>
      </c>
      <c r="G2231" s="354" t="s">
        <v>238</v>
      </c>
      <c r="H2231" s="354" t="s">
        <v>219</v>
      </c>
      <c r="I2231" s="355" t="s">
        <v>219</v>
      </c>
    </row>
    <row r="2232" spans="1:9">
      <c r="A2232" s="354">
        <v>2022</v>
      </c>
      <c r="B2232" s="354" t="s">
        <v>236</v>
      </c>
      <c r="C2232" s="355" t="s">
        <v>220</v>
      </c>
      <c r="D2232" s="354" t="s">
        <v>2</v>
      </c>
      <c r="E2232" s="355" t="s">
        <v>235</v>
      </c>
      <c r="F2232" s="354">
        <v>690.11398297706876</v>
      </c>
      <c r="G2232" s="354" t="s">
        <v>238</v>
      </c>
      <c r="H2232" s="354" t="s">
        <v>219</v>
      </c>
      <c r="I2232" s="355" t="s">
        <v>219</v>
      </c>
    </row>
    <row r="2233" spans="1:9">
      <c r="A2233" s="354">
        <v>2022</v>
      </c>
      <c r="B2233" s="354" t="s">
        <v>236</v>
      </c>
      <c r="C2233" s="355" t="s">
        <v>221</v>
      </c>
      <c r="D2233" s="354" t="s">
        <v>2</v>
      </c>
      <c r="E2233" s="355" t="s">
        <v>235</v>
      </c>
      <c r="F2233" s="354">
        <v>21.614925696690324</v>
      </c>
      <c r="G2233" s="354" t="s">
        <v>238</v>
      </c>
      <c r="H2233" s="354" t="s">
        <v>219</v>
      </c>
      <c r="I2233" s="355" t="s">
        <v>219</v>
      </c>
    </row>
    <row r="2234" spans="1:9">
      <c r="A2234" s="354">
        <v>2022</v>
      </c>
      <c r="B2234" s="354" t="s">
        <v>236</v>
      </c>
      <c r="C2234" s="355" t="s">
        <v>222</v>
      </c>
      <c r="D2234" s="354" t="s">
        <v>3</v>
      </c>
      <c r="E2234" s="355" t="s">
        <v>235</v>
      </c>
      <c r="F2234" s="354">
        <v>5277.6510363740017</v>
      </c>
      <c r="G2234" s="354" t="s">
        <v>238</v>
      </c>
      <c r="H2234" s="354" t="s">
        <v>219</v>
      </c>
      <c r="I2234" s="355" t="s">
        <v>219</v>
      </c>
    </row>
    <row r="2235" spans="1:9">
      <c r="A2235" s="354">
        <v>2022</v>
      </c>
      <c r="B2235" s="354" t="s">
        <v>236</v>
      </c>
      <c r="C2235" s="355" t="s">
        <v>223</v>
      </c>
      <c r="D2235" s="354" t="s">
        <v>54</v>
      </c>
      <c r="E2235" s="355" t="s">
        <v>235</v>
      </c>
      <c r="F2235" s="354">
        <v>300.68500127404468</v>
      </c>
      <c r="G2235" s="354" t="s">
        <v>238</v>
      </c>
      <c r="H2235" s="354" t="s">
        <v>219</v>
      </c>
      <c r="I2235" s="355" t="s">
        <v>219</v>
      </c>
    </row>
    <row r="2236" spans="1:9">
      <c r="A2236" s="354">
        <v>2022</v>
      </c>
      <c r="B2236" s="354" t="s">
        <v>237</v>
      </c>
      <c r="C2236" s="355" t="s">
        <v>228</v>
      </c>
      <c r="D2236" s="354" t="s">
        <v>1</v>
      </c>
      <c r="E2236" s="355" t="s">
        <v>235</v>
      </c>
      <c r="F2236" s="354">
        <v>27.815721992924047</v>
      </c>
      <c r="G2236" s="354" t="s">
        <v>238</v>
      </c>
      <c r="H2236" s="354" t="s">
        <v>219</v>
      </c>
      <c r="I2236" s="355" t="s">
        <v>219</v>
      </c>
    </row>
    <row r="2237" spans="1:9">
      <c r="A2237" s="354">
        <v>2022</v>
      </c>
      <c r="B2237" s="354" t="s">
        <v>237</v>
      </c>
      <c r="C2237" s="355" t="s">
        <v>231</v>
      </c>
      <c r="D2237" s="354" t="s">
        <v>12</v>
      </c>
      <c r="E2237" s="355" t="s">
        <v>235</v>
      </c>
      <c r="F2237" s="354">
        <v>7.2991462711073929</v>
      </c>
      <c r="G2237" s="354" t="s">
        <v>238</v>
      </c>
      <c r="H2237" s="354" t="s">
        <v>219</v>
      </c>
      <c r="I2237" s="355" t="s">
        <v>219</v>
      </c>
    </row>
    <row r="2238" spans="1:9">
      <c r="A2238" s="354">
        <v>2022</v>
      </c>
      <c r="B2238" s="354" t="s">
        <v>237</v>
      </c>
      <c r="C2238" s="355" t="s">
        <v>230</v>
      </c>
      <c r="D2238" s="354" t="s">
        <v>7</v>
      </c>
      <c r="E2238" s="355" t="s">
        <v>235</v>
      </c>
      <c r="F2238" s="354">
        <v>17.767970101296211</v>
      </c>
      <c r="G2238" s="354" t="s">
        <v>238</v>
      </c>
      <c r="H2238" s="354" t="s">
        <v>219</v>
      </c>
      <c r="I2238" s="355" t="s">
        <v>219</v>
      </c>
    </row>
    <row r="2239" spans="1:9">
      <c r="A2239" s="354">
        <v>2022</v>
      </c>
      <c r="B2239" s="354" t="s">
        <v>237</v>
      </c>
      <c r="C2239" s="355" t="s">
        <v>224</v>
      </c>
      <c r="D2239" s="354" t="s">
        <v>15</v>
      </c>
      <c r="E2239" s="355" t="s">
        <v>235</v>
      </c>
      <c r="F2239" s="354">
        <v>2708.4828946408361</v>
      </c>
      <c r="G2239" s="354" t="s">
        <v>238</v>
      </c>
      <c r="H2239" s="354" t="s">
        <v>219</v>
      </c>
      <c r="I2239" s="355" t="s">
        <v>219</v>
      </c>
    </row>
    <row r="2240" spans="1:9">
      <c r="A2240" s="354">
        <v>2022</v>
      </c>
      <c r="B2240" s="354" t="s">
        <v>237</v>
      </c>
      <c r="C2240" s="355" t="s">
        <v>233</v>
      </c>
      <c r="D2240" s="354" t="s">
        <v>15</v>
      </c>
      <c r="E2240" s="355" t="s">
        <v>235</v>
      </c>
      <c r="F2240" s="354">
        <v>816.42570106780533</v>
      </c>
      <c r="G2240" s="354" t="s">
        <v>238</v>
      </c>
      <c r="H2240" s="354" t="s">
        <v>219</v>
      </c>
      <c r="I2240" s="355" t="s">
        <v>219</v>
      </c>
    </row>
    <row r="2241" spans="1:9">
      <c r="A2241" s="354">
        <v>2022</v>
      </c>
      <c r="B2241" s="354" t="s">
        <v>237</v>
      </c>
      <c r="C2241" s="355" t="s">
        <v>232</v>
      </c>
      <c r="D2241" s="354" t="s">
        <v>15</v>
      </c>
      <c r="E2241" s="355" t="s">
        <v>235</v>
      </c>
      <c r="F2241" s="354">
        <v>203.34240263755214</v>
      </c>
      <c r="G2241" s="354" t="s">
        <v>238</v>
      </c>
      <c r="H2241" s="354" t="s">
        <v>219</v>
      </c>
      <c r="I2241" s="355" t="s">
        <v>219</v>
      </c>
    </row>
    <row r="2242" spans="1:9">
      <c r="A2242" s="354">
        <v>2022</v>
      </c>
      <c r="B2242" s="354" t="s">
        <v>237</v>
      </c>
      <c r="C2242" s="355" t="s">
        <v>225</v>
      </c>
      <c r="D2242" s="354" t="s">
        <v>16</v>
      </c>
      <c r="E2242" s="355" t="s">
        <v>235</v>
      </c>
      <c r="F2242" s="354">
        <v>1549.642606704338</v>
      </c>
      <c r="G2242" s="354" t="s">
        <v>238</v>
      </c>
      <c r="H2242" s="354" t="s">
        <v>219</v>
      </c>
      <c r="I2242" s="355" t="s">
        <v>219</v>
      </c>
    </row>
    <row r="2243" spans="1:9">
      <c r="A2243" s="354">
        <v>2022</v>
      </c>
      <c r="B2243" s="354" t="s">
        <v>237</v>
      </c>
      <c r="C2243" s="355" t="s">
        <v>227</v>
      </c>
      <c r="D2243" s="354" t="s">
        <v>47</v>
      </c>
      <c r="E2243" s="355" t="s">
        <v>235</v>
      </c>
      <c r="F2243" s="354">
        <v>1737.9377696188976</v>
      </c>
      <c r="G2243" s="354" t="s">
        <v>238</v>
      </c>
      <c r="H2243" s="354" t="s">
        <v>219</v>
      </c>
      <c r="I2243" s="355" t="s">
        <v>219</v>
      </c>
    </row>
    <row r="2244" spans="1:9">
      <c r="A2244" s="354">
        <v>2022</v>
      </c>
      <c r="B2244" s="354" t="s">
        <v>237</v>
      </c>
      <c r="C2244" s="355" t="s">
        <v>229</v>
      </c>
      <c r="D2244" s="354" t="s">
        <v>45</v>
      </c>
      <c r="E2244" s="355" t="s">
        <v>235</v>
      </c>
      <c r="F2244" s="354">
        <v>7.2875177815773915</v>
      </c>
      <c r="G2244" s="354" t="s">
        <v>238</v>
      </c>
      <c r="H2244" s="354" t="s">
        <v>219</v>
      </c>
      <c r="I2244" s="355" t="s">
        <v>219</v>
      </c>
    </row>
    <row r="2245" spans="1:9">
      <c r="A2245" s="354">
        <v>2022</v>
      </c>
      <c r="B2245" s="354" t="s">
        <v>237</v>
      </c>
      <c r="C2245" s="355" t="s">
        <v>226</v>
      </c>
      <c r="D2245" s="354" t="s">
        <v>44</v>
      </c>
      <c r="E2245" s="355" t="s">
        <v>235</v>
      </c>
      <c r="F2245" s="354">
        <v>48.395721766405913</v>
      </c>
      <c r="G2245" s="354" t="s">
        <v>238</v>
      </c>
      <c r="H2245" s="354" t="s">
        <v>219</v>
      </c>
      <c r="I2245" s="355" t="s">
        <v>219</v>
      </c>
    </row>
    <row r="2246" spans="1:9">
      <c r="A2246" s="354" t="s">
        <v>136</v>
      </c>
      <c r="B2246" s="354" t="s">
        <v>234</v>
      </c>
      <c r="C2246" s="355" t="s">
        <v>143</v>
      </c>
      <c r="D2246" s="354" t="s">
        <v>18</v>
      </c>
      <c r="E2246" s="355" t="s">
        <v>235</v>
      </c>
      <c r="F2246" s="354">
        <v>12.081175659005662</v>
      </c>
      <c r="G2246" s="354" t="s">
        <v>13</v>
      </c>
      <c r="H2246" s="354" t="s">
        <v>219</v>
      </c>
      <c r="I2246" s="355" t="s">
        <v>219</v>
      </c>
    </row>
    <row r="2247" spans="1:9">
      <c r="A2247" s="354" t="s">
        <v>136</v>
      </c>
      <c r="B2247" s="354" t="s">
        <v>234</v>
      </c>
      <c r="C2247" s="355" t="s">
        <v>144</v>
      </c>
      <c r="D2247" s="354" t="s">
        <v>18</v>
      </c>
      <c r="E2247" s="355" t="s">
        <v>235</v>
      </c>
      <c r="F2247" s="354">
        <v>73.737007972843941</v>
      </c>
      <c r="G2247" s="354" t="s">
        <v>13</v>
      </c>
      <c r="H2247" s="354" t="s">
        <v>219</v>
      </c>
      <c r="I2247" s="355" t="s">
        <v>219</v>
      </c>
    </row>
    <row r="2248" spans="1:9">
      <c r="A2248" s="354" t="s">
        <v>136</v>
      </c>
      <c r="B2248" s="354" t="s">
        <v>234</v>
      </c>
      <c r="C2248" s="355" t="s">
        <v>145</v>
      </c>
      <c r="D2248" s="354" t="s">
        <v>18</v>
      </c>
      <c r="E2248" s="355" t="s">
        <v>235</v>
      </c>
      <c r="F2248" s="354">
        <v>173.2276432836868</v>
      </c>
      <c r="G2248" s="354" t="s">
        <v>13</v>
      </c>
      <c r="H2248" s="354" t="s">
        <v>219</v>
      </c>
      <c r="I2248" s="355" t="s">
        <v>219</v>
      </c>
    </row>
    <row r="2249" spans="1:9">
      <c r="A2249" s="354" t="s">
        <v>136</v>
      </c>
      <c r="B2249" s="354" t="s">
        <v>234</v>
      </c>
      <c r="C2249" s="355" t="s">
        <v>146</v>
      </c>
      <c r="D2249" s="354" t="s">
        <v>18</v>
      </c>
      <c r="E2249" s="355" t="s">
        <v>235</v>
      </c>
      <c r="F2249" s="354">
        <v>101.43993271221805</v>
      </c>
      <c r="G2249" s="354" t="s">
        <v>13</v>
      </c>
      <c r="H2249" s="354" t="s">
        <v>219</v>
      </c>
      <c r="I2249" s="355" t="s">
        <v>219</v>
      </c>
    </row>
    <row r="2250" spans="1:9">
      <c r="A2250" s="354" t="s">
        <v>136</v>
      </c>
      <c r="B2250" s="354" t="s">
        <v>234</v>
      </c>
      <c r="C2250" s="355" t="s">
        <v>147</v>
      </c>
      <c r="D2250" s="354" t="s">
        <v>18</v>
      </c>
      <c r="E2250" s="355" t="s">
        <v>235</v>
      </c>
      <c r="F2250" s="354">
        <v>188.4248860220203</v>
      </c>
      <c r="G2250" s="354" t="s">
        <v>13</v>
      </c>
      <c r="H2250" s="354" t="s">
        <v>219</v>
      </c>
      <c r="I2250" s="355" t="s">
        <v>219</v>
      </c>
    </row>
    <row r="2251" spans="1:9">
      <c r="A2251" s="354" t="s">
        <v>136</v>
      </c>
      <c r="B2251" s="354" t="s">
        <v>234</v>
      </c>
      <c r="C2251" s="355" t="s">
        <v>148</v>
      </c>
      <c r="D2251" s="354" t="s">
        <v>18</v>
      </c>
      <c r="E2251" s="355" t="s">
        <v>235</v>
      </c>
      <c r="F2251" s="354">
        <v>51.528422870380552</v>
      </c>
      <c r="G2251" s="354" t="s">
        <v>13</v>
      </c>
      <c r="H2251" s="354" t="s">
        <v>219</v>
      </c>
      <c r="I2251" s="355" t="s">
        <v>219</v>
      </c>
    </row>
    <row r="2252" spans="1:9">
      <c r="A2252" s="354" t="s">
        <v>136</v>
      </c>
      <c r="B2252" s="354" t="s">
        <v>234</v>
      </c>
      <c r="C2252" s="355" t="s">
        <v>149</v>
      </c>
      <c r="D2252" s="354" t="s">
        <v>18</v>
      </c>
      <c r="E2252" s="355" t="s">
        <v>235</v>
      </c>
      <c r="F2252" s="354">
        <v>120.36646044327402</v>
      </c>
      <c r="G2252" s="354" t="s">
        <v>13</v>
      </c>
      <c r="H2252" s="354" t="s">
        <v>219</v>
      </c>
      <c r="I2252" s="355" t="s">
        <v>219</v>
      </c>
    </row>
    <row r="2253" spans="1:9">
      <c r="A2253" s="354" t="s">
        <v>136</v>
      </c>
      <c r="B2253" s="354" t="s">
        <v>234</v>
      </c>
      <c r="C2253" s="355" t="s">
        <v>150</v>
      </c>
      <c r="D2253" s="354" t="s">
        <v>18</v>
      </c>
      <c r="E2253" s="355" t="s">
        <v>235</v>
      </c>
      <c r="F2253" s="354">
        <v>236.48853764790448</v>
      </c>
      <c r="G2253" s="354" t="s">
        <v>13</v>
      </c>
      <c r="H2253" s="354" t="s">
        <v>219</v>
      </c>
      <c r="I2253" s="355" t="s">
        <v>219</v>
      </c>
    </row>
    <row r="2254" spans="1:9">
      <c r="A2254" s="354" t="s">
        <v>136</v>
      </c>
      <c r="B2254" s="354" t="s">
        <v>234</v>
      </c>
      <c r="C2254" s="355" t="s">
        <v>152</v>
      </c>
      <c r="D2254" s="354" t="s">
        <v>18</v>
      </c>
      <c r="E2254" s="355" t="s">
        <v>235</v>
      </c>
      <c r="F2254" s="354">
        <v>181.06421911867378</v>
      </c>
      <c r="G2254" s="354" t="s">
        <v>13</v>
      </c>
      <c r="H2254" s="354" t="s">
        <v>219</v>
      </c>
      <c r="I2254" s="355" t="s">
        <v>219</v>
      </c>
    </row>
    <row r="2255" spans="1:9">
      <c r="A2255" s="354" t="s">
        <v>136</v>
      </c>
      <c r="B2255" s="354" t="s">
        <v>234</v>
      </c>
      <c r="C2255" s="355" t="s">
        <v>153</v>
      </c>
      <c r="D2255" s="354" t="s">
        <v>18</v>
      </c>
      <c r="E2255" s="355" t="s">
        <v>235</v>
      </c>
      <c r="F2255" s="354">
        <v>291.01856531553597</v>
      </c>
      <c r="G2255" s="354" t="s">
        <v>13</v>
      </c>
      <c r="H2255" s="354" t="s">
        <v>219</v>
      </c>
      <c r="I2255" s="355" t="s">
        <v>219</v>
      </c>
    </row>
    <row r="2256" spans="1:9">
      <c r="A2256" s="354" t="s">
        <v>136</v>
      </c>
      <c r="B2256" s="354" t="s">
        <v>234</v>
      </c>
      <c r="C2256" s="355" t="s">
        <v>154</v>
      </c>
      <c r="D2256" s="354" t="s">
        <v>18</v>
      </c>
      <c r="E2256" s="355" t="s">
        <v>235</v>
      </c>
      <c r="F2256" s="354">
        <v>8.9551798249203252</v>
      </c>
      <c r="G2256" s="354" t="s">
        <v>13</v>
      </c>
      <c r="H2256" s="354" t="s">
        <v>219</v>
      </c>
      <c r="I2256" s="355" t="s">
        <v>219</v>
      </c>
    </row>
    <row r="2257" spans="1:9">
      <c r="A2257" s="354" t="s">
        <v>136</v>
      </c>
      <c r="B2257" s="354" t="s">
        <v>234</v>
      </c>
      <c r="C2257" s="355" t="s">
        <v>156</v>
      </c>
      <c r="D2257" s="354" t="s">
        <v>18</v>
      </c>
      <c r="E2257" s="355" t="s">
        <v>235</v>
      </c>
      <c r="F2257" s="354">
        <v>36.089850776746196</v>
      </c>
      <c r="G2257" s="354" t="s">
        <v>13</v>
      </c>
      <c r="H2257" s="354" t="s">
        <v>219</v>
      </c>
      <c r="I2257" s="355" t="s">
        <v>219</v>
      </c>
    </row>
    <row r="2258" spans="1:9">
      <c r="A2258" s="354" t="s">
        <v>136</v>
      </c>
      <c r="B2258" s="354" t="s">
        <v>234</v>
      </c>
      <c r="C2258" s="355" t="s">
        <v>157</v>
      </c>
      <c r="D2258" s="354" t="s">
        <v>18</v>
      </c>
      <c r="E2258" s="355" t="s">
        <v>235</v>
      </c>
      <c r="F2258" s="354">
        <v>127.63327772394403</v>
      </c>
      <c r="G2258" s="354" t="s">
        <v>13</v>
      </c>
      <c r="H2258" s="354" t="s">
        <v>219</v>
      </c>
      <c r="I2258" s="355" t="s">
        <v>219</v>
      </c>
    </row>
    <row r="2259" spans="1:9">
      <c r="A2259" s="354" t="s">
        <v>136</v>
      </c>
      <c r="B2259" s="354" t="s">
        <v>234</v>
      </c>
      <c r="C2259" s="355" t="s">
        <v>158</v>
      </c>
      <c r="D2259" s="354" t="s">
        <v>18</v>
      </c>
      <c r="E2259" s="355" t="s">
        <v>235</v>
      </c>
      <c r="F2259" s="354">
        <v>327.95660893370609</v>
      </c>
      <c r="G2259" s="354" t="s">
        <v>13</v>
      </c>
      <c r="H2259" s="354" t="s">
        <v>219</v>
      </c>
      <c r="I2259" s="355" t="s">
        <v>219</v>
      </c>
    </row>
    <row r="2260" spans="1:9">
      <c r="A2260" s="354" t="s">
        <v>136</v>
      </c>
      <c r="B2260" s="354" t="s">
        <v>234</v>
      </c>
      <c r="C2260" s="355" t="s">
        <v>159</v>
      </c>
      <c r="D2260" s="354" t="s">
        <v>18</v>
      </c>
      <c r="E2260" s="355" t="s">
        <v>235</v>
      </c>
      <c r="F2260" s="354">
        <v>162.17003615596786</v>
      </c>
      <c r="G2260" s="354" t="s">
        <v>13</v>
      </c>
      <c r="H2260" s="354" t="s">
        <v>219</v>
      </c>
      <c r="I2260" s="355" t="s">
        <v>219</v>
      </c>
    </row>
    <row r="2261" spans="1:9">
      <c r="A2261" s="354" t="s">
        <v>136</v>
      </c>
      <c r="B2261" s="354" t="s">
        <v>234</v>
      </c>
      <c r="C2261" s="355" t="s">
        <v>160</v>
      </c>
      <c r="D2261" s="354" t="s">
        <v>19</v>
      </c>
      <c r="E2261" s="355" t="s">
        <v>235</v>
      </c>
      <c r="F2261" s="354">
        <v>2495.9108600624086</v>
      </c>
      <c r="G2261" s="354" t="s">
        <v>13</v>
      </c>
      <c r="H2261" s="354" t="s">
        <v>219</v>
      </c>
      <c r="I2261" s="355" t="s">
        <v>219</v>
      </c>
    </row>
    <row r="2262" spans="1:9">
      <c r="A2262" s="354" t="s">
        <v>136</v>
      </c>
      <c r="B2262" s="354" t="s">
        <v>234</v>
      </c>
      <c r="C2262" s="355" t="s">
        <v>151</v>
      </c>
      <c r="D2262" s="354" t="s">
        <v>13</v>
      </c>
      <c r="E2262" s="355" t="s">
        <v>235</v>
      </c>
      <c r="F2262" s="354">
        <v>689.64503916127592</v>
      </c>
      <c r="G2262" s="354" t="s">
        <v>13</v>
      </c>
      <c r="H2262" s="354" t="s">
        <v>219</v>
      </c>
      <c r="I2262" s="355" t="s">
        <v>219</v>
      </c>
    </row>
    <row r="2263" spans="1:9">
      <c r="A2263" s="354" t="s">
        <v>136</v>
      </c>
      <c r="B2263" s="354" t="s">
        <v>234</v>
      </c>
      <c r="C2263" s="355" t="s">
        <v>165</v>
      </c>
      <c r="D2263" s="354" t="s">
        <v>13</v>
      </c>
      <c r="E2263" s="355" t="s">
        <v>235</v>
      </c>
      <c r="F2263" s="354">
        <v>165.06968326676028</v>
      </c>
      <c r="G2263" s="354" t="s">
        <v>13</v>
      </c>
      <c r="H2263" s="354" t="s">
        <v>219</v>
      </c>
      <c r="I2263" s="355" t="s">
        <v>219</v>
      </c>
    </row>
    <row r="2264" spans="1:9">
      <c r="A2264" s="354" t="s">
        <v>136</v>
      </c>
      <c r="B2264" s="354" t="s">
        <v>234</v>
      </c>
      <c r="C2264" s="355" t="s">
        <v>167</v>
      </c>
      <c r="D2264" s="354" t="s">
        <v>13</v>
      </c>
      <c r="E2264" s="355" t="s">
        <v>235</v>
      </c>
      <c r="F2264" s="354">
        <v>32.842674486486189</v>
      </c>
      <c r="G2264" s="354" t="s">
        <v>13</v>
      </c>
      <c r="H2264" s="354" t="s">
        <v>219</v>
      </c>
      <c r="I2264" s="355" t="s">
        <v>219</v>
      </c>
    </row>
    <row r="2265" spans="1:9">
      <c r="A2265" s="354" t="s">
        <v>136</v>
      </c>
      <c r="B2265" s="354" t="s">
        <v>234</v>
      </c>
      <c r="C2265" s="355" t="s">
        <v>168</v>
      </c>
      <c r="D2265" s="354" t="s">
        <v>13</v>
      </c>
      <c r="E2265" s="355" t="s">
        <v>235</v>
      </c>
      <c r="F2265" s="354">
        <v>85.26804665315764</v>
      </c>
      <c r="G2265" s="354" t="s">
        <v>13</v>
      </c>
      <c r="H2265" s="354" t="s">
        <v>219</v>
      </c>
      <c r="I2265" s="355" t="s">
        <v>219</v>
      </c>
    </row>
    <row r="2266" spans="1:9">
      <c r="A2266" s="354" t="s">
        <v>136</v>
      </c>
      <c r="B2266" s="354" t="s">
        <v>234</v>
      </c>
      <c r="C2266" s="355" t="s">
        <v>155</v>
      </c>
      <c r="D2266" s="354" t="s">
        <v>13</v>
      </c>
      <c r="E2266" s="355" t="s">
        <v>235</v>
      </c>
      <c r="F2266" s="354">
        <v>178.20720087224117</v>
      </c>
      <c r="G2266" s="354" t="s">
        <v>13</v>
      </c>
      <c r="H2266" s="354" t="s">
        <v>219</v>
      </c>
      <c r="I2266" s="355" t="s">
        <v>219</v>
      </c>
    </row>
    <row r="2267" spans="1:9">
      <c r="A2267" s="354" t="s">
        <v>136</v>
      </c>
      <c r="B2267" s="354" t="s">
        <v>234</v>
      </c>
      <c r="C2267" s="355" t="s">
        <v>163</v>
      </c>
      <c r="D2267" s="354" t="s">
        <v>13</v>
      </c>
      <c r="E2267" s="355" t="s">
        <v>235</v>
      </c>
      <c r="F2267" s="354">
        <v>298.50508121735334</v>
      </c>
      <c r="G2267" s="354" t="s">
        <v>13</v>
      </c>
      <c r="H2267" s="354" t="s">
        <v>219</v>
      </c>
      <c r="I2267" s="355" t="s">
        <v>219</v>
      </c>
    </row>
    <row r="2268" spans="1:9">
      <c r="A2268" s="354" t="s">
        <v>136</v>
      </c>
      <c r="B2268" s="354" t="s">
        <v>234</v>
      </c>
      <c r="C2268" s="355" t="s">
        <v>166</v>
      </c>
      <c r="D2268" s="354" t="s">
        <v>13</v>
      </c>
      <c r="E2268" s="355" t="s">
        <v>235</v>
      </c>
      <c r="F2268" s="354">
        <v>403.45504302575671</v>
      </c>
      <c r="G2268" s="354" t="s">
        <v>13</v>
      </c>
      <c r="H2268" s="354" t="s">
        <v>219</v>
      </c>
      <c r="I2268" s="355" t="s">
        <v>219</v>
      </c>
    </row>
    <row r="2269" spans="1:9">
      <c r="A2269" s="354" t="s">
        <v>136</v>
      </c>
      <c r="B2269" s="354" t="s">
        <v>234</v>
      </c>
      <c r="C2269" s="355" t="s">
        <v>169</v>
      </c>
      <c r="D2269" s="354" t="s">
        <v>13</v>
      </c>
      <c r="E2269" s="355" t="s">
        <v>235</v>
      </c>
      <c r="F2269" s="354">
        <v>235.40743403926743</v>
      </c>
      <c r="G2269" s="354" t="s">
        <v>13</v>
      </c>
      <c r="H2269" s="354" t="s">
        <v>219</v>
      </c>
      <c r="I2269" s="355" t="s">
        <v>219</v>
      </c>
    </row>
    <row r="2270" spans="1:9">
      <c r="A2270" s="354" t="s">
        <v>136</v>
      </c>
      <c r="B2270" s="354" t="s">
        <v>234</v>
      </c>
      <c r="C2270" s="355" t="s">
        <v>172</v>
      </c>
      <c r="D2270" s="354" t="s">
        <v>13</v>
      </c>
      <c r="E2270" s="355" t="s">
        <v>235</v>
      </c>
      <c r="F2270" s="354">
        <v>66.759302791511587</v>
      </c>
      <c r="G2270" s="354" t="s">
        <v>13</v>
      </c>
      <c r="H2270" s="354" t="s">
        <v>219</v>
      </c>
      <c r="I2270" s="355" t="s">
        <v>219</v>
      </c>
    </row>
    <row r="2271" spans="1:9">
      <c r="A2271" s="354" t="s">
        <v>136</v>
      </c>
      <c r="B2271" s="354" t="s">
        <v>234</v>
      </c>
      <c r="C2271" s="355" t="s">
        <v>162</v>
      </c>
      <c r="D2271" s="354" t="s">
        <v>13</v>
      </c>
      <c r="E2271" s="355" t="s">
        <v>235</v>
      </c>
      <c r="F2271" s="354">
        <v>5.9399547269592308</v>
      </c>
      <c r="G2271" s="354" t="s">
        <v>13</v>
      </c>
      <c r="H2271" s="354" t="s">
        <v>219</v>
      </c>
      <c r="I2271" s="355" t="s">
        <v>219</v>
      </c>
    </row>
    <row r="2272" spans="1:9">
      <c r="A2272" s="354" t="s">
        <v>136</v>
      </c>
      <c r="B2272" s="354" t="s">
        <v>234</v>
      </c>
      <c r="C2272" s="355" t="s">
        <v>175</v>
      </c>
      <c r="D2272" s="354" t="s">
        <v>13</v>
      </c>
      <c r="E2272" s="355" t="s">
        <v>235</v>
      </c>
      <c r="F2272" s="354">
        <v>50.992584960589028</v>
      </c>
      <c r="G2272" s="354" t="s">
        <v>13</v>
      </c>
      <c r="H2272" s="354" t="s">
        <v>219</v>
      </c>
      <c r="I2272" s="355" t="s">
        <v>219</v>
      </c>
    </row>
    <row r="2273" spans="1:9">
      <c r="A2273" s="354" t="s">
        <v>136</v>
      </c>
      <c r="B2273" s="354" t="s">
        <v>234</v>
      </c>
      <c r="C2273" s="355" t="s">
        <v>173</v>
      </c>
      <c r="D2273" s="354" t="s">
        <v>13</v>
      </c>
      <c r="E2273" s="355" t="s">
        <v>235</v>
      </c>
      <c r="F2273" s="354">
        <v>40.080905657214423</v>
      </c>
      <c r="G2273" s="354" t="s">
        <v>13</v>
      </c>
      <c r="H2273" s="354" t="s">
        <v>219</v>
      </c>
      <c r="I2273" s="355" t="s">
        <v>219</v>
      </c>
    </row>
    <row r="2274" spans="1:9">
      <c r="A2274" s="354" t="s">
        <v>136</v>
      </c>
      <c r="B2274" s="354" t="s">
        <v>234</v>
      </c>
      <c r="C2274" s="355" t="s">
        <v>176</v>
      </c>
      <c r="D2274" s="354" t="s">
        <v>13</v>
      </c>
      <c r="E2274" s="355" t="s">
        <v>235</v>
      </c>
      <c r="F2274" s="354">
        <v>105.77217898541558</v>
      </c>
      <c r="G2274" s="354" t="s">
        <v>13</v>
      </c>
      <c r="H2274" s="354" t="s">
        <v>219</v>
      </c>
      <c r="I2274" s="355" t="s">
        <v>219</v>
      </c>
    </row>
    <row r="2275" spans="1:9">
      <c r="A2275" s="354" t="s">
        <v>136</v>
      </c>
      <c r="B2275" s="354" t="s">
        <v>234</v>
      </c>
      <c r="C2275" s="355" t="s">
        <v>174</v>
      </c>
      <c r="D2275" s="354" t="s">
        <v>13</v>
      </c>
      <c r="E2275" s="355" t="s">
        <v>235</v>
      </c>
      <c r="F2275" s="354">
        <v>244.5665877832144</v>
      </c>
      <c r="G2275" s="354" t="s">
        <v>13</v>
      </c>
      <c r="H2275" s="354" t="s">
        <v>219</v>
      </c>
      <c r="I2275" s="355" t="s">
        <v>219</v>
      </c>
    </row>
    <row r="2276" spans="1:9">
      <c r="A2276" s="354" t="s">
        <v>136</v>
      </c>
      <c r="B2276" s="354" t="s">
        <v>234</v>
      </c>
      <c r="C2276" s="355" t="s">
        <v>183</v>
      </c>
      <c r="D2276" s="354" t="s">
        <v>13</v>
      </c>
      <c r="E2276" s="355" t="s">
        <v>235</v>
      </c>
      <c r="F2276" s="354">
        <v>33.962114571339541</v>
      </c>
      <c r="G2276" s="354" t="s">
        <v>13</v>
      </c>
      <c r="H2276" s="354" t="s">
        <v>219</v>
      </c>
      <c r="I2276" s="355" t="s">
        <v>219</v>
      </c>
    </row>
    <row r="2277" spans="1:9">
      <c r="A2277" s="354" t="s">
        <v>136</v>
      </c>
      <c r="B2277" s="354" t="s">
        <v>234</v>
      </c>
      <c r="C2277" s="355" t="s">
        <v>185</v>
      </c>
      <c r="D2277" s="354" t="s">
        <v>13</v>
      </c>
      <c r="E2277" s="355" t="s">
        <v>235</v>
      </c>
      <c r="F2277" s="354">
        <v>27.605954547869651</v>
      </c>
      <c r="G2277" s="354" t="s">
        <v>13</v>
      </c>
      <c r="H2277" s="354" t="s">
        <v>219</v>
      </c>
      <c r="I2277" s="355" t="s">
        <v>219</v>
      </c>
    </row>
    <row r="2278" spans="1:9">
      <c r="A2278" s="354" t="s">
        <v>136</v>
      </c>
      <c r="B2278" s="354" t="s">
        <v>234</v>
      </c>
      <c r="C2278" s="355" t="s">
        <v>186</v>
      </c>
      <c r="D2278" s="354" t="s">
        <v>13</v>
      </c>
      <c r="E2278" s="355" t="s">
        <v>235</v>
      </c>
      <c r="F2278" s="354">
        <v>283.07330813186996</v>
      </c>
      <c r="G2278" s="354" t="s">
        <v>13</v>
      </c>
      <c r="H2278" s="354" t="s">
        <v>219</v>
      </c>
      <c r="I2278" s="355" t="s">
        <v>219</v>
      </c>
    </row>
    <row r="2279" spans="1:9">
      <c r="A2279" s="354" t="s">
        <v>136</v>
      </c>
      <c r="B2279" s="354" t="s">
        <v>234</v>
      </c>
      <c r="C2279" s="355" t="s">
        <v>161</v>
      </c>
      <c r="D2279" s="354" t="s">
        <v>13</v>
      </c>
      <c r="E2279" s="355" t="s">
        <v>235</v>
      </c>
      <c r="F2279" s="354">
        <v>572.76815968381413</v>
      </c>
      <c r="G2279" s="354" t="s">
        <v>13</v>
      </c>
      <c r="H2279" s="354" t="s">
        <v>219</v>
      </c>
      <c r="I2279" s="355" t="s">
        <v>219</v>
      </c>
    </row>
    <row r="2280" spans="1:9">
      <c r="A2280" s="354" t="s">
        <v>136</v>
      </c>
      <c r="B2280" s="354" t="s">
        <v>234</v>
      </c>
      <c r="C2280" s="355" t="s">
        <v>187</v>
      </c>
      <c r="D2280" s="354" t="s">
        <v>13</v>
      </c>
      <c r="E2280" s="355" t="s">
        <v>235</v>
      </c>
      <c r="F2280" s="354">
        <v>21.111146705366863</v>
      </c>
      <c r="G2280" s="354" t="s">
        <v>13</v>
      </c>
      <c r="H2280" s="354" t="s">
        <v>219</v>
      </c>
      <c r="I2280" s="355" t="s">
        <v>219</v>
      </c>
    </row>
    <row r="2281" spans="1:9">
      <c r="A2281" s="354" t="s">
        <v>136</v>
      </c>
      <c r="B2281" s="354" t="s">
        <v>234</v>
      </c>
      <c r="C2281" s="355" t="s">
        <v>177</v>
      </c>
      <c r="D2281" s="354" t="s">
        <v>13</v>
      </c>
      <c r="E2281" s="355" t="s">
        <v>235</v>
      </c>
      <c r="F2281" s="354">
        <v>135.54819197180484</v>
      </c>
      <c r="G2281" s="354" t="s">
        <v>13</v>
      </c>
      <c r="H2281" s="354" t="s">
        <v>219</v>
      </c>
      <c r="I2281" s="355" t="s">
        <v>219</v>
      </c>
    </row>
    <row r="2282" spans="1:9">
      <c r="A2282" s="354" t="s">
        <v>136</v>
      </c>
      <c r="B2282" s="354" t="s">
        <v>234</v>
      </c>
      <c r="C2282" s="355" t="s">
        <v>171</v>
      </c>
      <c r="D2282" s="354" t="s">
        <v>13</v>
      </c>
      <c r="E2282" s="355" t="s">
        <v>235</v>
      </c>
      <c r="F2282" s="354">
        <v>262.89535983059136</v>
      </c>
      <c r="G2282" s="354" t="s">
        <v>13</v>
      </c>
      <c r="H2282" s="354" t="s">
        <v>219</v>
      </c>
      <c r="I2282" s="355" t="s">
        <v>219</v>
      </c>
    </row>
    <row r="2283" spans="1:9">
      <c r="A2283" s="354" t="s">
        <v>136</v>
      </c>
      <c r="B2283" s="354" t="s">
        <v>234</v>
      </c>
      <c r="C2283" s="355" t="s">
        <v>188</v>
      </c>
      <c r="D2283" s="354" t="s">
        <v>13</v>
      </c>
      <c r="E2283" s="355" t="s">
        <v>235</v>
      </c>
      <c r="F2283" s="354">
        <v>210.04105217803604</v>
      </c>
      <c r="G2283" s="354" t="s">
        <v>13</v>
      </c>
      <c r="H2283" s="354" t="s">
        <v>219</v>
      </c>
      <c r="I2283" s="355" t="s">
        <v>219</v>
      </c>
    </row>
    <row r="2284" spans="1:9">
      <c r="A2284" s="354" t="s">
        <v>136</v>
      </c>
      <c r="B2284" s="354" t="s">
        <v>234</v>
      </c>
      <c r="C2284" s="355" t="s">
        <v>198</v>
      </c>
      <c r="D2284" s="354" t="s">
        <v>4</v>
      </c>
      <c r="E2284" s="355" t="s">
        <v>235</v>
      </c>
      <c r="F2284" s="354">
        <v>1690.6258000213111</v>
      </c>
      <c r="G2284" s="354" t="s">
        <v>13</v>
      </c>
      <c r="H2284" s="354" t="s">
        <v>219</v>
      </c>
      <c r="I2284" s="355" t="s">
        <v>219</v>
      </c>
    </row>
    <row r="2285" spans="1:9">
      <c r="A2285" s="354" t="s">
        <v>136</v>
      </c>
      <c r="B2285" s="354" t="s">
        <v>234</v>
      </c>
      <c r="C2285" s="355" t="s">
        <v>190</v>
      </c>
      <c r="D2285" s="354" t="s">
        <v>1</v>
      </c>
      <c r="E2285" s="355" t="s">
        <v>235</v>
      </c>
      <c r="F2285" s="354">
        <v>134.65699523524916</v>
      </c>
      <c r="G2285" s="354" t="s">
        <v>13</v>
      </c>
      <c r="H2285" s="354" t="s">
        <v>219</v>
      </c>
      <c r="I2285" s="355" t="s">
        <v>219</v>
      </c>
    </row>
    <row r="2286" spans="1:9">
      <c r="A2286" s="354" t="s">
        <v>136</v>
      </c>
      <c r="B2286" s="354" t="s">
        <v>234</v>
      </c>
      <c r="C2286" s="355" t="s">
        <v>192</v>
      </c>
      <c r="D2286" s="354" t="s">
        <v>1</v>
      </c>
      <c r="E2286" s="355" t="s">
        <v>235</v>
      </c>
      <c r="F2286" s="354">
        <v>47.428081463753543</v>
      </c>
      <c r="G2286" s="354" t="s">
        <v>13</v>
      </c>
      <c r="H2286" s="354" t="s">
        <v>219</v>
      </c>
      <c r="I2286" s="355" t="s">
        <v>219</v>
      </c>
    </row>
    <row r="2287" spans="1:9">
      <c r="A2287" s="354" t="s">
        <v>136</v>
      </c>
      <c r="B2287" s="354" t="s">
        <v>234</v>
      </c>
      <c r="C2287" s="355" t="s">
        <v>204</v>
      </c>
      <c r="D2287" s="354" t="s">
        <v>2</v>
      </c>
      <c r="E2287" s="355" t="s">
        <v>235</v>
      </c>
      <c r="F2287" s="354">
        <v>7994.2559096693903</v>
      </c>
      <c r="G2287" s="354" t="s">
        <v>13</v>
      </c>
      <c r="H2287" s="354" t="s">
        <v>219</v>
      </c>
      <c r="I2287" s="355" t="s">
        <v>219</v>
      </c>
    </row>
    <row r="2288" spans="1:9">
      <c r="A2288" s="354" t="s">
        <v>136</v>
      </c>
      <c r="B2288" s="354" t="s">
        <v>234</v>
      </c>
      <c r="C2288" s="355" t="s">
        <v>205</v>
      </c>
      <c r="D2288" s="354" t="s">
        <v>2</v>
      </c>
      <c r="E2288" s="355" t="s">
        <v>235</v>
      </c>
      <c r="F2288" s="354">
        <v>4332.6094357228776</v>
      </c>
      <c r="G2288" s="354" t="s">
        <v>13</v>
      </c>
      <c r="H2288" s="354" t="s">
        <v>219</v>
      </c>
      <c r="I2288" s="355" t="s">
        <v>219</v>
      </c>
    </row>
    <row r="2289" spans="1:9">
      <c r="A2289" s="354" t="s">
        <v>136</v>
      </c>
      <c r="B2289" s="354" t="s">
        <v>234</v>
      </c>
      <c r="C2289" s="355" t="s">
        <v>206</v>
      </c>
      <c r="D2289" s="354" t="s">
        <v>2</v>
      </c>
      <c r="E2289" s="355" t="s">
        <v>235</v>
      </c>
      <c r="F2289" s="354">
        <v>885.43863487843669</v>
      </c>
      <c r="G2289" s="354" t="s">
        <v>13</v>
      </c>
      <c r="H2289" s="354" t="s">
        <v>219</v>
      </c>
      <c r="I2289" s="355" t="s">
        <v>219</v>
      </c>
    </row>
    <row r="2290" spans="1:9">
      <c r="A2290" s="354" t="s">
        <v>136</v>
      </c>
      <c r="B2290" s="354" t="s">
        <v>234</v>
      </c>
      <c r="C2290" s="355" t="s">
        <v>193</v>
      </c>
      <c r="D2290" s="354" t="s">
        <v>5</v>
      </c>
      <c r="E2290" s="355" t="s">
        <v>235</v>
      </c>
      <c r="F2290" s="354">
        <v>2201.3959323839358</v>
      </c>
      <c r="G2290" s="354" t="s">
        <v>13</v>
      </c>
      <c r="H2290" s="354" t="s">
        <v>219</v>
      </c>
      <c r="I2290" s="355" t="s">
        <v>219</v>
      </c>
    </row>
    <row r="2291" spans="1:9">
      <c r="A2291" s="354" t="s">
        <v>136</v>
      </c>
      <c r="B2291" s="354" t="s">
        <v>234</v>
      </c>
      <c r="C2291" s="355" t="s">
        <v>164</v>
      </c>
      <c r="D2291" s="354" t="s">
        <v>5</v>
      </c>
      <c r="E2291" s="355" t="s">
        <v>235</v>
      </c>
      <c r="F2291" s="354">
        <v>7126.0667196028007</v>
      </c>
      <c r="G2291" s="354" t="s">
        <v>13</v>
      </c>
      <c r="H2291" s="354" t="s">
        <v>219</v>
      </c>
      <c r="I2291" s="355" t="s">
        <v>219</v>
      </c>
    </row>
    <row r="2292" spans="1:9">
      <c r="A2292" s="354" t="s">
        <v>136</v>
      </c>
      <c r="B2292" s="354" t="s">
        <v>234</v>
      </c>
      <c r="C2292" s="355" t="s">
        <v>170</v>
      </c>
      <c r="D2292" s="354" t="s">
        <v>5</v>
      </c>
      <c r="E2292" s="355" t="s">
        <v>235</v>
      </c>
      <c r="F2292" s="354">
        <v>6415.7979912553292</v>
      </c>
      <c r="G2292" s="354" t="s">
        <v>13</v>
      </c>
      <c r="H2292" s="354" t="s">
        <v>219</v>
      </c>
      <c r="I2292" s="355" t="s">
        <v>219</v>
      </c>
    </row>
    <row r="2293" spans="1:9">
      <c r="A2293" s="354" t="s">
        <v>136</v>
      </c>
      <c r="B2293" s="354" t="s">
        <v>234</v>
      </c>
      <c r="C2293" s="355" t="s">
        <v>194</v>
      </c>
      <c r="D2293" s="354" t="s">
        <v>5</v>
      </c>
      <c r="E2293" s="355" t="s">
        <v>235</v>
      </c>
      <c r="F2293" s="354">
        <v>776.33708253289296</v>
      </c>
      <c r="G2293" s="354" t="s">
        <v>13</v>
      </c>
      <c r="H2293" s="354" t="s">
        <v>219</v>
      </c>
      <c r="I2293" s="355" t="s">
        <v>219</v>
      </c>
    </row>
    <row r="2294" spans="1:9">
      <c r="A2294" s="354" t="s">
        <v>136</v>
      </c>
      <c r="B2294" s="354" t="s">
        <v>234</v>
      </c>
      <c r="C2294" s="355" t="s">
        <v>195</v>
      </c>
      <c r="D2294" s="354" t="s">
        <v>8</v>
      </c>
      <c r="E2294" s="355" t="s">
        <v>235</v>
      </c>
      <c r="F2294" s="354">
        <v>2049.4000773315493</v>
      </c>
      <c r="G2294" s="354" t="s">
        <v>13</v>
      </c>
      <c r="H2294" s="354" t="s">
        <v>219</v>
      </c>
      <c r="I2294" s="355" t="s">
        <v>219</v>
      </c>
    </row>
    <row r="2295" spans="1:9">
      <c r="A2295" s="354" t="s">
        <v>136</v>
      </c>
      <c r="B2295" s="354" t="s">
        <v>234</v>
      </c>
      <c r="C2295" s="355" t="s">
        <v>213</v>
      </c>
      <c r="D2295" s="354" t="s">
        <v>8</v>
      </c>
      <c r="E2295" s="355" t="s">
        <v>235</v>
      </c>
      <c r="F2295" s="354">
        <v>41.48091746585866</v>
      </c>
      <c r="G2295" s="354" t="s">
        <v>13</v>
      </c>
      <c r="H2295" s="354" t="s">
        <v>219</v>
      </c>
      <c r="I2295" s="355" t="s">
        <v>219</v>
      </c>
    </row>
    <row r="2296" spans="1:9">
      <c r="A2296" s="354" t="s">
        <v>136</v>
      </c>
      <c r="B2296" s="354" t="s">
        <v>234</v>
      </c>
      <c r="C2296" s="355" t="s">
        <v>199</v>
      </c>
      <c r="D2296" s="354" t="s">
        <v>8</v>
      </c>
      <c r="E2296" s="355" t="s">
        <v>235</v>
      </c>
      <c r="F2296" s="354">
        <v>1040.1883959907896</v>
      </c>
      <c r="G2296" s="354" t="s">
        <v>13</v>
      </c>
      <c r="H2296" s="354" t="s">
        <v>219</v>
      </c>
      <c r="I2296" s="355" t="s">
        <v>219</v>
      </c>
    </row>
    <row r="2297" spans="1:9">
      <c r="A2297" s="354" t="s">
        <v>136</v>
      </c>
      <c r="B2297" s="354" t="s">
        <v>234</v>
      </c>
      <c r="C2297" s="355" t="s">
        <v>196</v>
      </c>
      <c r="D2297" s="354" t="s">
        <v>8</v>
      </c>
      <c r="E2297" s="355" t="s">
        <v>235</v>
      </c>
      <c r="F2297" s="354">
        <v>163.15600479230022</v>
      </c>
      <c r="G2297" s="354" t="s">
        <v>13</v>
      </c>
      <c r="H2297" s="354" t="s">
        <v>219</v>
      </c>
      <c r="I2297" s="355" t="s">
        <v>219</v>
      </c>
    </row>
    <row r="2298" spans="1:9">
      <c r="A2298" s="354" t="s">
        <v>136</v>
      </c>
      <c r="B2298" s="354" t="s">
        <v>234</v>
      </c>
      <c r="C2298" s="355" t="s">
        <v>191</v>
      </c>
      <c r="D2298" s="354" t="s">
        <v>8</v>
      </c>
      <c r="E2298" s="355" t="s">
        <v>235</v>
      </c>
      <c r="F2298" s="354">
        <v>4757.7219751958246</v>
      </c>
      <c r="G2298" s="354" t="s">
        <v>13</v>
      </c>
      <c r="H2298" s="354" t="s">
        <v>219</v>
      </c>
      <c r="I2298" s="355" t="s">
        <v>219</v>
      </c>
    </row>
    <row r="2299" spans="1:9">
      <c r="A2299" s="354" t="s">
        <v>136</v>
      </c>
      <c r="B2299" s="354" t="s">
        <v>234</v>
      </c>
      <c r="C2299" s="355" t="s">
        <v>215</v>
      </c>
      <c r="D2299" s="354" t="s">
        <v>8</v>
      </c>
      <c r="E2299" s="355" t="s">
        <v>235</v>
      </c>
      <c r="F2299" s="354">
        <v>639.33022448091037</v>
      </c>
      <c r="G2299" s="354" t="s">
        <v>13</v>
      </c>
      <c r="H2299" s="354" t="s">
        <v>219</v>
      </c>
      <c r="I2299" s="355" t="s">
        <v>219</v>
      </c>
    </row>
    <row r="2300" spans="1:9">
      <c r="A2300" s="354" t="s">
        <v>136</v>
      </c>
      <c r="B2300" s="354" t="s">
        <v>234</v>
      </c>
      <c r="C2300" s="355" t="s">
        <v>207</v>
      </c>
      <c r="D2300" s="354" t="s">
        <v>8</v>
      </c>
      <c r="E2300" s="355" t="s">
        <v>235</v>
      </c>
      <c r="F2300" s="354">
        <v>292.25947237410645</v>
      </c>
      <c r="G2300" s="354" t="s">
        <v>13</v>
      </c>
      <c r="H2300" s="354" t="s">
        <v>219</v>
      </c>
      <c r="I2300" s="355" t="s">
        <v>219</v>
      </c>
    </row>
    <row r="2301" spans="1:9">
      <c r="A2301" s="354" t="s">
        <v>136</v>
      </c>
      <c r="B2301" s="354" t="s">
        <v>234</v>
      </c>
      <c r="C2301" s="355" t="s">
        <v>208</v>
      </c>
      <c r="D2301" s="354" t="s">
        <v>8</v>
      </c>
      <c r="E2301" s="355" t="s">
        <v>235</v>
      </c>
      <c r="F2301" s="354">
        <v>1174.4908476253026</v>
      </c>
      <c r="G2301" s="354" t="s">
        <v>13</v>
      </c>
      <c r="H2301" s="354" t="s">
        <v>219</v>
      </c>
      <c r="I2301" s="355" t="s">
        <v>219</v>
      </c>
    </row>
    <row r="2302" spans="1:9">
      <c r="A2302" s="354" t="s">
        <v>136</v>
      </c>
      <c r="B2302" s="354" t="s">
        <v>234</v>
      </c>
      <c r="C2302" s="355" t="s">
        <v>214</v>
      </c>
      <c r="D2302" s="354" t="s">
        <v>8</v>
      </c>
      <c r="E2302" s="355" t="s">
        <v>235</v>
      </c>
      <c r="F2302" s="354">
        <v>113.78953695407655</v>
      </c>
      <c r="G2302" s="354" t="s">
        <v>13</v>
      </c>
      <c r="H2302" s="354" t="s">
        <v>219</v>
      </c>
      <c r="I2302" s="355" t="s">
        <v>219</v>
      </c>
    </row>
    <row r="2303" spans="1:9">
      <c r="A2303" s="354" t="s">
        <v>136</v>
      </c>
      <c r="B2303" s="354" t="s">
        <v>234</v>
      </c>
      <c r="C2303" s="355" t="s">
        <v>201</v>
      </c>
      <c r="D2303" s="354" t="s">
        <v>9</v>
      </c>
      <c r="E2303" s="355" t="s">
        <v>235</v>
      </c>
      <c r="F2303" s="354">
        <v>409.6282112844296</v>
      </c>
      <c r="G2303" s="354" t="s">
        <v>13</v>
      </c>
      <c r="H2303" s="354" t="s">
        <v>219</v>
      </c>
      <c r="I2303" s="355" t="s">
        <v>219</v>
      </c>
    </row>
    <row r="2304" spans="1:9">
      <c r="A2304" s="354" t="s">
        <v>136</v>
      </c>
      <c r="B2304" s="354" t="s">
        <v>234</v>
      </c>
      <c r="C2304" s="355" t="s">
        <v>189</v>
      </c>
      <c r="D2304" s="354" t="s">
        <v>9</v>
      </c>
      <c r="E2304" s="355" t="s">
        <v>235</v>
      </c>
      <c r="F2304" s="354">
        <v>1021.8540133122649</v>
      </c>
      <c r="G2304" s="354" t="s">
        <v>13</v>
      </c>
      <c r="H2304" s="354" t="s">
        <v>219</v>
      </c>
      <c r="I2304" s="355" t="s">
        <v>219</v>
      </c>
    </row>
    <row r="2305" spans="1:9">
      <c r="A2305" s="354" t="s">
        <v>136</v>
      </c>
      <c r="B2305" s="354" t="s">
        <v>234</v>
      </c>
      <c r="C2305" s="355" t="s">
        <v>209</v>
      </c>
      <c r="D2305" s="354" t="s">
        <v>12</v>
      </c>
      <c r="E2305" s="355" t="s">
        <v>235</v>
      </c>
      <c r="F2305" s="354">
        <v>435.0772642683142</v>
      </c>
      <c r="G2305" s="354" t="s">
        <v>13</v>
      </c>
      <c r="H2305" s="354" t="s">
        <v>219</v>
      </c>
      <c r="I2305" s="355" t="s">
        <v>219</v>
      </c>
    </row>
    <row r="2306" spans="1:9">
      <c r="A2306" s="354" t="s">
        <v>136</v>
      </c>
      <c r="B2306" s="354" t="s">
        <v>234</v>
      </c>
      <c r="C2306" s="355" t="s">
        <v>210</v>
      </c>
      <c r="D2306" s="354" t="s">
        <v>12</v>
      </c>
      <c r="E2306" s="355" t="s">
        <v>235</v>
      </c>
      <c r="F2306" s="354">
        <v>1301.5887949926787</v>
      </c>
      <c r="G2306" s="354" t="s">
        <v>13</v>
      </c>
      <c r="H2306" s="354" t="s">
        <v>219</v>
      </c>
      <c r="I2306" s="355" t="s">
        <v>219</v>
      </c>
    </row>
    <row r="2307" spans="1:9">
      <c r="A2307" s="354" t="s">
        <v>136</v>
      </c>
      <c r="B2307" s="354" t="s">
        <v>234</v>
      </c>
      <c r="C2307" s="355" t="s">
        <v>178</v>
      </c>
      <c r="D2307" s="354" t="s">
        <v>6</v>
      </c>
      <c r="E2307" s="355" t="s">
        <v>235</v>
      </c>
      <c r="F2307" s="354">
        <v>4025.1388420268331</v>
      </c>
      <c r="G2307" s="354" t="s">
        <v>13</v>
      </c>
      <c r="H2307" s="354" t="s">
        <v>219</v>
      </c>
      <c r="I2307" s="355" t="s">
        <v>219</v>
      </c>
    </row>
    <row r="2308" spans="1:9">
      <c r="A2308" s="354" t="s">
        <v>136</v>
      </c>
      <c r="B2308" s="354" t="s">
        <v>234</v>
      </c>
      <c r="C2308" s="355" t="s">
        <v>216</v>
      </c>
      <c r="D2308" s="354" t="s">
        <v>6</v>
      </c>
      <c r="E2308" s="355" t="s">
        <v>235</v>
      </c>
      <c r="F2308" s="354">
        <v>473.83221047329323</v>
      </c>
      <c r="G2308" s="354" t="s">
        <v>13</v>
      </c>
      <c r="H2308" s="354" t="s">
        <v>219</v>
      </c>
      <c r="I2308" s="355" t="s">
        <v>219</v>
      </c>
    </row>
    <row r="2309" spans="1:9">
      <c r="A2309" s="354" t="s">
        <v>136</v>
      </c>
      <c r="B2309" s="354" t="s">
        <v>234</v>
      </c>
      <c r="C2309" s="355" t="s">
        <v>179</v>
      </c>
      <c r="D2309" s="354" t="s">
        <v>6</v>
      </c>
      <c r="E2309" s="355" t="s">
        <v>235</v>
      </c>
      <c r="F2309" s="354">
        <v>377.20461191817117</v>
      </c>
      <c r="G2309" s="354" t="s">
        <v>13</v>
      </c>
      <c r="H2309" s="354" t="s">
        <v>219</v>
      </c>
      <c r="I2309" s="355" t="s">
        <v>219</v>
      </c>
    </row>
    <row r="2310" spans="1:9">
      <c r="A2310" s="354" t="s">
        <v>136</v>
      </c>
      <c r="B2310" s="354" t="s">
        <v>234</v>
      </c>
      <c r="C2310" s="355" t="s">
        <v>217</v>
      </c>
      <c r="D2310" s="354" t="s">
        <v>3</v>
      </c>
      <c r="E2310" s="355" t="s">
        <v>235</v>
      </c>
      <c r="F2310" s="354">
        <v>531.48963288073992</v>
      </c>
      <c r="G2310" s="354" t="s">
        <v>13</v>
      </c>
      <c r="H2310" s="354" t="s">
        <v>219</v>
      </c>
      <c r="I2310" s="355" t="s">
        <v>219</v>
      </c>
    </row>
    <row r="2311" spans="1:9">
      <c r="A2311" s="354" t="s">
        <v>136</v>
      </c>
      <c r="B2311" s="354" t="s">
        <v>234</v>
      </c>
      <c r="C2311" s="355" t="s">
        <v>180</v>
      </c>
      <c r="D2311" s="354" t="s">
        <v>3</v>
      </c>
      <c r="E2311" s="355" t="s">
        <v>235</v>
      </c>
      <c r="F2311" s="354">
        <v>941.11827310435638</v>
      </c>
      <c r="G2311" s="354" t="s">
        <v>13</v>
      </c>
      <c r="H2311" s="354" t="s">
        <v>219</v>
      </c>
      <c r="I2311" s="355" t="s">
        <v>219</v>
      </c>
    </row>
    <row r="2312" spans="1:9">
      <c r="A2312" s="354" t="s">
        <v>136</v>
      </c>
      <c r="B2312" s="354" t="s">
        <v>234</v>
      </c>
      <c r="C2312" s="355" t="s">
        <v>200</v>
      </c>
      <c r="D2312" s="354" t="s">
        <v>7</v>
      </c>
      <c r="E2312" s="355" t="s">
        <v>235</v>
      </c>
      <c r="F2312" s="354">
        <v>829.240777194217</v>
      </c>
      <c r="G2312" s="354" t="s">
        <v>13</v>
      </c>
      <c r="H2312" s="354" t="s">
        <v>219</v>
      </c>
      <c r="I2312" s="355" t="s">
        <v>219</v>
      </c>
    </row>
    <row r="2313" spans="1:9">
      <c r="A2313" s="354" t="s">
        <v>136</v>
      </c>
      <c r="B2313" s="354" t="s">
        <v>234</v>
      </c>
      <c r="C2313" s="355" t="s">
        <v>181</v>
      </c>
      <c r="D2313" s="354" t="s">
        <v>7</v>
      </c>
      <c r="E2313" s="355" t="s">
        <v>235</v>
      </c>
      <c r="F2313" s="354">
        <v>544.39845007074553</v>
      </c>
      <c r="G2313" s="354" t="s">
        <v>13</v>
      </c>
      <c r="H2313" s="354" t="s">
        <v>219</v>
      </c>
      <c r="I2313" s="355" t="s">
        <v>219</v>
      </c>
    </row>
    <row r="2314" spans="1:9">
      <c r="A2314" s="354" t="s">
        <v>136</v>
      </c>
      <c r="B2314" s="354" t="s">
        <v>234</v>
      </c>
      <c r="C2314" s="355" t="s">
        <v>218</v>
      </c>
      <c r="D2314" s="354" t="s">
        <v>7</v>
      </c>
      <c r="E2314" s="355" t="s">
        <v>235</v>
      </c>
      <c r="F2314" s="354">
        <v>269.99631716595525</v>
      </c>
      <c r="G2314" s="354" t="s">
        <v>13</v>
      </c>
      <c r="H2314" s="354" t="s">
        <v>219</v>
      </c>
      <c r="I2314" s="355" t="s">
        <v>219</v>
      </c>
    </row>
    <row r="2315" spans="1:9">
      <c r="A2315" s="354" t="s">
        <v>136</v>
      </c>
      <c r="B2315" s="354" t="s">
        <v>234</v>
      </c>
      <c r="C2315" s="355" t="s">
        <v>197</v>
      </c>
      <c r="D2315" s="354" t="s">
        <v>7</v>
      </c>
      <c r="E2315" s="355" t="s">
        <v>235</v>
      </c>
      <c r="F2315" s="354">
        <v>548.91200066024999</v>
      </c>
      <c r="G2315" s="354" t="s">
        <v>13</v>
      </c>
      <c r="H2315" s="354" t="s">
        <v>219</v>
      </c>
      <c r="I2315" s="355" t="s">
        <v>219</v>
      </c>
    </row>
    <row r="2316" spans="1:9">
      <c r="A2316" s="354" t="s">
        <v>136</v>
      </c>
      <c r="B2316" s="354" t="s">
        <v>234</v>
      </c>
      <c r="C2316" s="355" t="s">
        <v>211</v>
      </c>
      <c r="D2316" s="354" t="s">
        <v>7</v>
      </c>
      <c r="E2316" s="355" t="s">
        <v>235</v>
      </c>
      <c r="F2316" s="354">
        <v>381.8219834200371</v>
      </c>
      <c r="G2316" s="354" t="s">
        <v>13</v>
      </c>
      <c r="H2316" s="354" t="s">
        <v>219</v>
      </c>
      <c r="I2316" s="355" t="s">
        <v>219</v>
      </c>
    </row>
    <row r="2317" spans="1:9">
      <c r="A2317" s="354" t="s">
        <v>136</v>
      </c>
      <c r="B2317" s="354" t="s">
        <v>234</v>
      </c>
      <c r="C2317" s="355" t="s">
        <v>182</v>
      </c>
      <c r="D2317" s="354" t="s">
        <v>14</v>
      </c>
      <c r="E2317" s="355" t="s">
        <v>235</v>
      </c>
      <c r="F2317" s="354">
        <v>1830.8736515498204</v>
      </c>
      <c r="G2317" s="354" t="s">
        <v>13</v>
      </c>
      <c r="H2317" s="354" t="s">
        <v>219</v>
      </c>
      <c r="I2317" s="355" t="s">
        <v>219</v>
      </c>
    </row>
    <row r="2318" spans="1:9">
      <c r="A2318" s="354" t="s">
        <v>136</v>
      </c>
      <c r="B2318" s="354" t="s">
        <v>234</v>
      </c>
      <c r="C2318" s="355" t="s">
        <v>212</v>
      </c>
      <c r="D2318" s="354" t="s">
        <v>16</v>
      </c>
      <c r="E2318" s="355" t="s">
        <v>235</v>
      </c>
      <c r="F2318" s="354">
        <v>809.23544574566813</v>
      </c>
      <c r="G2318" s="354" t="s">
        <v>13</v>
      </c>
      <c r="H2318" s="354" t="s">
        <v>219</v>
      </c>
      <c r="I2318" s="355" t="s">
        <v>219</v>
      </c>
    </row>
    <row r="2319" spans="1:9">
      <c r="A2319" s="354" t="s">
        <v>136</v>
      </c>
      <c r="B2319" s="354" t="s">
        <v>234</v>
      </c>
      <c r="C2319" s="355" t="s">
        <v>184</v>
      </c>
      <c r="D2319" s="354" t="s">
        <v>47</v>
      </c>
      <c r="E2319" s="355" t="s">
        <v>235</v>
      </c>
      <c r="F2319" s="354">
        <v>863.36404841993158</v>
      </c>
      <c r="G2319" s="354" t="s">
        <v>13</v>
      </c>
      <c r="H2319" s="354" t="s">
        <v>219</v>
      </c>
      <c r="I2319" s="355" t="s">
        <v>219</v>
      </c>
    </row>
    <row r="2320" spans="1:9">
      <c r="A2320" s="354" t="s">
        <v>136</v>
      </c>
      <c r="B2320" s="354" t="s">
        <v>234</v>
      </c>
      <c r="C2320" s="355" t="s">
        <v>203</v>
      </c>
      <c r="D2320" s="354" t="s">
        <v>45</v>
      </c>
      <c r="E2320" s="355" t="s">
        <v>235</v>
      </c>
      <c r="F2320" s="354">
        <v>446.50001890374676</v>
      </c>
      <c r="G2320" s="354" t="s">
        <v>13</v>
      </c>
      <c r="H2320" s="354" t="s">
        <v>219</v>
      </c>
      <c r="I2320" s="355" t="s">
        <v>219</v>
      </c>
    </row>
    <row r="2321" spans="1:9">
      <c r="A2321" s="354" t="s">
        <v>136</v>
      </c>
      <c r="B2321" s="354" t="s">
        <v>234</v>
      </c>
      <c r="C2321" s="355" t="s">
        <v>202</v>
      </c>
      <c r="D2321" s="354" t="s">
        <v>44</v>
      </c>
      <c r="E2321" s="355" t="s">
        <v>235</v>
      </c>
      <c r="F2321" s="354">
        <v>443.85571650799318</v>
      </c>
      <c r="G2321" s="354" t="s">
        <v>13</v>
      </c>
      <c r="H2321" s="354" t="s">
        <v>219</v>
      </c>
      <c r="I2321" s="355" t="s">
        <v>219</v>
      </c>
    </row>
    <row r="2322" spans="1:9">
      <c r="A2322" s="354" t="s">
        <v>136</v>
      </c>
      <c r="B2322" s="354" t="s">
        <v>236</v>
      </c>
      <c r="C2322" s="355" t="s">
        <v>220</v>
      </c>
      <c r="D2322" s="354" t="s">
        <v>2</v>
      </c>
      <c r="E2322" s="355" t="s">
        <v>235</v>
      </c>
      <c r="F2322" s="354">
        <v>966.71343613458055</v>
      </c>
      <c r="G2322" s="354" t="s">
        <v>13</v>
      </c>
      <c r="H2322" s="354" t="s">
        <v>219</v>
      </c>
      <c r="I2322" s="355" t="s">
        <v>219</v>
      </c>
    </row>
    <row r="2323" spans="1:9">
      <c r="A2323" s="354" t="s">
        <v>136</v>
      </c>
      <c r="B2323" s="354" t="s">
        <v>236</v>
      </c>
      <c r="C2323" s="355" t="s">
        <v>221</v>
      </c>
      <c r="D2323" s="354" t="s">
        <v>2</v>
      </c>
      <c r="E2323" s="355" t="s">
        <v>235</v>
      </c>
      <c r="F2323" s="354">
        <v>27.698196207848437</v>
      </c>
      <c r="G2323" s="354" t="s">
        <v>13</v>
      </c>
      <c r="H2323" s="354" t="s">
        <v>219</v>
      </c>
      <c r="I2323" s="355" t="s">
        <v>219</v>
      </c>
    </row>
    <row r="2324" spans="1:9">
      <c r="A2324" s="354" t="s">
        <v>136</v>
      </c>
      <c r="B2324" s="354" t="s">
        <v>236</v>
      </c>
      <c r="C2324" s="355" t="s">
        <v>222</v>
      </c>
      <c r="D2324" s="354" t="s">
        <v>3</v>
      </c>
      <c r="E2324" s="355" t="s">
        <v>235</v>
      </c>
      <c r="F2324" s="354">
        <v>5282.1372000604679</v>
      </c>
      <c r="G2324" s="354" t="s">
        <v>13</v>
      </c>
      <c r="H2324" s="354" t="s">
        <v>219</v>
      </c>
      <c r="I2324" s="355" t="s">
        <v>219</v>
      </c>
    </row>
    <row r="2325" spans="1:9">
      <c r="A2325" s="354" t="s">
        <v>136</v>
      </c>
      <c r="B2325" s="354" t="s">
        <v>236</v>
      </c>
      <c r="C2325" s="355" t="s">
        <v>223</v>
      </c>
      <c r="D2325" s="354" t="s">
        <v>54</v>
      </c>
      <c r="E2325" s="355" t="s">
        <v>235</v>
      </c>
      <c r="F2325" s="354">
        <v>332.97461067093246</v>
      </c>
      <c r="G2325" s="354" t="s">
        <v>13</v>
      </c>
      <c r="H2325" s="354" t="s">
        <v>219</v>
      </c>
      <c r="I2325" s="355" t="s">
        <v>219</v>
      </c>
    </row>
    <row r="2326" spans="1:9">
      <c r="A2326" s="354" t="s">
        <v>136</v>
      </c>
      <c r="B2326" s="354" t="s">
        <v>237</v>
      </c>
      <c r="C2326" s="355" t="s">
        <v>228</v>
      </c>
      <c r="D2326" s="354" t="s">
        <v>1</v>
      </c>
      <c r="E2326" s="355" t="s">
        <v>235</v>
      </c>
      <c r="F2326" s="354">
        <v>36.952721910000008</v>
      </c>
      <c r="G2326" s="354" t="s">
        <v>13</v>
      </c>
      <c r="H2326" s="354" t="s">
        <v>219</v>
      </c>
      <c r="I2326" s="355" t="s">
        <v>219</v>
      </c>
    </row>
    <row r="2327" spans="1:9">
      <c r="A2327" s="354" t="s">
        <v>136</v>
      </c>
      <c r="B2327" s="354" t="s">
        <v>237</v>
      </c>
      <c r="C2327" s="355" t="s">
        <v>231</v>
      </c>
      <c r="D2327" s="354" t="s">
        <v>12</v>
      </c>
      <c r="E2327" s="355" t="s">
        <v>235</v>
      </c>
      <c r="F2327" s="354">
        <v>5.8191594599999981</v>
      </c>
      <c r="G2327" s="354" t="s">
        <v>13</v>
      </c>
      <c r="H2327" s="354" t="s">
        <v>219</v>
      </c>
      <c r="I2327" s="355" t="s">
        <v>219</v>
      </c>
    </row>
    <row r="2328" spans="1:9">
      <c r="A2328" s="354" t="s">
        <v>136</v>
      </c>
      <c r="B2328" s="354" t="s">
        <v>237</v>
      </c>
      <c r="C2328" s="355" t="s">
        <v>230</v>
      </c>
      <c r="D2328" s="354" t="s">
        <v>7</v>
      </c>
      <c r="E2328" s="355" t="s">
        <v>235</v>
      </c>
      <c r="F2328" s="354">
        <v>20.202458</v>
      </c>
      <c r="G2328" s="354" t="s">
        <v>13</v>
      </c>
      <c r="H2328" s="354" t="s">
        <v>219</v>
      </c>
      <c r="I2328" s="355" t="s">
        <v>219</v>
      </c>
    </row>
    <row r="2329" spans="1:9">
      <c r="A2329" s="354" t="s">
        <v>136</v>
      </c>
      <c r="B2329" s="354" t="s">
        <v>237</v>
      </c>
      <c r="C2329" s="355" t="s">
        <v>224</v>
      </c>
      <c r="D2329" s="354" t="s">
        <v>15</v>
      </c>
      <c r="E2329" s="355" t="s">
        <v>235</v>
      </c>
      <c r="F2329" s="354">
        <v>3368.8149108551115</v>
      </c>
      <c r="G2329" s="354" t="s">
        <v>13</v>
      </c>
      <c r="H2329" s="354" t="s">
        <v>219</v>
      </c>
      <c r="I2329" s="355" t="s">
        <v>219</v>
      </c>
    </row>
    <row r="2330" spans="1:9">
      <c r="A2330" s="354" t="s">
        <v>136</v>
      </c>
      <c r="B2330" s="354" t="s">
        <v>237</v>
      </c>
      <c r="C2330" s="355" t="s">
        <v>233</v>
      </c>
      <c r="D2330" s="354" t="s">
        <v>15</v>
      </c>
      <c r="E2330" s="355" t="s">
        <v>235</v>
      </c>
      <c r="F2330" s="354">
        <v>863.94285164019209</v>
      </c>
      <c r="G2330" s="354" t="s">
        <v>13</v>
      </c>
      <c r="H2330" s="354" t="s">
        <v>219</v>
      </c>
      <c r="I2330" s="355" t="s">
        <v>219</v>
      </c>
    </row>
    <row r="2331" spans="1:9">
      <c r="A2331" s="354" t="s">
        <v>136</v>
      </c>
      <c r="B2331" s="354" t="s">
        <v>237</v>
      </c>
      <c r="C2331" s="355" t="s">
        <v>232</v>
      </c>
      <c r="D2331" s="354" t="s">
        <v>15</v>
      </c>
      <c r="E2331" s="355" t="s">
        <v>235</v>
      </c>
      <c r="F2331" s="354">
        <v>204.10630900000001</v>
      </c>
      <c r="G2331" s="354" t="s">
        <v>13</v>
      </c>
      <c r="H2331" s="354" t="s">
        <v>219</v>
      </c>
      <c r="I2331" s="355" t="s">
        <v>219</v>
      </c>
    </row>
    <row r="2332" spans="1:9">
      <c r="A2332" s="354" t="s">
        <v>136</v>
      </c>
      <c r="B2332" s="354" t="s">
        <v>237</v>
      </c>
      <c r="C2332" s="355" t="s">
        <v>225</v>
      </c>
      <c r="D2332" s="354" t="s">
        <v>16</v>
      </c>
      <c r="E2332" s="355" t="s">
        <v>235</v>
      </c>
      <c r="F2332" s="354">
        <v>1432.1992041031142</v>
      </c>
      <c r="G2332" s="354" t="s">
        <v>13</v>
      </c>
      <c r="H2332" s="354" t="s">
        <v>219</v>
      </c>
      <c r="I2332" s="355" t="s">
        <v>219</v>
      </c>
    </row>
    <row r="2333" spans="1:9">
      <c r="A2333" s="354" t="s">
        <v>136</v>
      </c>
      <c r="B2333" s="354" t="s">
        <v>237</v>
      </c>
      <c r="C2333" s="355" t="s">
        <v>227</v>
      </c>
      <c r="D2333" s="354" t="s">
        <v>47</v>
      </c>
      <c r="E2333" s="355" t="s">
        <v>235</v>
      </c>
      <c r="F2333" s="354">
        <v>1947.4292848230207</v>
      </c>
      <c r="G2333" s="354" t="s">
        <v>13</v>
      </c>
      <c r="H2333" s="354" t="s">
        <v>219</v>
      </c>
      <c r="I2333" s="355" t="s">
        <v>219</v>
      </c>
    </row>
    <row r="2334" spans="1:9">
      <c r="A2334" s="354" t="s">
        <v>136</v>
      </c>
      <c r="B2334" s="354" t="s">
        <v>237</v>
      </c>
      <c r="C2334" s="355" t="s">
        <v>229</v>
      </c>
      <c r="D2334" s="354" t="s">
        <v>45</v>
      </c>
      <c r="E2334" s="355" t="s">
        <v>235</v>
      </c>
      <c r="F2334" s="354">
        <v>7.4262220000000019</v>
      </c>
      <c r="G2334" s="354" t="s">
        <v>13</v>
      </c>
      <c r="H2334" s="354" t="s">
        <v>219</v>
      </c>
      <c r="I2334" s="355" t="s">
        <v>219</v>
      </c>
    </row>
    <row r="2335" spans="1:9">
      <c r="A2335" s="354" t="s">
        <v>136</v>
      </c>
      <c r="B2335" s="354" t="s">
        <v>237</v>
      </c>
      <c r="C2335" s="355" t="s">
        <v>226</v>
      </c>
      <c r="D2335" s="354" t="s">
        <v>44</v>
      </c>
      <c r="E2335" s="355" t="s">
        <v>235</v>
      </c>
      <c r="F2335" s="354">
        <v>47.603293323000003</v>
      </c>
      <c r="G2335" s="354" t="s">
        <v>13</v>
      </c>
      <c r="H2335" s="354" t="s">
        <v>219</v>
      </c>
      <c r="I2335" s="355" t="s">
        <v>219</v>
      </c>
    </row>
    <row r="2336" spans="1:9">
      <c r="A2336" s="354" t="s">
        <v>136</v>
      </c>
      <c r="B2336" s="354" t="s">
        <v>234</v>
      </c>
      <c r="C2336" s="355" t="s">
        <v>143</v>
      </c>
      <c r="D2336" s="354" t="s">
        <v>18</v>
      </c>
      <c r="E2336" s="355" t="s">
        <v>235</v>
      </c>
      <c r="F2336" s="354">
        <v>13.502159979272868</v>
      </c>
      <c r="G2336" s="354" t="s">
        <v>238</v>
      </c>
      <c r="H2336" s="354" t="s">
        <v>219</v>
      </c>
      <c r="I2336" s="355" t="s">
        <v>219</v>
      </c>
    </row>
    <row r="2337" spans="1:9">
      <c r="A2337" s="354" t="s">
        <v>136</v>
      </c>
      <c r="B2337" s="354" t="s">
        <v>234</v>
      </c>
      <c r="C2337" s="355" t="s">
        <v>144</v>
      </c>
      <c r="D2337" s="354" t="s">
        <v>18</v>
      </c>
      <c r="E2337" s="355" t="s">
        <v>235</v>
      </c>
      <c r="F2337" s="354">
        <v>65.276345630319284</v>
      </c>
      <c r="G2337" s="354" t="s">
        <v>238</v>
      </c>
      <c r="H2337" s="354" t="s">
        <v>219</v>
      </c>
      <c r="I2337" s="355" t="s">
        <v>219</v>
      </c>
    </row>
    <row r="2338" spans="1:9">
      <c r="A2338" s="354" t="s">
        <v>136</v>
      </c>
      <c r="B2338" s="354" t="s">
        <v>234</v>
      </c>
      <c r="C2338" s="355" t="s">
        <v>145</v>
      </c>
      <c r="D2338" s="354" t="s">
        <v>18</v>
      </c>
      <c r="E2338" s="355" t="s">
        <v>235</v>
      </c>
      <c r="F2338" s="354">
        <v>166.64184224250388</v>
      </c>
      <c r="G2338" s="354" t="s">
        <v>238</v>
      </c>
      <c r="H2338" s="354" t="s">
        <v>219</v>
      </c>
      <c r="I2338" s="355" t="s">
        <v>219</v>
      </c>
    </row>
    <row r="2339" spans="1:9">
      <c r="A2339" s="354" t="s">
        <v>136</v>
      </c>
      <c r="B2339" s="354" t="s">
        <v>234</v>
      </c>
      <c r="C2339" s="355" t="s">
        <v>146</v>
      </c>
      <c r="D2339" s="354" t="s">
        <v>18</v>
      </c>
      <c r="E2339" s="355" t="s">
        <v>235</v>
      </c>
      <c r="F2339" s="354">
        <v>94.26377763990547</v>
      </c>
      <c r="G2339" s="354" t="s">
        <v>238</v>
      </c>
      <c r="H2339" s="354" t="s">
        <v>219</v>
      </c>
      <c r="I2339" s="355" t="s">
        <v>219</v>
      </c>
    </row>
    <row r="2340" spans="1:9">
      <c r="A2340" s="354" t="s">
        <v>136</v>
      </c>
      <c r="B2340" s="354" t="s">
        <v>234</v>
      </c>
      <c r="C2340" s="355" t="s">
        <v>147</v>
      </c>
      <c r="D2340" s="354" t="s">
        <v>18</v>
      </c>
      <c r="E2340" s="355" t="s">
        <v>235</v>
      </c>
      <c r="F2340" s="354">
        <v>239.83532861542707</v>
      </c>
      <c r="G2340" s="354" t="s">
        <v>238</v>
      </c>
      <c r="H2340" s="354" t="s">
        <v>219</v>
      </c>
      <c r="I2340" s="355" t="s">
        <v>219</v>
      </c>
    </row>
    <row r="2341" spans="1:9">
      <c r="A2341" s="354" t="s">
        <v>136</v>
      </c>
      <c r="B2341" s="354" t="s">
        <v>234</v>
      </c>
      <c r="C2341" s="355" t="s">
        <v>148</v>
      </c>
      <c r="D2341" s="354" t="s">
        <v>18</v>
      </c>
      <c r="E2341" s="355" t="s">
        <v>235</v>
      </c>
      <c r="F2341" s="354">
        <v>41.422000370061681</v>
      </c>
      <c r="G2341" s="354" t="s">
        <v>238</v>
      </c>
      <c r="H2341" s="354" t="s">
        <v>219</v>
      </c>
      <c r="I2341" s="355" t="s">
        <v>219</v>
      </c>
    </row>
    <row r="2342" spans="1:9">
      <c r="A2342" s="354" t="s">
        <v>136</v>
      </c>
      <c r="B2342" s="354" t="s">
        <v>234</v>
      </c>
      <c r="C2342" s="355" t="s">
        <v>149</v>
      </c>
      <c r="D2342" s="354" t="s">
        <v>18</v>
      </c>
      <c r="E2342" s="355" t="s">
        <v>235</v>
      </c>
      <c r="F2342" s="354">
        <v>127.8766202078405</v>
      </c>
      <c r="G2342" s="354" t="s">
        <v>238</v>
      </c>
      <c r="H2342" s="354" t="s">
        <v>219</v>
      </c>
      <c r="I2342" s="355" t="s">
        <v>219</v>
      </c>
    </row>
    <row r="2343" spans="1:9">
      <c r="A2343" s="354" t="s">
        <v>136</v>
      </c>
      <c r="B2343" s="354" t="s">
        <v>234</v>
      </c>
      <c r="C2343" s="355" t="s">
        <v>150</v>
      </c>
      <c r="D2343" s="354" t="s">
        <v>18</v>
      </c>
      <c r="E2343" s="355" t="s">
        <v>235</v>
      </c>
      <c r="F2343" s="354">
        <v>228.83514845845571</v>
      </c>
      <c r="G2343" s="354" t="s">
        <v>238</v>
      </c>
      <c r="H2343" s="354" t="s">
        <v>219</v>
      </c>
      <c r="I2343" s="355" t="s">
        <v>219</v>
      </c>
    </row>
    <row r="2344" spans="1:9">
      <c r="A2344" s="354" t="s">
        <v>136</v>
      </c>
      <c r="B2344" s="354" t="s">
        <v>234</v>
      </c>
      <c r="C2344" s="355" t="s">
        <v>152</v>
      </c>
      <c r="D2344" s="354" t="s">
        <v>18</v>
      </c>
      <c r="E2344" s="355" t="s">
        <v>235</v>
      </c>
      <c r="F2344" s="354">
        <v>175.03673825966715</v>
      </c>
      <c r="G2344" s="354" t="s">
        <v>238</v>
      </c>
      <c r="H2344" s="354" t="s">
        <v>219</v>
      </c>
      <c r="I2344" s="355" t="s">
        <v>219</v>
      </c>
    </row>
    <row r="2345" spans="1:9">
      <c r="A2345" s="354" t="s">
        <v>136</v>
      </c>
      <c r="B2345" s="354" t="s">
        <v>234</v>
      </c>
      <c r="C2345" s="355" t="s">
        <v>153</v>
      </c>
      <c r="D2345" s="354" t="s">
        <v>18</v>
      </c>
      <c r="E2345" s="355" t="s">
        <v>235</v>
      </c>
      <c r="F2345" s="354">
        <v>245.75977945343934</v>
      </c>
      <c r="G2345" s="354" t="s">
        <v>238</v>
      </c>
      <c r="H2345" s="354" t="s">
        <v>219</v>
      </c>
      <c r="I2345" s="355" t="s">
        <v>219</v>
      </c>
    </row>
    <row r="2346" spans="1:9">
      <c r="A2346" s="354" t="s">
        <v>136</v>
      </c>
      <c r="B2346" s="354" t="s">
        <v>234</v>
      </c>
      <c r="C2346" s="355" t="s">
        <v>154</v>
      </c>
      <c r="D2346" s="354" t="s">
        <v>18</v>
      </c>
      <c r="E2346" s="355" t="s">
        <v>235</v>
      </c>
      <c r="F2346" s="354">
        <v>8.4235243129192856</v>
      </c>
      <c r="G2346" s="354" t="s">
        <v>238</v>
      </c>
      <c r="H2346" s="354" t="s">
        <v>219</v>
      </c>
      <c r="I2346" s="355" t="s">
        <v>219</v>
      </c>
    </row>
    <row r="2347" spans="1:9">
      <c r="A2347" s="354" t="s">
        <v>136</v>
      </c>
      <c r="B2347" s="354" t="s">
        <v>234</v>
      </c>
      <c r="C2347" s="355" t="s">
        <v>156</v>
      </c>
      <c r="D2347" s="354" t="s">
        <v>18</v>
      </c>
      <c r="E2347" s="355" t="s">
        <v>235</v>
      </c>
      <c r="F2347" s="354">
        <v>28.102067781858146</v>
      </c>
      <c r="G2347" s="354" t="s">
        <v>238</v>
      </c>
      <c r="H2347" s="354" t="s">
        <v>219</v>
      </c>
      <c r="I2347" s="355" t="s">
        <v>219</v>
      </c>
    </row>
    <row r="2348" spans="1:9">
      <c r="A2348" s="354" t="s">
        <v>136</v>
      </c>
      <c r="B2348" s="354" t="s">
        <v>234</v>
      </c>
      <c r="C2348" s="355" t="s">
        <v>157</v>
      </c>
      <c r="D2348" s="354" t="s">
        <v>18</v>
      </c>
      <c r="E2348" s="355" t="s">
        <v>235</v>
      </c>
      <c r="F2348" s="354">
        <v>117.97092948577517</v>
      </c>
      <c r="G2348" s="354" t="s">
        <v>238</v>
      </c>
      <c r="H2348" s="354" t="s">
        <v>219</v>
      </c>
      <c r="I2348" s="355" t="s">
        <v>219</v>
      </c>
    </row>
    <row r="2349" spans="1:9">
      <c r="A2349" s="354" t="s">
        <v>136</v>
      </c>
      <c r="B2349" s="354" t="s">
        <v>234</v>
      </c>
      <c r="C2349" s="355" t="s">
        <v>158</v>
      </c>
      <c r="D2349" s="354" t="s">
        <v>18</v>
      </c>
      <c r="E2349" s="355" t="s">
        <v>235</v>
      </c>
      <c r="F2349" s="354">
        <v>244.49452618595981</v>
      </c>
      <c r="G2349" s="354" t="s">
        <v>238</v>
      </c>
      <c r="H2349" s="354" t="s">
        <v>219</v>
      </c>
      <c r="I2349" s="355" t="s">
        <v>219</v>
      </c>
    </row>
    <row r="2350" spans="1:9">
      <c r="A2350" s="354" t="s">
        <v>136</v>
      </c>
      <c r="B2350" s="354" t="s">
        <v>234</v>
      </c>
      <c r="C2350" s="355" t="s">
        <v>159</v>
      </c>
      <c r="D2350" s="354" t="s">
        <v>18</v>
      </c>
      <c r="E2350" s="355" t="s">
        <v>235</v>
      </c>
      <c r="F2350" s="354">
        <v>155.41445735306914</v>
      </c>
      <c r="G2350" s="354" t="s">
        <v>238</v>
      </c>
      <c r="H2350" s="354" t="s">
        <v>219</v>
      </c>
      <c r="I2350" s="355" t="s">
        <v>219</v>
      </c>
    </row>
    <row r="2351" spans="1:9">
      <c r="A2351" s="354" t="s">
        <v>136</v>
      </c>
      <c r="B2351" s="354" t="s">
        <v>234</v>
      </c>
      <c r="C2351" s="355" t="s">
        <v>160</v>
      </c>
      <c r="D2351" s="354" t="s">
        <v>19</v>
      </c>
      <c r="E2351" s="355" t="s">
        <v>235</v>
      </c>
      <c r="F2351" s="354">
        <v>2583.1276278739842</v>
      </c>
      <c r="G2351" s="354" t="s">
        <v>238</v>
      </c>
      <c r="H2351" s="354" t="s">
        <v>219</v>
      </c>
      <c r="I2351" s="355" t="s">
        <v>219</v>
      </c>
    </row>
    <row r="2352" spans="1:9">
      <c r="A2352" s="354" t="s">
        <v>136</v>
      </c>
      <c r="B2352" s="354" t="s">
        <v>234</v>
      </c>
      <c r="C2352" s="355" t="s">
        <v>151</v>
      </c>
      <c r="D2352" s="354" t="s">
        <v>13</v>
      </c>
      <c r="E2352" s="355" t="s">
        <v>235</v>
      </c>
      <c r="F2352" s="354">
        <v>526.54783753605034</v>
      </c>
      <c r="G2352" s="354" t="s">
        <v>238</v>
      </c>
      <c r="H2352" s="354" t="s">
        <v>219</v>
      </c>
      <c r="I2352" s="355" t="s">
        <v>219</v>
      </c>
    </row>
    <row r="2353" spans="1:9">
      <c r="A2353" s="354" t="s">
        <v>136</v>
      </c>
      <c r="B2353" s="354" t="s">
        <v>234</v>
      </c>
      <c r="C2353" s="355" t="s">
        <v>165</v>
      </c>
      <c r="D2353" s="354" t="s">
        <v>13</v>
      </c>
      <c r="E2353" s="355" t="s">
        <v>235</v>
      </c>
      <c r="F2353" s="354">
        <v>123.95490765363998</v>
      </c>
      <c r="G2353" s="354" t="s">
        <v>238</v>
      </c>
      <c r="H2353" s="354" t="s">
        <v>219</v>
      </c>
      <c r="I2353" s="355" t="s">
        <v>219</v>
      </c>
    </row>
    <row r="2354" spans="1:9">
      <c r="A2354" s="354" t="s">
        <v>136</v>
      </c>
      <c r="B2354" s="354" t="s">
        <v>234</v>
      </c>
      <c r="C2354" s="355" t="s">
        <v>167</v>
      </c>
      <c r="D2354" s="354" t="s">
        <v>13</v>
      </c>
      <c r="E2354" s="355" t="s">
        <v>235</v>
      </c>
      <c r="F2354" s="354">
        <v>15.897437146741108</v>
      </c>
      <c r="G2354" s="354" t="s">
        <v>238</v>
      </c>
      <c r="H2354" s="354" t="s">
        <v>219</v>
      </c>
      <c r="I2354" s="355" t="s">
        <v>219</v>
      </c>
    </row>
    <row r="2355" spans="1:9">
      <c r="A2355" s="354" t="s">
        <v>136</v>
      </c>
      <c r="B2355" s="354" t="s">
        <v>234</v>
      </c>
      <c r="C2355" s="355" t="s">
        <v>168</v>
      </c>
      <c r="D2355" s="354" t="s">
        <v>13</v>
      </c>
      <c r="E2355" s="355" t="s">
        <v>235</v>
      </c>
      <c r="F2355" s="354">
        <v>40.949797249652555</v>
      </c>
      <c r="G2355" s="354" t="s">
        <v>238</v>
      </c>
      <c r="H2355" s="354" t="s">
        <v>219</v>
      </c>
      <c r="I2355" s="355" t="s">
        <v>219</v>
      </c>
    </row>
    <row r="2356" spans="1:9">
      <c r="A2356" s="354" t="s">
        <v>136</v>
      </c>
      <c r="B2356" s="354" t="s">
        <v>234</v>
      </c>
      <c r="C2356" s="355" t="s">
        <v>155</v>
      </c>
      <c r="D2356" s="354" t="s">
        <v>13</v>
      </c>
      <c r="E2356" s="355" t="s">
        <v>235</v>
      </c>
      <c r="F2356" s="354">
        <v>166.24930210451311</v>
      </c>
      <c r="G2356" s="354" t="s">
        <v>238</v>
      </c>
      <c r="H2356" s="354" t="s">
        <v>219</v>
      </c>
      <c r="I2356" s="355" t="s">
        <v>219</v>
      </c>
    </row>
    <row r="2357" spans="1:9">
      <c r="A2357" s="354" t="s">
        <v>136</v>
      </c>
      <c r="B2357" s="354" t="s">
        <v>234</v>
      </c>
      <c r="C2357" s="355" t="s">
        <v>163</v>
      </c>
      <c r="D2357" s="354" t="s">
        <v>13</v>
      </c>
      <c r="E2357" s="355" t="s">
        <v>235</v>
      </c>
      <c r="F2357" s="354">
        <v>272.49896132830173</v>
      </c>
      <c r="G2357" s="354" t="s">
        <v>238</v>
      </c>
      <c r="H2357" s="354" t="s">
        <v>219</v>
      </c>
      <c r="I2357" s="355" t="s">
        <v>219</v>
      </c>
    </row>
    <row r="2358" spans="1:9">
      <c r="A2358" s="354" t="s">
        <v>136</v>
      </c>
      <c r="B2358" s="354" t="s">
        <v>234</v>
      </c>
      <c r="C2358" s="355" t="s">
        <v>166</v>
      </c>
      <c r="D2358" s="354" t="s">
        <v>13</v>
      </c>
      <c r="E2358" s="355" t="s">
        <v>235</v>
      </c>
      <c r="F2358" s="354">
        <v>345.24707312806197</v>
      </c>
      <c r="G2358" s="354" t="s">
        <v>238</v>
      </c>
      <c r="H2358" s="354" t="s">
        <v>219</v>
      </c>
      <c r="I2358" s="355" t="s">
        <v>219</v>
      </c>
    </row>
    <row r="2359" spans="1:9">
      <c r="A2359" s="354" t="s">
        <v>136</v>
      </c>
      <c r="B2359" s="354" t="s">
        <v>234</v>
      </c>
      <c r="C2359" s="355" t="s">
        <v>169</v>
      </c>
      <c r="D2359" s="354" t="s">
        <v>13</v>
      </c>
      <c r="E2359" s="355" t="s">
        <v>235</v>
      </c>
      <c r="F2359" s="354">
        <v>221.15476436732584</v>
      </c>
      <c r="G2359" s="354" t="s">
        <v>238</v>
      </c>
      <c r="H2359" s="354" t="s">
        <v>219</v>
      </c>
      <c r="I2359" s="355" t="s">
        <v>219</v>
      </c>
    </row>
    <row r="2360" spans="1:9">
      <c r="A2360" s="354" t="s">
        <v>136</v>
      </c>
      <c r="B2360" s="354" t="s">
        <v>234</v>
      </c>
      <c r="C2360" s="355" t="s">
        <v>172</v>
      </c>
      <c r="D2360" s="354" t="s">
        <v>13</v>
      </c>
      <c r="E2360" s="355" t="s">
        <v>235</v>
      </c>
      <c r="F2360" s="354">
        <v>54.74590673729238</v>
      </c>
      <c r="G2360" s="354" t="s">
        <v>238</v>
      </c>
      <c r="H2360" s="354" t="s">
        <v>219</v>
      </c>
      <c r="I2360" s="355" t="s">
        <v>219</v>
      </c>
    </row>
    <row r="2361" spans="1:9">
      <c r="A2361" s="354" t="s">
        <v>136</v>
      </c>
      <c r="B2361" s="354" t="s">
        <v>234</v>
      </c>
      <c r="C2361" s="355" t="s">
        <v>162</v>
      </c>
      <c r="D2361" s="354" t="s">
        <v>13</v>
      </c>
      <c r="E2361" s="355" t="s">
        <v>235</v>
      </c>
      <c r="F2361" s="354">
        <v>5.9416059489314783</v>
      </c>
      <c r="G2361" s="354" t="s">
        <v>238</v>
      </c>
      <c r="H2361" s="354" t="s">
        <v>219</v>
      </c>
      <c r="I2361" s="355" t="s">
        <v>219</v>
      </c>
    </row>
    <row r="2362" spans="1:9">
      <c r="A2362" s="354" t="s">
        <v>136</v>
      </c>
      <c r="B2362" s="354" t="s">
        <v>234</v>
      </c>
      <c r="C2362" s="355" t="s">
        <v>175</v>
      </c>
      <c r="D2362" s="354" t="s">
        <v>13</v>
      </c>
      <c r="E2362" s="355" t="s">
        <v>235</v>
      </c>
      <c r="F2362" s="354">
        <v>54.594164984403136</v>
      </c>
      <c r="G2362" s="354" t="s">
        <v>238</v>
      </c>
      <c r="H2362" s="354" t="s">
        <v>219</v>
      </c>
      <c r="I2362" s="355" t="s">
        <v>219</v>
      </c>
    </row>
    <row r="2363" spans="1:9">
      <c r="A2363" s="354" t="s">
        <v>136</v>
      </c>
      <c r="B2363" s="354" t="s">
        <v>234</v>
      </c>
      <c r="C2363" s="355" t="s">
        <v>173</v>
      </c>
      <c r="D2363" s="354" t="s">
        <v>13</v>
      </c>
      <c r="E2363" s="355" t="s">
        <v>235</v>
      </c>
      <c r="F2363" s="354">
        <v>39.562160577567369</v>
      </c>
      <c r="G2363" s="354" t="s">
        <v>238</v>
      </c>
      <c r="H2363" s="354" t="s">
        <v>219</v>
      </c>
      <c r="I2363" s="355" t="s">
        <v>219</v>
      </c>
    </row>
    <row r="2364" spans="1:9">
      <c r="A2364" s="354" t="s">
        <v>136</v>
      </c>
      <c r="B2364" s="354" t="s">
        <v>234</v>
      </c>
      <c r="C2364" s="355" t="s">
        <v>176</v>
      </c>
      <c r="D2364" s="354" t="s">
        <v>13</v>
      </c>
      <c r="E2364" s="355" t="s">
        <v>235</v>
      </c>
      <c r="F2364" s="354">
        <v>88.99026125157701</v>
      </c>
      <c r="G2364" s="354" t="s">
        <v>238</v>
      </c>
      <c r="H2364" s="354" t="s">
        <v>219</v>
      </c>
      <c r="I2364" s="355" t="s">
        <v>219</v>
      </c>
    </row>
    <row r="2365" spans="1:9">
      <c r="A2365" s="354" t="s">
        <v>136</v>
      </c>
      <c r="B2365" s="354" t="s">
        <v>234</v>
      </c>
      <c r="C2365" s="355" t="s">
        <v>174</v>
      </c>
      <c r="D2365" s="354" t="s">
        <v>13</v>
      </c>
      <c r="E2365" s="355" t="s">
        <v>235</v>
      </c>
      <c r="F2365" s="354">
        <v>167.61133305852908</v>
      </c>
      <c r="G2365" s="354" t="s">
        <v>238</v>
      </c>
      <c r="H2365" s="354" t="s">
        <v>219</v>
      </c>
      <c r="I2365" s="355" t="s">
        <v>219</v>
      </c>
    </row>
    <row r="2366" spans="1:9">
      <c r="A2366" s="354" t="s">
        <v>136</v>
      </c>
      <c r="B2366" s="354" t="s">
        <v>234</v>
      </c>
      <c r="C2366" s="355" t="s">
        <v>183</v>
      </c>
      <c r="D2366" s="354" t="s">
        <v>13</v>
      </c>
      <c r="E2366" s="355" t="s">
        <v>235</v>
      </c>
      <c r="F2366" s="354">
        <v>27.852632327000606</v>
      </c>
      <c r="G2366" s="354" t="s">
        <v>238</v>
      </c>
      <c r="H2366" s="354" t="s">
        <v>219</v>
      </c>
      <c r="I2366" s="355" t="s">
        <v>219</v>
      </c>
    </row>
    <row r="2367" spans="1:9">
      <c r="A2367" s="354" t="s">
        <v>136</v>
      </c>
      <c r="B2367" s="354" t="s">
        <v>234</v>
      </c>
      <c r="C2367" s="355" t="s">
        <v>185</v>
      </c>
      <c r="D2367" s="354" t="s">
        <v>13</v>
      </c>
      <c r="E2367" s="355" t="s">
        <v>235</v>
      </c>
      <c r="F2367" s="354">
        <v>35.316815346871294</v>
      </c>
      <c r="G2367" s="354" t="s">
        <v>238</v>
      </c>
      <c r="H2367" s="354" t="s">
        <v>219</v>
      </c>
      <c r="I2367" s="355" t="s">
        <v>219</v>
      </c>
    </row>
    <row r="2368" spans="1:9">
      <c r="A2368" s="354" t="s">
        <v>136</v>
      </c>
      <c r="B2368" s="354" t="s">
        <v>234</v>
      </c>
      <c r="C2368" s="355" t="s">
        <v>186</v>
      </c>
      <c r="D2368" s="354" t="s">
        <v>13</v>
      </c>
      <c r="E2368" s="355" t="s">
        <v>235</v>
      </c>
      <c r="F2368" s="354">
        <v>407.43518093686419</v>
      </c>
      <c r="G2368" s="354" t="s">
        <v>238</v>
      </c>
      <c r="H2368" s="354" t="s">
        <v>219</v>
      </c>
      <c r="I2368" s="355" t="s">
        <v>219</v>
      </c>
    </row>
    <row r="2369" spans="1:9">
      <c r="A2369" s="354" t="s">
        <v>136</v>
      </c>
      <c r="B2369" s="354" t="s">
        <v>234</v>
      </c>
      <c r="C2369" s="355" t="s">
        <v>161</v>
      </c>
      <c r="D2369" s="354" t="s">
        <v>13</v>
      </c>
      <c r="E2369" s="355" t="s">
        <v>235</v>
      </c>
      <c r="F2369" s="354">
        <v>548.38577738177332</v>
      </c>
      <c r="G2369" s="354" t="s">
        <v>238</v>
      </c>
      <c r="H2369" s="354" t="s">
        <v>219</v>
      </c>
      <c r="I2369" s="355" t="s">
        <v>219</v>
      </c>
    </row>
    <row r="2370" spans="1:9">
      <c r="A2370" s="354" t="s">
        <v>136</v>
      </c>
      <c r="B2370" s="354" t="s">
        <v>234</v>
      </c>
      <c r="C2370" s="355" t="s">
        <v>187</v>
      </c>
      <c r="D2370" s="354" t="s">
        <v>13</v>
      </c>
      <c r="E2370" s="355" t="s">
        <v>235</v>
      </c>
      <c r="F2370" s="354">
        <v>19.036762039480376</v>
      </c>
      <c r="G2370" s="354" t="s">
        <v>238</v>
      </c>
      <c r="H2370" s="354" t="s">
        <v>219</v>
      </c>
      <c r="I2370" s="355" t="s">
        <v>219</v>
      </c>
    </row>
    <row r="2371" spans="1:9">
      <c r="A2371" s="354" t="s">
        <v>136</v>
      </c>
      <c r="B2371" s="354" t="s">
        <v>234</v>
      </c>
      <c r="C2371" s="355" t="s">
        <v>177</v>
      </c>
      <c r="D2371" s="354" t="s">
        <v>13</v>
      </c>
      <c r="E2371" s="355" t="s">
        <v>235</v>
      </c>
      <c r="F2371" s="354">
        <v>75.83962637468214</v>
      </c>
      <c r="G2371" s="354" t="s">
        <v>238</v>
      </c>
      <c r="H2371" s="354" t="s">
        <v>219</v>
      </c>
      <c r="I2371" s="355" t="s">
        <v>219</v>
      </c>
    </row>
    <row r="2372" spans="1:9">
      <c r="A2372" s="354" t="s">
        <v>136</v>
      </c>
      <c r="B2372" s="354" t="s">
        <v>234</v>
      </c>
      <c r="C2372" s="355" t="s">
        <v>171</v>
      </c>
      <c r="D2372" s="354" t="s">
        <v>13</v>
      </c>
      <c r="E2372" s="355" t="s">
        <v>235</v>
      </c>
      <c r="F2372" s="354">
        <v>238.18680211467421</v>
      </c>
      <c r="G2372" s="354" t="s">
        <v>238</v>
      </c>
      <c r="H2372" s="354" t="s">
        <v>219</v>
      </c>
      <c r="I2372" s="355" t="s">
        <v>219</v>
      </c>
    </row>
    <row r="2373" spans="1:9">
      <c r="A2373" s="354" t="s">
        <v>136</v>
      </c>
      <c r="B2373" s="354" t="s">
        <v>234</v>
      </c>
      <c r="C2373" s="355" t="s">
        <v>188</v>
      </c>
      <c r="D2373" s="354" t="s">
        <v>13</v>
      </c>
      <c r="E2373" s="355" t="s">
        <v>235</v>
      </c>
      <c r="F2373" s="354">
        <v>236.91763865409462</v>
      </c>
      <c r="G2373" s="354" t="s">
        <v>238</v>
      </c>
      <c r="H2373" s="354" t="s">
        <v>219</v>
      </c>
      <c r="I2373" s="355" t="s">
        <v>219</v>
      </c>
    </row>
    <row r="2374" spans="1:9">
      <c r="A2374" s="354" t="s">
        <v>136</v>
      </c>
      <c r="B2374" s="354" t="s">
        <v>234</v>
      </c>
      <c r="C2374" s="355" t="s">
        <v>198</v>
      </c>
      <c r="D2374" s="354" t="s">
        <v>4</v>
      </c>
      <c r="E2374" s="355" t="s">
        <v>235</v>
      </c>
      <c r="F2374" s="354">
        <v>1617.9801644579741</v>
      </c>
      <c r="G2374" s="354" t="s">
        <v>238</v>
      </c>
      <c r="H2374" s="354" t="s">
        <v>219</v>
      </c>
      <c r="I2374" s="355" t="s">
        <v>219</v>
      </c>
    </row>
    <row r="2375" spans="1:9">
      <c r="A2375" s="354" t="s">
        <v>136</v>
      </c>
      <c r="B2375" s="354" t="s">
        <v>234</v>
      </c>
      <c r="C2375" s="355" t="s">
        <v>190</v>
      </c>
      <c r="D2375" s="354" t="s">
        <v>1</v>
      </c>
      <c r="E2375" s="355" t="s">
        <v>235</v>
      </c>
      <c r="F2375" s="354">
        <v>133.29387780043686</v>
      </c>
      <c r="G2375" s="354" t="s">
        <v>238</v>
      </c>
      <c r="H2375" s="354" t="s">
        <v>219</v>
      </c>
      <c r="I2375" s="355" t="s">
        <v>219</v>
      </c>
    </row>
    <row r="2376" spans="1:9">
      <c r="A2376" s="354" t="s">
        <v>136</v>
      </c>
      <c r="B2376" s="354" t="s">
        <v>234</v>
      </c>
      <c r="C2376" s="355" t="s">
        <v>192</v>
      </c>
      <c r="D2376" s="354" t="s">
        <v>1</v>
      </c>
      <c r="E2376" s="355" t="s">
        <v>235</v>
      </c>
      <c r="F2376" s="354">
        <v>45.520394980214171</v>
      </c>
      <c r="G2376" s="354" t="s">
        <v>238</v>
      </c>
      <c r="H2376" s="354" t="s">
        <v>219</v>
      </c>
      <c r="I2376" s="355" t="s">
        <v>219</v>
      </c>
    </row>
    <row r="2377" spans="1:9">
      <c r="A2377" s="354" t="s">
        <v>136</v>
      </c>
      <c r="B2377" s="354" t="s">
        <v>234</v>
      </c>
      <c r="C2377" s="355" t="s">
        <v>204</v>
      </c>
      <c r="D2377" s="354" t="s">
        <v>2</v>
      </c>
      <c r="E2377" s="355" t="s">
        <v>235</v>
      </c>
      <c r="F2377" s="354">
        <v>6901.9568691569521</v>
      </c>
      <c r="G2377" s="354" t="s">
        <v>238</v>
      </c>
      <c r="H2377" s="354" t="s">
        <v>219</v>
      </c>
      <c r="I2377" s="355" t="s">
        <v>219</v>
      </c>
    </row>
    <row r="2378" spans="1:9">
      <c r="A2378" s="354" t="s">
        <v>136</v>
      </c>
      <c r="B2378" s="354" t="s">
        <v>234</v>
      </c>
      <c r="C2378" s="355" t="s">
        <v>205</v>
      </c>
      <c r="D2378" s="354" t="s">
        <v>2</v>
      </c>
      <c r="E2378" s="355" t="s">
        <v>235</v>
      </c>
      <c r="F2378" s="354">
        <v>3821.135877079239</v>
      </c>
      <c r="G2378" s="354" t="s">
        <v>238</v>
      </c>
      <c r="H2378" s="354" t="s">
        <v>219</v>
      </c>
      <c r="I2378" s="355" t="s">
        <v>219</v>
      </c>
    </row>
    <row r="2379" spans="1:9">
      <c r="A2379" s="354" t="s">
        <v>136</v>
      </c>
      <c r="B2379" s="354" t="s">
        <v>234</v>
      </c>
      <c r="C2379" s="355" t="s">
        <v>206</v>
      </c>
      <c r="D2379" s="354" t="s">
        <v>2</v>
      </c>
      <c r="E2379" s="355" t="s">
        <v>235</v>
      </c>
      <c r="F2379" s="354">
        <v>801.63542065660806</v>
      </c>
      <c r="G2379" s="354" t="s">
        <v>238</v>
      </c>
      <c r="H2379" s="354" t="s">
        <v>219</v>
      </c>
      <c r="I2379" s="355" t="s">
        <v>219</v>
      </c>
    </row>
    <row r="2380" spans="1:9">
      <c r="A2380" s="354" t="s">
        <v>136</v>
      </c>
      <c r="B2380" s="354" t="s">
        <v>234</v>
      </c>
      <c r="C2380" s="355" t="s">
        <v>193</v>
      </c>
      <c r="D2380" s="354" t="s">
        <v>5</v>
      </c>
      <c r="E2380" s="355" t="s">
        <v>235</v>
      </c>
      <c r="F2380" s="354">
        <v>2204.9799573859941</v>
      </c>
      <c r="G2380" s="354" t="s">
        <v>238</v>
      </c>
      <c r="H2380" s="354" t="s">
        <v>219</v>
      </c>
      <c r="I2380" s="355" t="s">
        <v>219</v>
      </c>
    </row>
    <row r="2381" spans="1:9">
      <c r="A2381" s="354" t="s">
        <v>136</v>
      </c>
      <c r="B2381" s="354" t="s">
        <v>234</v>
      </c>
      <c r="C2381" s="355" t="s">
        <v>164</v>
      </c>
      <c r="D2381" s="354" t="s">
        <v>5</v>
      </c>
      <c r="E2381" s="355" t="s">
        <v>235</v>
      </c>
      <c r="F2381" s="354">
        <v>6607.5525001942915</v>
      </c>
      <c r="G2381" s="354" t="s">
        <v>238</v>
      </c>
      <c r="H2381" s="354" t="s">
        <v>219</v>
      </c>
      <c r="I2381" s="355" t="s">
        <v>219</v>
      </c>
    </row>
    <row r="2382" spans="1:9">
      <c r="A2382" s="354" t="s">
        <v>136</v>
      </c>
      <c r="B2382" s="354" t="s">
        <v>234</v>
      </c>
      <c r="C2382" s="355" t="s">
        <v>170</v>
      </c>
      <c r="D2382" s="354" t="s">
        <v>5</v>
      </c>
      <c r="E2382" s="355" t="s">
        <v>235</v>
      </c>
      <c r="F2382" s="354">
        <v>6202.0418377130409</v>
      </c>
      <c r="G2382" s="354" t="s">
        <v>238</v>
      </c>
      <c r="H2382" s="354" t="s">
        <v>219</v>
      </c>
      <c r="I2382" s="355" t="s">
        <v>219</v>
      </c>
    </row>
    <row r="2383" spans="1:9">
      <c r="A2383" s="354" t="s">
        <v>136</v>
      </c>
      <c r="B2383" s="354" t="s">
        <v>234</v>
      </c>
      <c r="C2383" s="355" t="s">
        <v>194</v>
      </c>
      <c r="D2383" s="354" t="s">
        <v>5</v>
      </c>
      <c r="E2383" s="355" t="s">
        <v>235</v>
      </c>
      <c r="F2383" s="354">
        <v>767.45555930385251</v>
      </c>
      <c r="G2383" s="354" t="s">
        <v>238</v>
      </c>
      <c r="H2383" s="354" t="s">
        <v>219</v>
      </c>
      <c r="I2383" s="355" t="s">
        <v>219</v>
      </c>
    </row>
    <row r="2384" spans="1:9">
      <c r="A2384" s="354" t="s">
        <v>136</v>
      </c>
      <c r="B2384" s="354" t="s">
        <v>234</v>
      </c>
      <c r="C2384" s="355" t="s">
        <v>195</v>
      </c>
      <c r="D2384" s="354" t="s">
        <v>8</v>
      </c>
      <c r="E2384" s="355" t="s">
        <v>235</v>
      </c>
      <c r="F2384" s="354">
        <v>2087.6361945244294</v>
      </c>
      <c r="G2384" s="354" t="s">
        <v>238</v>
      </c>
      <c r="H2384" s="354" t="s">
        <v>219</v>
      </c>
      <c r="I2384" s="355" t="s">
        <v>219</v>
      </c>
    </row>
    <row r="2385" spans="1:9">
      <c r="A2385" s="354" t="s">
        <v>136</v>
      </c>
      <c r="B2385" s="354" t="s">
        <v>234</v>
      </c>
      <c r="C2385" s="355" t="s">
        <v>213</v>
      </c>
      <c r="D2385" s="354" t="s">
        <v>8</v>
      </c>
      <c r="E2385" s="355" t="s">
        <v>235</v>
      </c>
      <c r="F2385" s="354">
        <v>39.770104294693844</v>
      </c>
      <c r="G2385" s="354" t="s">
        <v>238</v>
      </c>
      <c r="H2385" s="354" t="s">
        <v>219</v>
      </c>
      <c r="I2385" s="355" t="s">
        <v>219</v>
      </c>
    </row>
    <row r="2386" spans="1:9">
      <c r="A2386" s="354" t="s">
        <v>136</v>
      </c>
      <c r="B2386" s="354" t="s">
        <v>234</v>
      </c>
      <c r="C2386" s="355" t="s">
        <v>199</v>
      </c>
      <c r="D2386" s="354" t="s">
        <v>8</v>
      </c>
      <c r="E2386" s="355" t="s">
        <v>235</v>
      </c>
      <c r="F2386" s="354">
        <v>790.81949755790617</v>
      </c>
      <c r="G2386" s="354" t="s">
        <v>238</v>
      </c>
      <c r="H2386" s="354" t="s">
        <v>219</v>
      </c>
      <c r="I2386" s="355" t="s">
        <v>219</v>
      </c>
    </row>
    <row r="2387" spans="1:9">
      <c r="A2387" s="354" t="s">
        <v>136</v>
      </c>
      <c r="B2387" s="354" t="s">
        <v>234</v>
      </c>
      <c r="C2387" s="355" t="s">
        <v>196</v>
      </c>
      <c r="D2387" s="354" t="s">
        <v>8</v>
      </c>
      <c r="E2387" s="355" t="s">
        <v>235</v>
      </c>
      <c r="F2387" s="354">
        <v>150.38476314424054</v>
      </c>
      <c r="G2387" s="354" t="s">
        <v>238</v>
      </c>
      <c r="H2387" s="354" t="s">
        <v>219</v>
      </c>
      <c r="I2387" s="355" t="s">
        <v>219</v>
      </c>
    </row>
    <row r="2388" spans="1:9">
      <c r="A2388" s="354" t="s">
        <v>136</v>
      </c>
      <c r="B2388" s="354" t="s">
        <v>234</v>
      </c>
      <c r="C2388" s="355" t="s">
        <v>191</v>
      </c>
      <c r="D2388" s="354" t="s">
        <v>8</v>
      </c>
      <c r="E2388" s="355" t="s">
        <v>235</v>
      </c>
      <c r="F2388" s="354">
        <v>4301.4046404595565</v>
      </c>
      <c r="G2388" s="354" t="s">
        <v>238</v>
      </c>
      <c r="H2388" s="354" t="s">
        <v>219</v>
      </c>
      <c r="I2388" s="355" t="s">
        <v>219</v>
      </c>
    </row>
    <row r="2389" spans="1:9">
      <c r="A2389" s="354" t="s">
        <v>136</v>
      </c>
      <c r="B2389" s="354" t="s">
        <v>234</v>
      </c>
      <c r="C2389" s="355" t="s">
        <v>215</v>
      </c>
      <c r="D2389" s="354" t="s">
        <v>8</v>
      </c>
      <c r="E2389" s="355" t="s">
        <v>235</v>
      </c>
      <c r="F2389" s="354">
        <v>575.12049027914281</v>
      </c>
      <c r="G2389" s="354" t="s">
        <v>238</v>
      </c>
      <c r="H2389" s="354" t="s">
        <v>219</v>
      </c>
      <c r="I2389" s="355" t="s">
        <v>219</v>
      </c>
    </row>
    <row r="2390" spans="1:9">
      <c r="A2390" s="354" t="s">
        <v>136</v>
      </c>
      <c r="B2390" s="354" t="s">
        <v>234</v>
      </c>
      <c r="C2390" s="355" t="s">
        <v>207</v>
      </c>
      <c r="D2390" s="354" t="s">
        <v>8</v>
      </c>
      <c r="E2390" s="355" t="s">
        <v>235</v>
      </c>
      <c r="F2390" s="354">
        <v>275.7913363948839</v>
      </c>
      <c r="G2390" s="354" t="s">
        <v>238</v>
      </c>
      <c r="H2390" s="354" t="s">
        <v>219</v>
      </c>
      <c r="I2390" s="355" t="s">
        <v>219</v>
      </c>
    </row>
    <row r="2391" spans="1:9">
      <c r="A2391" s="354" t="s">
        <v>136</v>
      </c>
      <c r="B2391" s="354" t="s">
        <v>234</v>
      </c>
      <c r="C2391" s="355" t="s">
        <v>208</v>
      </c>
      <c r="D2391" s="354" t="s">
        <v>8</v>
      </c>
      <c r="E2391" s="355" t="s">
        <v>235</v>
      </c>
      <c r="F2391" s="354">
        <v>990.54963260246598</v>
      </c>
      <c r="G2391" s="354" t="s">
        <v>238</v>
      </c>
      <c r="H2391" s="354" t="s">
        <v>219</v>
      </c>
      <c r="I2391" s="355" t="s">
        <v>219</v>
      </c>
    </row>
    <row r="2392" spans="1:9">
      <c r="A2392" s="354" t="s">
        <v>136</v>
      </c>
      <c r="B2392" s="354" t="s">
        <v>234</v>
      </c>
      <c r="C2392" s="355" t="s">
        <v>214</v>
      </c>
      <c r="D2392" s="354" t="s">
        <v>8</v>
      </c>
      <c r="E2392" s="355" t="s">
        <v>235</v>
      </c>
      <c r="F2392" s="354">
        <v>107.14388153171245</v>
      </c>
      <c r="G2392" s="354" t="s">
        <v>238</v>
      </c>
      <c r="H2392" s="354" t="s">
        <v>219</v>
      </c>
      <c r="I2392" s="355" t="s">
        <v>219</v>
      </c>
    </row>
    <row r="2393" spans="1:9">
      <c r="A2393" s="354" t="s">
        <v>136</v>
      </c>
      <c r="B2393" s="354" t="s">
        <v>234</v>
      </c>
      <c r="C2393" s="355" t="s">
        <v>201</v>
      </c>
      <c r="D2393" s="354" t="s">
        <v>9</v>
      </c>
      <c r="E2393" s="355" t="s">
        <v>235</v>
      </c>
      <c r="F2393" s="354">
        <v>431.97061118290623</v>
      </c>
      <c r="G2393" s="354" t="s">
        <v>238</v>
      </c>
      <c r="H2393" s="354" t="s">
        <v>219</v>
      </c>
      <c r="I2393" s="355" t="s">
        <v>219</v>
      </c>
    </row>
    <row r="2394" spans="1:9">
      <c r="A2394" s="354" t="s">
        <v>136</v>
      </c>
      <c r="B2394" s="354" t="s">
        <v>234</v>
      </c>
      <c r="C2394" s="355" t="s">
        <v>189</v>
      </c>
      <c r="D2394" s="354" t="s">
        <v>9</v>
      </c>
      <c r="E2394" s="355" t="s">
        <v>235</v>
      </c>
      <c r="F2394" s="354">
        <v>933.21433331893593</v>
      </c>
      <c r="G2394" s="354" t="s">
        <v>238</v>
      </c>
      <c r="H2394" s="354" t="s">
        <v>219</v>
      </c>
      <c r="I2394" s="355" t="s">
        <v>219</v>
      </c>
    </row>
    <row r="2395" spans="1:9">
      <c r="A2395" s="354" t="s">
        <v>136</v>
      </c>
      <c r="B2395" s="354" t="s">
        <v>234</v>
      </c>
      <c r="C2395" s="355" t="s">
        <v>209</v>
      </c>
      <c r="D2395" s="354" t="s">
        <v>12</v>
      </c>
      <c r="E2395" s="355" t="s">
        <v>235</v>
      </c>
      <c r="F2395" s="354">
        <v>498.72874104571929</v>
      </c>
      <c r="G2395" s="354" t="s">
        <v>238</v>
      </c>
      <c r="H2395" s="354" t="s">
        <v>219</v>
      </c>
      <c r="I2395" s="355" t="s">
        <v>219</v>
      </c>
    </row>
    <row r="2396" spans="1:9">
      <c r="A2396" s="354" t="s">
        <v>136</v>
      </c>
      <c r="B2396" s="354" t="s">
        <v>234</v>
      </c>
      <c r="C2396" s="355" t="s">
        <v>210</v>
      </c>
      <c r="D2396" s="354" t="s">
        <v>12</v>
      </c>
      <c r="E2396" s="355" t="s">
        <v>235</v>
      </c>
      <c r="F2396" s="354">
        <v>1330.3327100333115</v>
      </c>
      <c r="G2396" s="354" t="s">
        <v>238</v>
      </c>
      <c r="H2396" s="354" t="s">
        <v>219</v>
      </c>
      <c r="I2396" s="355" t="s">
        <v>219</v>
      </c>
    </row>
    <row r="2397" spans="1:9">
      <c r="A2397" s="354" t="s">
        <v>136</v>
      </c>
      <c r="B2397" s="354" t="s">
        <v>234</v>
      </c>
      <c r="C2397" s="355" t="s">
        <v>178</v>
      </c>
      <c r="D2397" s="354" t="s">
        <v>6</v>
      </c>
      <c r="E2397" s="355" t="s">
        <v>235</v>
      </c>
      <c r="F2397" s="354">
        <v>3985.2793728209599</v>
      </c>
      <c r="G2397" s="354" t="s">
        <v>238</v>
      </c>
      <c r="H2397" s="354" t="s">
        <v>219</v>
      </c>
      <c r="I2397" s="355" t="s">
        <v>219</v>
      </c>
    </row>
    <row r="2398" spans="1:9">
      <c r="A2398" s="354" t="s">
        <v>136</v>
      </c>
      <c r="B2398" s="354" t="s">
        <v>234</v>
      </c>
      <c r="C2398" s="355" t="s">
        <v>216</v>
      </c>
      <c r="D2398" s="354" t="s">
        <v>6</v>
      </c>
      <c r="E2398" s="355" t="s">
        <v>235</v>
      </c>
      <c r="F2398" s="354">
        <v>312.41587623291673</v>
      </c>
      <c r="G2398" s="354" t="s">
        <v>238</v>
      </c>
      <c r="H2398" s="354" t="s">
        <v>219</v>
      </c>
      <c r="I2398" s="355" t="s">
        <v>219</v>
      </c>
    </row>
    <row r="2399" spans="1:9">
      <c r="A2399" s="354" t="s">
        <v>136</v>
      </c>
      <c r="B2399" s="354" t="s">
        <v>234</v>
      </c>
      <c r="C2399" s="355" t="s">
        <v>179</v>
      </c>
      <c r="D2399" s="354" t="s">
        <v>6</v>
      </c>
      <c r="E2399" s="355" t="s">
        <v>235</v>
      </c>
      <c r="F2399" s="354">
        <v>346.36747944671419</v>
      </c>
      <c r="G2399" s="354" t="s">
        <v>238</v>
      </c>
      <c r="H2399" s="354" t="s">
        <v>219</v>
      </c>
      <c r="I2399" s="355" t="s">
        <v>219</v>
      </c>
    </row>
    <row r="2400" spans="1:9">
      <c r="A2400" s="354" t="s">
        <v>136</v>
      </c>
      <c r="B2400" s="354" t="s">
        <v>234</v>
      </c>
      <c r="C2400" s="355" t="s">
        <v>217</v>
      </c>
      <c r="D2400" s="354" t="s">
        <v>3</v>
      </c>
      <c r="E2400" s="355" t="s">
        <v>235</v>
      </c>
      <c r="F2400" s="354">
        <v>549.6542108506394</v>
      </c>
      <c r="G2400" s="354" t="s">
        <v>238</v>
      </c>
      <c r="H2400" s="354" t="s">
        <v>219</v>
      </c>
      <c r="I2400" s="355" t="s">
        <v>219</v>
      </c>
    </row>
    <row r="2401" spans="1:9">
      <c r="A2401" s="354" t="s">
        <v>136</v>
      </c>
      <c r="B2401" s="354" t="s">
        <v>234</v>
      </c>
      <c r="C2401" s="355" t="s">
        <v>180</v>
      </c>
      <c r="D2401" s="354" t="s">
        <v>3</v>
      </c>
      <c r="E2401" s="355" t="s">
        <v>235</v>
      </c>
      <c r="F2401" s="354">
        <v>887.74210254093475</v>
      </c>
      <c r="G2401" s="354" t="s">
        <v>238</v>
      </c>
      <c r="H2401" s="354" t="s">
        <v>219</v>
      </c>
      <c r="I2401" s="355" t="s">
        <v>219</v>
      </c>
    </row>
    <row r="2402" spans="1:9">
      <c r="A2402" s="354" t="s">
        <v>136</v>
      </c>
      <c r="B2402" s="354" t="s">
        <v>234</v>
      </c>
      <c r="C2402" s="355" t="s">
        <v>200</v>
      </c>
      <c r="D2402" s="354" t="s">
        <v>7</v>
      </c>
      <c r="E2402" s="355" t="s">
        <v>235</v>
      </c>
      <c r="F2402" s="354">
        <v>796.41784453598234</v>
      </c>
      <c r="G2402" s="354" t="s">
        <v>238</v>
      </c>
      <c r="H2402" s="354" t="s">
        <v>219</v>
      </c>
      <c r="I2402" s="355" t="s">
        <v>219</v>
      </c>
    </row>
    <row r="2403" spans="1:9">
      <c r="A2403" s="354" t="s">
        <v>136</v>
      </c>
      <c r="B2403" s="354" t="s">
        <v>234</v>
      </c>
      <c r="C2403" s="355" t="s">
        <v>181</v>
      </c>
      <c r="D2403" s="354" t="s">
        <v>7</v>
      </c>
      <c r="E2403" s="355" t="s">
        <v>235</v>
      </c>
      <c r="F2403" s="354">
        <v>525.05293237839896</v>
      </c>
      <c r="G2403" s="354" t="s">
        <v>238</v>
      </c>
      <c r="H2403" s="354" t="s">
        <v>219</v>
      </c>
      <c r="I2403" s="355" t="s">
        <v>219</v>
      </c>
    </row>
    <row r="2404" spans="1:9">
      <c r="A2404" s="354" t="s">
        <v>136</v>
      </c>
      <c r="B2404" s="354" t="s">
        <v>234</v>
      </c>
      <c r="C2404" s="355" t="s">
        <v>218</v>
      </c>
      <c r="D2404" s="354" t="s">
        <v>7</v>
      </c>
      <c r="E2404" s="355" t="s">
        <v>235</v>
      </c>
      <c r="F2404" s="354">
        <v>252.70130810168251</v>
      </c>
      <c r="G2404" s="354" t="s">
        <v>238</v>
      </c>
      <c r="H2404" s="354" t="s">
        <v>219</v>
      </c>
      <c r="I2404" s="355" t="s">
        <v>219</v>
      </c>
    </row>
    <row r="2405" spans="1:9">
      <c r="A2405" s="354" t="s">
        <v>136</v>
      </c>
      <c r="B2405" s="354" t="s">
        <v>234</v>
      </c>
      <c r="C2405" s="355" t="s">
        <v>197</v>
      </c>
      <c r="D2405" s="354" t="s">
        <v>7</v>
      </c>
      <c r="E2405" s="355" t="s">
        <v>235</v>
      </c>
      <c r="F2405" s="354">
        <v>529.63448421232499</v>
      </c>
      <c r="G2405" s="354" t="s">
        <v>238</v>
      </c>
      <c r="H2405" s="354" t="s">
        <v>219</v>
      </c>
      <c r="I2405" s="355" t="s">
        <v>219</v>
      </c>
    </row>
    <row r="2406" spans="1:9">
      <c r="A2406" s="354" t="s">
        <v>136</v>
      </c>
      <c r="B2406" s="354" t="s">
        <v>234</v>
      </c>
      <c r="C2406" s="355" t="s">
        <v>211</v>
      </c>
      <c r="D2406" s="354" t="s">
        <v>7</v>
      </c>
      <c r="E2406" s="355" t="s">
        <v>235</v>
      </c>
      <c r="F2406" s="354">
        <v>369.42434356691314</v>
      </c>
      <c r="G2406" s="354" t="s">
        <v>238</v>
      </c>
      <c r="H2406" s="354" t="s">
        <v>219</v>
      </c>
      <c r="I2406" s="355" t="s">
        <v>219</v>
      </c>
    </row>
    <row r="2407" spans="1:9">
      <c r="A2407" s="354" t="s">
        <v>136</v>
      </c>
      <c r="B2407" s="354" t="s">
        <v>234</v>
      </c>
      <c r="C2407" s="355" t="s">
        <v>182</v>
      </c>
      <c r="D2407" s="354" t="s">
        <v>14</v>
      </c>
      <c r="E2407" s="355" t="s">
        <v>235</v>
      </c>
      <c r="F2407" s="354">
        <v>1781.0620088968976</v>
      </c>
      <c r="G2407" s="354" t="s">
        <v>238</v>
      </c>
      <c r="H2407" s="354" t="s">
        <v>219</v>
      </c>
      <c r="I2407" s="355" t="s">
        <v>219</v>
      </c>
    </row>
    <row r="2408" spans="1:9">
      <c r="A2408" s="354" t="s">
        <v>136</v>
      </c>
      <c r="B2408" s="354" t="s">
        <v>234</v>
      </c>
      <c r="C2408" s="355" t="s">
        <v>212</v>
      </c>
      <c r="D2408" s="354" t="s">
        <v>16</v>
      </c>
      <c r="E2408" s="355" t="s">
        <v>235</v>
      </c>
      <c r="F2408" s="354">
        <v>779.20094256605819</v>
      </c>
      <c r="G2408" s="354" t="s">
        <v>238</v>
      </c>
      <c r="H2408" s="354" t="s">
        <v>219</v>
      </c>
      <c r="I2408" s="355" t="s">
        <v>219</v>
      </c>
    </row>
    <row r="2409" spans="1:9">
      <c r="A2409" s="354" t="s">
        <v>136</v>
      </c>
      <c r="B2409" s="354" t="s">
        <v>234</v>
      </c>
      <c r="C2409" s="355" t="s">
        <v>184</v>
      </c>
      <c r="D2409" s="354" t="s">
        <v>47</v>
      </c>
      <c r="E2409" s="355" t="s">
        <v>235</v>
      </c>
      <c r="F2409" s="354">
        <v>735.8409185194397</v>
      </c>
      <c r="G2409" s="354" t="s">
        <v>238</v>
      </c>
      <c r="H2409" s="354" t="s">
        <v>219</v>
      </c>
      <c r="I2409" s="355" t="s">
        <v>219</v>
      </c>
    </row>
    <row r="2410" spans="1:9">
      <c r="A2410" s="354" t="s">
        <v>136</v>
      </c>
      <c r="B2410" s="354" t="s">
        <v>234</v>
      </c>
      <c r="C2410" s="355" t="s">
        <v>203</v>
      </c>
      <c r="D2410" s="354" t="s">
        <v>45</v>
      </c>
      <c r="E2410" s="355" t="s">
        <v>235</v>
      </c>
      <c r="F2410" s="354">
        <v>443.02294619751439</v>
      </c>
      <c r="G2410" s="354" t="s">
        <v>238</v>
      </c>
      <c r="H2410" s="354" t="s">
        <v>219</v>
      </c>
      <c r="I2410" s="355" t="s">
        <v>219</v>
      </c>
    </row>
    <row r="2411" spans="1:9">
      <c r="A2411" s="354" t="s">
        <v>136</v>
      </c>
      <c r="B2411" s="354" t="s">
        <v>234</v>
      </c>
      <c r="C2411" s="355" t="s">
        <v>202</v>
      </c>
      <c r="D2411" s="354" t="s">
        <v>44</v>
      </c>
      <c r="E2411" s="355" t="s">
        <v>235</v>
      </c>
      <c r="F2411" s="354">
        <v>449.78662185703359</v>
      </c>
      <c r="G2411" s="354" t="s">
        <v>238</v>
      </c>
      <c r="H2411" s="354" t="s">
        <v>219</v>
      </c>
      <c r="I2411" s="355" t="s">
        <v>219</v>
      </c>
    </row>
    <row r="2412" spans="1:9">
      <c r="A2412" s="354" t="s">
        <v>136</v>
      </c>
      <c r="B2412" s="354" t="s">
        <v>236</v>
      </c>
      <c r="C2412" s="355" t="s">
        <v>220</v>
      </c>
      <c r="D2412" s="354" t="s">
        <v>2</v>
      </c>
      <c r="E2412" s="355" t="s">
        <v>235</v>
      </c>
      <c r="F2412" s="354">
        <v>766.81043173459841</v>
      </c>
      <c r="G2412" s="354" t="s">
        <v>238</v>
      </c>
      <c r="H2412" s="354" t="s">
        <v>219</v>
      </c>
      <c r="I2412" s="355" t="s">
        <v>219</v>
      </c>
    </row>
    <row r="2413" spans="1:9">
      <c r="A2413" s="354" t="s">
        <v>136</v>
      </c>
      <c r="B2413" s="354" t="s">
        <v>236</v>
      </c>
      <c r="C2413" s="355" t="s">
        <v>221</v>
      </c>
      <c r="D2413" s="354" t="s">
        <v>2</v>
      </c>
      <c r="E2413" s="355" t="s">
        <v>235</v>
      </c>
      <c r="F2413" s="354">
        <v>25.871737147839568</v>
      </c>
      <c r="G2413" s="354" t="s">
        <v>238</v>
      </c>
      <c r="H2413" s="354" t="s">
        <v>219</v>
      </c>
      <c r="I2413" s="355" t="s">
        <v>219</v>
      </c>
    </row>
    <row r="2414" spans="1:9">
      <c r="A2414" s="354" t="s">
        <v>136</v>
      </c>
      <c r="B2414" s="354" t="s">
        <v>236</v>
      </c>
      <c r="C2414" s="355" t="s">
        <v>222</v>
      </c>
      <c r="D2414" s="354" t="s">
        <v>3</v>
      </c>
      <c r="E2414" s="355" t="s">
        <v>235</v>
      </c>
      <c r="F2414" s="354">
        <v>5421.2056918690287</v>
      </c>
      <c r="G2414" s="354" t="s">
        <v>238</v>
      </c>
      <c r="H2414" s="354" t="s">
        <v>219</v>
      </c>
      <c r="I2414" s="355" t="s">
        <v>219</v>
      </c>
    </row>
    <row r="2415" spans="1:9">
      <c r="A2415" s="354" t="s">
        <v>136</v>
      </c>
      <c r="B2415" s="354" t="s">
        <v>236</v>
      </c>
      <c r="C2415" s="355" t="s">
        <v>223</v>
      </c>
      <c r="D2415" s="354" t="s">
        <v>54</v>
      </c>
      <c r="E2415" s="355" t="s">
        <v>235</v>
      </c>
      <c r="F2415" s="354">
        <v>314.65249130556077</v>
      </c>
      <c r="G2415" s="354" t="s">
        <v>238</v>
      </c>
      <c r="H2415" s="354" t="s">
        <v>219</v>
      </c>
      <c r="I2415" s="355" t="s">
        <v>219</v>
      </c>
    </row>
    <row r="2416" spans="1:9">
      <c r="A2416" s="354" t="s">
        <v>136</v>
      </c>
      <c r="B2416" s="354" t="s">
        <v>237</v>
      </c>
      <c r="C2416" s="355" t="s">
        <v>228</v>
      </c>
      <c r="D2416" s="354" t="s">
        <v>1</v>
      </c>
      <c r="E2416" s="355" t="s">
        <v>235</v>
      </c>
      <c r="F2416" s="354">
        <v>31.89614922888703</v>
      </c>
      <c r="G2416" s="354" t="s">
        <v>238</v>
      </c>
      <c r="H2416" s="354" t="s">
        <v>219</v>
      </c>
      <c r="I2416" s="355" t="s">
        <v>219</v>
      </c>
    </row>
    <row r="2417" spans="1:9">
      <c r="A2417" s="354" t="s">
        <v>136</v>
      </c>
      <c r="B2417" s="354" t="s">
        <v>237</v>
      </c>
      <c r="C2417" s="355" t="s">
        <v>231</v>
      </c>
      <c r="D2417" s="354" t="s">
        <v>12</v>
      </c>
      <c r="E2417" s="355" t="s">
        <v>235</v>
      </c>
      <c r="F2417" s="354">
        <v>7.0592240168935509</v>
      </c>
      <c r="G2417" s="354" t="s">
        <v>238</v>
      </c>
      <c r="H2417" s="354" t="s">
        <v>219</v>
      </c>
      <c r="I2417" s="355" t="s">
        <v>219</v>
      </c>
    </row>
    <row r="2418" spans="1:9">
      <c r="A2418" s="354" t="s">
        <v>136</v>
      </c>
      <c r="B2418" s="354" t="s">
        <v>237</v>
      </c>
      <c r="C2418" s="355" t="s">
        <v>230</v>
      </c>
      <c r="D2418" s="354" t="s">
        <v>7</v>
      </c>
      <c r="E2418" s="355" t="s">
        <v>235</v>
      </c>
      <c r="F2418" s="354">
        <v>19.120098633081547</v>
      </c>
      <c r="G2418" s="354" t="s">
        <v>238</v>
      </c>
      <c r="H2418" s="354" t="s">
        <v>219</v>
      </c>
      <c r="I2418" s="355" t="s">
        <v>219</v>
      </c>
    </row>
    <row r="2419" spans="1:9">
      <c r="A2419" s="354" t="s">
        <v>136</v>
      </c>
      <c r="B2419" s="354" t="s">
        <v>237</v>
      </c>
      <c r="C2419" s="355" t="s">
        <v>224</v>
      </c>
      <c r="D2419" s="354" t="s">
        <v>15</v>
      </c>
      <c r="E2419" s="355" t="s">
        <v>235</v>
      </c>
      <c r="F2419" s="354">
        <v>2842.6433544872953</v>
      </c>
      <c r="G2419" s="354" t="s">
        <v>238</v>
      </c>
      <c r="H2419" s="354" t="s">
        <v>219</v>
      </c>
      <c r="I2419" s="355" t="s">
        <v>219</v>
      </c>
    </row>
    <row r="2420" spans="1:9">
      <c r="A2420" s="354" t="s">
        <v>136</v>
      </c>
      <c r="B2420" s="354" t="s">
        <v>237</v>
      </c>
      <c r="C2420" s="355" t="s">
        <v>233</v>
      </c>
      <c r="D2420" s="354" t="s">
        <v>15</v>
      </c>
      <c r="E2420" s="355" t="s">
        <v>235</v>
      </c>
      <c r="F2420" s="354">
        <v>824.81334605452719</v>
      </c>
      <c r="G2420" s="354" t="s">
        <v>238</v>
      </c>
      <c r="H2420" s="354" t="s">
        <v>219</v>
      </c>
      <c r="I2420" s="355" t="s">
        <v>219</v>
      </c>
    </row>
    <row r="2421" spans="1:9">
      <c r="A2421" s="354" t="s">
        <v>136</v>
      </c>
      <c r="B2421" s="354" t="s">
        <v>237</v>
      </c>
      <c r="C2421" s="355" t="s">
        <v>232</v>
      </c>
      <c r="D2421" s="354" t="s">
        <v>15</v>
      </c>
      <c r="E2421" s="355" t="s">
        <v>235</v>
      </c>
      <c r="F2421" s="354">
        <v>204.50996370273504</v>
      </c>
      <c r="G2421" s="354" t="s">
        <v>238</v>
      </c>
      <c r="H2421" s="354" t="s">
        <v>219</v>
      </c>
      <c r="I2421" s="355" t="s">
        <v>219</v>
      </c>
    </row>
    <row r="2422" spans="1:9">
      <c r="A2422" s="354" t="s">
        <v>136</v>
      </c>
      <c r="B2422" s="354" t="s">
        <v>237</v>
      </c>
      <c r="C2422" s="355" t="s">
        <v>225</v>
      </c>
      <c r="D2422" s="354" t="s">
        <v>16</v>
      </c>
      <c r="E2422" s="355" t="s">
        <v>235</v>
      </c>
      <c r="F2422" s="354">
        <v>1574.5957655298037</v>
      </c>
      <c r="G2422" s="354" t="s">
        <v>238</v>
      </c>
      <c r="H2422" s="354" t="s">
        <v>219</v>
      </c>
      <c r="I2422" s="355" t="s">
        <v>219</v>
      </c>
    </row>
    <row r="2423" spans="1:9">
      <c r="A2423" s="354" t="s">
        <v>136</v>
      </c>
      <c r="B2423" s="354" t="s">
        <v>237</v>
      </c>
      <c r="C2423" s="355" t="s">
        <v>227</v>
      </c>
      <c r="D2423" s="354" t="s">
        <v>47</v>
      </c>
      <c r="E2423" s="355" t="s">
        <v>235</v>
      </c>
      <c r="F2423" s="354">
        <v>1768.5833212372299</v>
      </c>
      <c r="G2423" s="354" t="s">
        <v>238</v>
      </c>
      <c r="H2423" s="354" t="s">
        <v>219</v>
      </c>
      <c r="I2423" s="355" t="s">
        <v>219</v>
      </c>
    </row>
    <row r="2424" spans="1:9">
      <c r="A2424" s="354" t="s">
        <v>136</v>
      </c>
      <c r="B2424" s="354" t="s">
        <v>237</v>
      </c>
      <c r="C2424" s="355" t="s">
        <v>229</v>
      </c>
      <c r="D2424" s="354" t="s">
        <v>45</v>
      </c>
      <c r="E2424" s="355" t="s">
        <v>235</v>
      </c>
      <c r="F2424" s="354">
        <v>7.3828295741838801</v>
      </c>
      <c r="G2424" s="354" t="s">
        <v>238</v>
      </c>
      <c r="H2424" s="354" t="s">
        <v>219</v>
      </c>
      <c r="I2424" s="355" t="s">
        <v>219</v>
      </c>
    </row>
    <row r="2425" spans="1:9">
      <c r="A2425" s="354" t="s">
        <v>136</v>
      </c>
      <c r="B2425" s="354" t="s">
        <v>237</v>
      </c>
      <c r="C2425" s="355" t="s">
        <v>226</v>
      </c>
      <c r="D2425" s="354" t="s">
        <v>44</v>
      </c>
      <c r="E2425" s="355" t="s">
        <v>235</v>
      </c>
      <c r="F2425" s="354">
        <v>45.720779302717254</v>
      </c>
      <c r="G2425" s="354" t="s">
        <v>238</v>
      </c>
      <c r="H2425" s="354" t="s">
        <v>219</v>
      </c>
      <c r="I2425" s="355" t="s">
        <v>219</v>
      </c>
    </row>
    <row r="2426" spans="1:9">
      <c r="A2426" s="354" t="s">
        <v>88</v>
      </c>
      <c r="B2426" s="354" t="s">
        <v>234</v>
      </c>
      <c r="C2426" s="355" t="s">
        <v>143</v>
      </c>
      <c r="D2426" s="354" t="s">
        <v>18</v>
      </c>
      <c r="E2426" s="355" t="s">
        <v>235</v>
      </c>
      <c r="F2426" s="354">
        <v>11.66061261818359</v>
      </c>
      <c r="G2426" s="354" t="s">
        <v>13</v>
      </c>
      <c r="H2426" s="354" t="s">
        <v>219</v>
      </c>
      <c r="I2426" s="355" t="s">
        <v>219</v>
      </c>
    </row>
    <row r="2427" spans="1:9">
      <c r="A2427" s="354" t="s">
        <v>88</v>
      </c>
      <c r="B2427" s="354" t="s">
        <v>234</v>
      </c>
      <c r="C2427" s="355" t="s">
        <v>144</v>
      </c>
      <c r="D2427" s="354" t="s">
        <v>18</v>
      </c>
      <c r="E2427" s="355" t="s">
        <v>235</v>
      </c>
      <c r="F2427" s="354">
        <v>77.695469849473199</v>
      </c>
      <c r="G2427" s="354" t="s">
        <v>13</v>
      </c>
      <c r="H2427" s="354" t="s">
        <v>219</v>
      </c>
      <c r="I2427" s="355" t="s">
        <v>219</v>
      </c>
    </row>
    <row r="2428" spans="1:9">
      <c r="A2428" s="354" t="s">
        <v>88</v>
      </c>
      <c r="B2428" s="354" t="s">
        <v>234</v>
      </c>
      <c r="C2428" s="355" t="s">
        <v>145</v>
      </c>
      <c r="D2428" s="354" t="s">
        <v>18</v>
      </c>
      <c r="E2428" s="355" t="s">
        <v>235</v>
      </c>
      <c r="F2428" s="354">
        <v>180.71528506928064</v>
      </c>
      <c r="G2428" s="354" t="s">
        <v>13</v>
      </c>
      <c r="H2428" s="354" t="s">
        <v>219</v>
      </c>
      <c r="I2428" s="355" t="s">
        <v>219</v>
      </c>
    </row>
    <row r="2429" spans="1:9">
      <c r="A2429" s="354" t="s">
        <v>88</v>
      </c>
      <c r="B2429" s="354" t="s">
        <v>234</v>
      </c>
      <c r="C2429" s="355" t="s">
        <v>146</v>
      </c>
      <c r="D2429" s="354" t="s">
        <v>18</v>
      </c>
      <c r="E2429" s="355" t="s">
        <v>235</v>
      </c>
      <c r="F2429" s="354">
        <v>114.83104807660412</v>
      </c>
      <c r="G2429" s="354" t="s">
        <v>13</v>
      </c>
      <c r="H2429" s="354" t="s">
        <v>219</v>
      </c>
      <c r="I2429" s="355" t="s">
        <v>219</v>
      </c>
    </row>
    <row r="2430" spans="1:9">
      <c r="A2430" s="354" t="s">
        <v>88</v>
      </c>
      <c r="B2430" s="354" t="s">
        <v>234</v>
      </c>
      <c r="C2430" s="355" t="s">
        <v>147</v>
      </c>
      <c r="D2430" s="354" t="s">
        <v>18</v>
      </c>
      <c r="E2430" s="355" t="s">
        <v>235</v>
      </c>
      <c r="F2430" s="354">
        <v>205.85614686493489</v>
      </c>
      <c r="G2430" s="354" t="s">
        <v>13</v>
      </c>
      <c r="H2430" s="354" t="s">
        <v>219</v>
      </c>
      <c r="I2430" s="355" t="s">
        <v>219</v>
      </c>
    </row>
    <row r="2431" spans="1:9">
      <c r="A2431" s="354" t="s">
        <v>88</v>
      </c>
      <c r="B2431" s="354" t="s">
        <v>234</v>
      </c>
      <c r="C2431" s="355" t="s">
        <v>148</v>
      </c>
      <c r="D2431" s="354" t="s">
        <v>18</v>
      </c>
      <c r="E2431" s="355" t="s">
        <v>235</v>
      </c>
      <c r="F2431" s="354">
        <v>51.556069108987032</v>
      </c>
      <c r="G2431" s="354" t="s">
        <v>13</v>
      </c>
      <c r="H2431" s="354" t="s">
        <v>219</v>
      </c>
      <c r="I2431" s="355" t="s">
        <v>219</v>
      </c>
    </row>
    <row r="2432" spans="1:9">
      <c r="A2432" s="354" t="s">
        <v>88</v>
      </c>
      <c r="B2432" s="354" t="s">
        <v>234</v>
      </c>
      <c r="C2432" s="355" t="s">
        <v>149</v>
      </c>
      <c r="D2432" s="354" t="s">
        <v>18</v>
      </c>
      <c r="E2432" s="355" t="s">
        <v>235</v>
      </c>
      <c r="F2432" s="354">
        <v>130.8203366746441</v>
      </c>
      <c r="G2432" s="354" t="s">
        <v>13</v>
      </c>
      <c r="H2432" s="354" t="s">
        <v>219</v>
      </c>
      <c r="I2432" s="355" t="s">
        <v>219</v>
      </c>
    </row>
    <row r="2433" spans="1:9">
      <c r="A2433" s="354" t="s">
        <v>88</v>
      </c>
      <c r="B2433" s="354" t="s">
        <v>234</v>
      </c>
      <c r="C2433" s="355" t="s">
        <v>150</v>
      </c>
      <c r="D2433" s="354" t="s">
        <v>18</v>
      </c>
      <c r="E2433" s="355" t="s">
        <v>235</v>
      </c>
      <c r="F2433" s="354">
        <v>257.42052805160779</v>
      </c>
      <c r="G2433" s="354" t="s">
        <v>13</v>
      </c>
      <c r="H2433" s="354" t="s">
        <v>219</v>
      </c>
      <c r="I2433" s="355" t="s">
        <v>219</v>
      </c>
    </row>
    <row r="2434" spans="1:9">
      <c r="A2434" s="354" t="s">
        <v>88</v>
      </c>
      <c r="B2434" s="354" t="s">
        <v>234</v>
      </c>
      <c r="C2434" s="355" t="s">
        <v>152</v>
      </c>
      <c r="D2434" s="354" t="s">
        <v>18</v>
      </c>
      <c r="E2434" s="355" t="s">
        <v>235</v>
      </c>
      <c r="F2434" s="354">
        <v>185.58410076272645</v>
      </c>
      <c r="G2434" s="354" t="s">
        <v>13</v>
      </c>
      <c r="H2434" s="354" t="s">
        <v>219</v>
      </c>
      <c r="I2434" s="355" t="s">
        <v>219</v>
      </c>
    </row>
    <row r="2435" spans="1:9">
      <c r="A2435" s="354" t="s">
        <v>88</v>
      </c>
      <c r="B2435" s="354" t="s">
        <v>234</v>
      </c>
      <c r="C2435" s="355" t="s">
        <v>153</v>
      </c>
      <c r="D2435" s="354" t="s">
        <v>18</v>
      </c>
      <c r="E2435" s="355" t="s">
        <v>235</v>
      </c>
      <c r="F2435" s="354">
        <v>262.5185925702263</v>
      </c>
      <c r="G2435" s="354" t="s">
        <v>13</v>
      </c>
      <c r="H2435" s="354" t="s">
        <v>219</v>
      </c>
      <c r="I2435" s="355" t="s">
        <v>219</v>
      </c>
    </row>
    <row r="2436" spans="1:9">
      <c r="A2436" s="354" t="s">
        <v>88</v>
      </c>
      <c r="B2436" s="354" t="s">
        <v>234</v>
      </c>
      <c r="C2436" s="355" t="s">
        <v>154</v>
      </c>
      <c r="D2436" s="354" t="s">
        <v>18</v>
      </c>
      <c r="E2436" s="355" t="s">
        <v>235</v>
      </c>
      <c r="F2436" s="354">
        <v>9.2318716987441736</v>
      </c>
      <c r="G2436" s="354" t="s">
        <v>13</v>
      </c>
      <c r="H2436" s="354" t="s">
        <v>219</v>
      </c>
      <c r="I2436" s="355" t="s">
        <v>219</v>
      </c>
    </row>
    <row r="2437" spans="1:9">
      <c r="A2437" s="354" t="s">
        <v>88</v>
      </c>
      <c r="B2437" s="354" t="s">
        <v>234</v>
      </c>
      <c r="C2437" s="355" t="s">
        <v>156</v>
      </c>
      <c r="D2437" s="354" t="s">
        <v>18</v>
      </c>
      <c r="E2437" s="355" t="s">
        <v>235</v>
      </c>
      <c r="F2437" s="354">
        <v>38.608614446169106</v>
      </c>
      <c r="G2437" s="354" t="s">
        <v>13</v>
      </c>
      <c r="H2437" s="354" t="s">
        <v>219</v>
      </c>
      <c r="I2437" s="355" t="s">
        <v>219</v>
      </c>
    </row>
    <row r="2438" spans="1:9">
      <c r="A2438" s="354" t="s">
        <v>88</v>
      </c>
      <c r="B2438" s="354" t="s">
        <v>234</v>
      </c>
      <c r="C2438" s="355" t="s">
        <v>157</v>
      </c>
      <c r="D2438" s="354" t="s">
        <v>18</v>
      </c>
      <c r="E2438" s="355" t="s">
        <v>235</v>
      </c>
      <c r="F2438" s="354">
        <v>138.94747333538399</v>
      </c>
      <c r="G2438" s="354" t="s">
        <v>13</v>
      </c>
      <c r="H2438" s="354" t="s">
        <v>219</v>
      </c>
      <c r="I2438" s="355" t="s">
        <v>219</v>
      </c>
    </row>
    <row r="2439" spans="1:9">
      <c r="A2439" s="354" t="s">
        <v>88</v>
      </c>
      <c r="B2439" s="354" t="s">
        <v>234</v>
      </c>
      <c r="C2439" s="355" t="s">
        <v>158</v>
      </c>
      <c r="D2439" s="354" t="s">
        <v>18</v>
      </c>
      <c r="E2439" s="355" t="s">
        <v>235</v>
      </c>
      <c r="F2439" s="354">
        <v>385.51286644565403</v>
      </c>
      <c r="G2439" s="354" t="s">
        <v>13</v>
      </c>
      <c r="H2439" s="354" t="s">
        <v>219</v>
      </c>
      <c r="I2439" s="355" t="s">
        <v>219</v>
      </c>
    </row>
    <row r="2440" spans="1:9">
      <c r="A2440" s="354" t="s">
        <v>88</v>
      </c>
      <c r="B2440" s="354" t="s">
        <v>234</v>
      </c>
      <c r="C2440" s="355" t="s">
        <v>159</v>
      </c>
      <c r="D2440" s="354" t="s">
        <v>18</v>
      </c>
      <c r="E2440" s="355" t="s">
        <v>235</v>
      </c>
      <c r="F2440" s="354">
        <v>269.73537698974678</v>
      </c>
      <c r="G2440" s="354" t="s">
        <v>13</v>
      </c>
      <c r="H2440" s="354" t="s">
        <v>219</v>
      </c>
      <c r="I2440" s="355" t="s">
        <v>219</v>
      </c>
    </row>
    <row r="2441" spans="1:9">
      <c r="A2441" s="354" t="s">
        <v>88</v>
      </c>
      <c r="B2441" s="354" t="s">
        <v>234</v>
      </c>
      <c r="C2441" s="355" t="s">
        <v>160</v>
      </c>
      <c r="D2441" s="354" t="s">
        <v>19</v>
      </c>
      <c r="E2441" s="355" t="s">
        <v>235</v>
      </c>
      <c r="F2441" s="354">
        <v>990.83481409095589</v>
      </c>
      <c r="G2441" s="354" t="s">
        <v>13</v>
      </c>
      <c r="H2441" s="354" t="s">
        <v>219</v>
      </c>
      <c r="I2441" s="355" t="s">
        <v>219</v>
      </c>
    </row>
    <row r="2442" spans="1:9">
      <c r="A2442" s="354" t="s">
        <v>88</v>
      </c>
      <c r="B2442" s="354" t="s">
        <v>234</v>
      </c>
      <c r="C2442" s="355" t="s">
        <v>151</v>
      </c>
      <c r="D2442" s="354" t="s">
        <v>13</v>
      </c>
      <c r="E2442" s="355" t="s">
        <v>235</v>
      </c>
      <c r="F2442" s="354">
        <v>701.19118124946931</v>
      </c>
      <c r="G2442" s="354" t="s">
        <v>13</v>
      </c>
      <c r="H2442" s="354" t="s">
        <v>219</v>
      </c>
      <c r="I2442" s="355" t="s">
        <v>219</v>
      </c>
    </row>
    <row r="2443" spans="1:9">
      <c r="A2443" s="354" t="s">
        <v>88</v>
      </c>
      <c r="B2443" s="354" t="s">
        <v>234</v>
      </c>
      <c r="C2443" s="355" t="s">
        <v>165</v>
      </c>
      <c r="D2443" s="354" t="s">
        <v>13</v>
      </c>
      <c r="E2443" s="355" t="s">
        <v>235</v>
      </c>
      <c r="F2443" s="354">
        <v>211.87096518078732</v>
      </c>
      <c r="G2443" s="354" t="s">
        <v>13</v>
      </c>
      <c r="H2443" s="354" t="s">
        <v>219</v>
      </c>
      <c r="I2443" s="355" t="s">
        <v>219</v>
      </c>
    </row>
    <row r="2444" spans="1:9">
      <c r="A2444" s="354" t="s">
        <v>88</v>
      </c>
      <c r="B2444" s="354" t="s">
        <v>234</v>
      </c>
      <c r="C2444" s="355" t="s">
        <v>167</v>
      </c>
      <c r="D2444" s="354" t="s">
        <v>13</v>
      </c>
      <c r="E2444" s="355" t="s">
        <v>235</v>
      </c>
      <c r="F2444" s="354">
        <v>44.323943599197783</v>
      </c>
      <c r="G2444" s="354" t="s">
        <v>13</v>
      </c>
      <c r="H2444" s="354" t="s">
        <v>219</v>
      </c>
      <c r="I2444" s="355" t="s">
        <v>219</v>
      </c>
    </row>
    <row r="2445" spans="1:9">
      <c r="A2445" s="354" t="s">
        <v>88</v>
      </c>
      <c r="B2445" s="354" t="s">
        <v>234</v>
      </c>
      <c r="C2445" s="355" t="s">
        <v>168</v>
      </c>
      <c r="D2445" s="354" t="s">
        <v>13</v>
      </c>
      <c r="E2445" s="355" t="s">
        <v>235</v>
      </c>
      <c r="F2445" s="354">
        <v>81.692822021662977</v>
      </c>
      <c r="G2445" s="354" t="s">
        <v>13</v>
      </c>
      <c r="H2445" s="354" t="s">
        <v>219</v>
      </c>
      <c r="I2445" s="355" t="s">
        <v>219</v>
      </c>
    </row>
    <row r="2446" spans="1:9">
      <c r="A2446" s="354" t="s">
        <v>88</v>
      </c>
      <c r="B2446" s="354" t="s">
        <v>234</v>
      </c>
      <c r="C2446" s="355" t="s">
        <v>155</v>
      </c>
      <c r="D2446" s="354" t="s">
        <v>13</v>
      </c>
      <c r="E2446" s="355" t="s">
        <v>235</v>
      </c>
      <c r="F2446" s="354">
        <v>192.60603022105229</v>
      </c>
      <c r="G2446" s="354" t="s">
        <v>13</v>
      </c>
      <c r="H2446" s="354" t="s">
        <v>219</v>
      </c>
      <c r="I2446" s="355" t="s">
        <v>219</v>
      </c>
    </row>
    <row r="2447" spans="1:9">
      <c r="A2447" s="354" t="s">
        <v>88</v>
      </c>
      <c r="B2447" s="354" t="s">
        <v>234</v>
      </c>
      <c r="C2447" s="355" t="s">
        <v>163</v>
      </c>
      <c r="D2447" s="354" t="s">
        <v>13</v>
      </c>
      <c r="E2447" s="355" t="s">
        <v>235</v>
      </c>
      <c r="F2447" s="354">
        <v>341.69060882331155</v>
      </c>
      <c r="G2447" s="354" t="s">
        <v>13</v>
      </c>
      <c r="H2447" s="354" t="s">
        <v>219</v>
      </c>
      <c r="I2447" s="355" t="s">
        <v>219</v>
      </c>
    </row>
    <row r="2448" spans="1:9">
      <c r="A2448" s="354" t="s">
        <v>88</v>
      </c>
      <c r="B2448" s="354" t="s">
        <v>234</v>
      </c>
      <c r="C2448" s="355" t="s">
        <v>166</v>
      </c>
      <c r="D2448" s="354" t="s">
        <v>13</v>
      </c>
      <c r="E2448" s="355" t="s">
        <v>235</v>
      </c>
      <c r="F2448" s="354">
        <v>420.91790723532017</v>
      </c>
      <c r="G2448" s="354" t="s">
        <v>13</v>
      </c>
      <c r="H2448" s="354" t="s">
        <v>219</v>
      </c>
      <c r="I2448" s="355" t="s">
        <v>219</v>
      </c>
    </row>
    <row r="2449" spans="1:9">
      <c r="A2449" s="354" t="s">
        <v>88</v>
      </c>
      <c r="B2449" s="354" t="s">
        <v>234</v>
      </c>
      <c r="C2449" s="355" t="s">
        <v>169</v>
      </c>
      <c r="D2449" s="354" t="s">
        <v>13</v>
      </c>
      <c r="E2449" s="355" t="s">
        <v>235</v>
      </c>
      <c r="F2449" s="354">
        <v>234.57314832490584</v>
      </c>
      <c r="G2449" s="354" t="s">
        <v>13</v>
      </c>
      <c r="H2449" s="354" t="s">
        <v>219</v>
      </c>
      <c r="I2449" s="355" t="s">
        <v>219</v>
      </c>
    </row>
    <row r="2450" spans="1:9">
      <c r="A2450" s="354" t="s">
        <v>88</v>
      </c>
      <c r="B2450" s="354" t="s">
        <v>234</v>
      </c>
      <c r="C2450" s="355" t="s">
        <v>172</v>
      </c>
      <c r="D2450" s="354" t="s">
        <v>13</v>
      </c>
      <c r="E2450" s="355" t="s">
        <v>235</v>
      </c>
      <c r="F2450" s="354">
        <v>85.63996037511005</v>
      </c>
      <c r="G2450" s="354" t="s">
        <v>13</v>
      </c>
      <c r="H2450" s="354" t="s">
        <v>219</v>
      </c>
      <c r="I2450" s="355" t="s">
        <v>219</v>
      </c>
    </row>
    <row r="2451" spans="1:9">
      <c r="A2451" s="354" t="s">
        <v>88</v>
      </c>
      <c r="B2451" s="354" t="s">
        <v>234</v>
      </c>
      <c r="C2451" s="355" t="s">
        <v>162</v>
      </c>
      <c r="D2451" s="354" t="s">
        <v>13</v>
      </c>
      <c r="E2451" s="355" t="s">
        <v>235</v>
      </c>
      <c r="F2451" s="354">
        <v>5.4504516600549113</v>
      </c>
      <c r="G2451" s="354" t="s">
        <v>13</v>
      </c>
      <c r="H2451" s="354" t="s">
        <v>219</v>
      </c>
      <c r="I2451" s="355" t="s">
        <v>219</v>
      </c>
    </row>
    <row r="2452" spans="1:9">
      <c r="A2452" s="354" t="s">
        <v>88</v>
      </c>
      <c r="B2452" s="354" t="s">
        <v>234</v>
      </c>
      <c r="C2452" s="355" t="s">
        <v>175</v>
      </c>
      <c r="D2452" s="354" t="s">
        <v>13</v>
      </c>
      <c r="E2452" s="355" t="s">
        <v>235</v>
      </c>
      <c r="F2452" s="354">
        <v>49.078913943017255</v>
      </c>
      <c r="G2452" s="354" t="s">
        <v>13</v>
      </c>
      <c r="H2452" s="354" t="s">
        <v>219</v>
      </c>
      <c r="I2452" s="355" t="s">
        <v>219</v>
      </c>
    </row>
    <row r="2453" spans="1:9">
      <c r="A2453" s="354" t="s">
        <v>88</v>
      </c>
      <c r="B2453" s="354" t="s">
        <v>234</v>
      </c>
      <c r="C2453" s="355" t="s">
        <v>173</v>
      </c>
      <c r="D2453" s="354" t="s">
        <v>13</v>
      </c>
      <c r="E2453" s="355" t="s">
        <v>235</v>
      </c>
      <c r="F2453" s="354">
        <v>43.162529210605328</v>
      </c>
      <c r="G2453" s="354" t="s">
        <v>13</v>
      </c>
      <c r="H2453" s="354" t="s">
        <v>219</v>
      </c>
      <c r="I2453" s="355" t="s">
        <v>219</v>
      </c>
    </row>
    <row r="2454" spans="1:9">
      <c r="A2454" s="354" t="s">
        <v>88</v>
      </c>
      <c r="B2454" s="354" t="s">
        <v>234</v>
      </c>
      <c r="C2454" s="355" t="s">
        <v>176</v>
      </c>
      <c r="D2454" s="354" t="s">
        <v>13</v>
      </c>
      <c r="E2454" s="355" t="s">
        <v>235</v>
      </c>
      <c r="F2454" s="354">
        <v>84.630598674603007</v>
      </c>
      <c r="G2454" s="354" t="s">
        <v>13</v>
      </c>
      <c r="H2454" s="354" t="s">
        <v>219</v>
      </c>
      <c r="I2454" s="355" t="s">
        <v>219</v>
      </c>
    </row>
    <row r="2455" spans="1:9">
      <c r="A2455" s="354" t="s">
        <v>88</v>
      </c>
      <c r="B2455" s="354" t="s">
        <v>234</v>
      </c>
      <c r="C2455" s="355" t="s">
        <v>174</v>
      </c>
      <c r="D2455" s="354" t="s">
        <v>13</v>
      </c>
      <c r="E2455" s="355" t="s">
        <v>235</v>
      </c>
      <c r="F2455" s="354">
        <v>267.07999827741048</v>
      </c>
      <c r="G2455" s="354" t="s">
        <v>13</v>
      </c>
      <c r="H2455" s="354" t="s">
        <v>219</v>
      </c>
      <c r="I2455" s="355" t="s">
        <v>219</v>
      </c>
    </row>
    <row r="2456" spans="1:9">
      <c r="A2456" s="354" t="s">
        <v>88</v>
      </c>
      <c r="B2456" s="354" t="s">
        <v>234</v>
      </c>
      <c r="C2456" s="355" t="s">
        <v>183</v>
      </c>
      <c r="D2456" s="354" t="s">
        <v>13</v>
      </c>
      <c r="E2456" s="355" t="s">
        <v>235</v>
      </c>
      <c r="F2456" s="354">
        <v>26.16544017718282</v>
      </c>
      <c r="G2456" s="354" t="s">
        <v>13</v>
      </c>
      <c r="H2456" s="354" t="s">
        <v>219</v>
      </c>
      <c r="I2456" s="355" t="s">
        <v>219</v>
      </c>
    </row>
    <row r="2457" spans="1:9">
      <c r="A2457" s="354" t="s">
        <v>88</v>
      </c>
      <c r="B2457" s="354" t="s">
        <v>234</v>
      </c>
      <c r="C2457" s="355" t="s">
        <v>185</v>
      </c>
      <c r="D2457" s="354" t="s">
        <v>13</v>
      </c>
      <c r="E2457" s="355" t="s">
        <v>235</v>
      </c>
      <c r="F2457" s="354">
        <v>28.79776957278586</v>
      </c>
      <c r="G2457" s="354" t="s">
        <v>13</v>
      </c>
      <c r="H2457" s="354" t="s">
        <v>219</v>
      </c>
      <c r="I2457" s="355" t="s">
        <v>219</v>
      </c>
    </row>
    <row r="2458" spans="1:9">
      <c r="A2458" s="354" t="s">
        <v>88</v>
      </c>
      <c r="B2458" s="354" t="s">
        <v>234</v>
      </c>
      <c r="C2458" s="355" t="s">
        <v>186</v>
      </c>
      <c r="D2458" s="354" t="s">
        <v>13</v>
      </c>
      <c r="E2458" s="355" t="s">
        <v>235</v>
      </c>
      <c r="F2458" s="354">
        <v>245.13413019033504</v>
      </c>
      <c r="G2458" s="354" t="s">
        <v>13</v>
      </c>
      <c r="H2458" s="354" t="s">
        <v>219</v>
      </c>
      <c r="I2458" s="355" t="s">
        <v>219</v>
      </c>
    </row>
    <row r="2459" spans="1:9">
      <c r="A2459" s="354" t="s">
        <v>88</v>
      </c>
      <c r="B2459" s="354" t="s">
        <v>234</v>
      </c>
      <c r="C2459" s="355" t="s">
        <v>161</v>
      </c>
      <c r="D2459" s="354" t="s">
        <v>13</v>
      </c>
      <c r="E2459" s="355" t="s">
        <v>235</v>
      </c>
      <c r="F2459" s="354">
        <v>566.2952712353873</v>
      </c>
      <c r="G2459" s="354" t="s">
        <v>13</v>
      </c>
      <c r="H2459" s="354" t="s">
        <v>219</v>
      </c>
      <c r="I2459" s="355" t="s">
        <v>219</v>
      </c>
    </row>
    <row r="2460" spans="1:9">
      <c r="A2460" s="354" t="s">
        <v>88</v>
      </c>
      <c r="B2460" s="354" t="s">
        <v>234</v>
      </c>
      <c r="C2460" s="355" t="s">
        <v>187</v>
      </c>
      <c r="D2460" s="354" t="s">
        <v>13</v>
      </c>
      <c r="E2460" s="355" t="s">
        <v>235</v>
      </c>
      <c r="F2460" s="354">
        <v>15.258345285578372</v>
      </c>
      <c r="G2460" s="354" t="s">
        <v>13</v>
      </c>
      <c r="H2460" s="354" t="s">
        <v>219</v>
      </c>
      <c r="I2460" s="355" t="s">
        <v>219</v>
      </c>
    </row>
    <row r="2461" spans="1:9">
      <c r="A2461" s="354" t="s">
        <v>88</v>
      </c>
      <c r="B2461" s="354" t="s">
        <v>234</v>
      </c>
      <c r="C2461" s="355" t="s">
        <v>177</v>
      </c>
      <c r="D2461" s="354" t="s">
        <v>13</v>
      </c>
      <c r="E2461" s="355" t="s">
        <v>235</v>
      </c>
      <c r="F2461" s="354">
        <v>133.07385569193673</v>
      </c>
      <c r="G2461" s="354" t="s">
        <v>13</v>
      </c>
      <c r="H2461" s="354" t="s">
        <v>219</v>
      </c>
      <c r="I2461" s="355" t="s">
        <v>219</v>
      </c>
    </row>
    <row r="2462" spans="1:9">
      <c r="A2462" s="354" t="s">
        <v>88</v>
      </c>
      <c r="B2462" s="354" t="s">
        <v>234</v>
      </c>
      <c r="C2462" s="355" t="s">
        <v>171</v>
      </c>
      <c r="D2462" s="354" t="s">
        <v>13</v>
      </c>
      <c r="E2462" s="355" t="s">
        <v>235</v>
      </c>
      <c r="F2462" s="354">
        <v>267.82525441073727</v>
      </c>
      <c r="G2462" s="354" t="s">
        <v>13</v>
      </c>
      <c r="H2462" s="354" t="s">
        <v>219</v>
      </c>
      <c r="I2462" s="355" t="s">
        <v>219</v>
      </c>
    </row>
    <row r="2463" spans="1:9">
      <c r="A2463" s="354" t="s">
        <v>88</v>
      </c>
      <c r="B2463" s="354" t="s">
        <v>234</v>
      </c>
      <c r="C2463" s="355" t="s">
        <v>188</v>
      </c>
      <c r="D2463" s="354" t="s">
        <v>13</v>
      </c>
      <c r="E2463" s="355" t="s">
        <v>235</v>
      </c>
      <c r="F2463" s="354">
        <v>225.8052434392674</v>
      </c>
      <c r="G2463" s="354" t="s">
        <v>13</v>
      </c>
      <c r="H2463" s="354" t="s">
        <v>219</v>
      </c>
      <c r="I2463" s="355" t="s">
        <v>219</v>
      </c>
    </row>
    <row r="2464" spans="1:9">
      <c r="A2464" s="354" t="s">
        <v>88</v>
      </c>
      <c r="B2464" s="354" t="s">
        <v>234</v>
      </c>
      <c r="C2464" s="355" t="s">
        <v>198</v>
      </c>
      <c r="D2464" s="354" t="s">
        <v>4</v>
      </c>
      <c r="E2464" s="355" t="s">
        <v>235</v>
      </c>
      <c r="F2464" s="354">
        <v>1800.4306260432297</v>
      </c>
      <c r="G2464" s="354" t="s">
        <v>13</v>
      </c>
      <c r="H2464" s="354" t="s">
        <v>219</v>
      </c>
      <c r="I2464" s="355" t="s">
        <v>219</v>
      </c>
    </row>
    <row r="2465" spans="1:9">
      <c r="A2465" s="354" t="s">
        <v>88</v>
      </c>
      <c r="B2465" s="354" t="s">
        <v>234</v>
      </c>
      <c r="C2465" s="355" t="s">
        <v>190</v>
      </c>
      <c r="D2465" s="354" t="s">
        <v>1</v>
      </c>
      <c r="E2465" s="355" t="s">
        <v>235</v>
      </c>
      <c r="F2465" s="354">
        <v>140.53934745863489</v>
      </c>
      <c r="G2465" s="354" t="s">
        <v>13</v>
      </c>
      <c r="H2465" s="354" t="s">
        <v>219</v>
      </c>
      <c r="I2465" s="355" t="s">
        <v>219</v>
      </c>
    </row>
    <row r="2466" spans="1:9">
      <c r="A2466" s="354" t="s">
        <v>88</v>
      </c>
      <c r="B2466" s="354" t="s">
        <v>234</v>
      </c>
      <c r="C2466" s="355" t="s">
        <v>192</v>
      </c>
      <c r="D2466" s="354" t="s">
        <v>1</v>
      </c>
      <c r="E2466" s="355" t="s">
        <v>235</v>
      </c>
      <c r="F2466" s="354">
        <v>49.723963531751643</v>
      </c>
      <c r="G2466" s="354" t="s">
        <v>13</v>
      </c>
      <c r="H2466" s="354" t="s">
        <v>219</v>
      </c>
      <c r="I2466" s="355" t="s">
        <v>219</v>
      </c>
    </row>
    <row r="2467" spans="1:9">
      <c r="A2467" s="354" t="s">
        <v>88</v>
      </c>
      <c r="B2467" s="354" t="s">
        <v>234</v>
      </c>
      <c r="C2467" s="355" t="s">
        <v>204</v>
      </c>
      <c r="D2467" s="354" t="s">
        <v>2</v>
      </c>
      <c r="E2467" s="355" t="s">
        <v>235</v>
      </c>
      <c r="F2467" s="354">
        <v>8297.8155526753762</v>
      </c>
      <c r="G2467" s="354" t="s">
        <v>13</v>
      </c>
      <c r="H2467" s="354" t="s">
        <v>219</v>
      </c>
      <c r="I2467" s="355" t="s">
        <v>219</v>
      </c>
    </row>
    <row r="2468" spans="1:9">
      <c r="A2468" s="354" t="s">
        <v>88</v>
      </c>
      <c r="B2468" s="354" t="s">
        <v>234</v>
      </c>
      <c r="C2468" s="355" t="s">
        <v>205</v>
      </c>
      <c r="D2468" s="354" t="s">
        <v>2</v>
      </c>
      <c r="E2468" s="355" t="s">
        <v>235</v>
      </c>
      <c r="F2468" s="354">
        <v>4534.8027842744341</v>
      </c>
      <c r="G2468" s="354" t="s">
        <v>13</v>
      </c>
      <c r="H2468" s="354" t="s">
        <v>219</v>
      </c>
      <c r="I2468" s="355" t="s">
        <v>219</v>
      </c>
    </row>
    <row r="2469" spans="1:9">
      <c r="A2469" s="354" t="s">
        <v>88</v>
      </c>
      <c r="B2469" s="354" t="s">
        <v>234</v>
      </c>
      <c r="C2469" s="355" t="s">
        <v>206</v>
      </c>
      <c r="D2469" s="354" t="s">
        <v>2</v>
      </c>
      <c r="E2469" s="355" t="s">
        <v>235</v>
      </c>
      <c r="F2469" s="354">
        <v>908.65955128644418</v>
      </c>
      <c r="G2469" s="354" t="s">
        <v>13</v>
      </c>
      <c r="H2469" s="354" t="s">
        <v>219</v>
      </c>
      <c r="I2469" s="355" t="s">
        <v>219</v>
      </c>
    </row>
    <row r="2470" spans="1:9">
      <c r="A2470" s="354" t="s">
        <v>88</v>
      </c>
      <c r="B2470" s="354" t="s">
        <v>234</v>
      </c>
      <c r="C2470" s="355" t="s">
        <v>193</v>
      </c>
      <c r="D2470" s="354" t="s">
        <v>5</v>
      </c>
      <c r="E2470" s="355" t="s">
        <v>235</v>
      </c>
      <c r="F2470" s="354">
        <v>2217.9072987366326</v>
      </c>
      <c r="G2470" s="354" t="s">
        <v>13</v>
      </c>
      <c r="H2470" s="354" t="s">
        <v>219</v>
      </c>
      <c r="I2470" s="355" t="s">
        <v>219</v>
      </c>
    </row>
    <row r="2471" spans="1:9">
      <c r="A2471" s="354" t="s">
        <v>88</v>
      </c>
      <c r="B2471" s="354" t="s">
        <v>234</v>
      </c>
      <c r="C2471" s="355" t="s">
        <v>164</v>
      </c>
      <c r="D2471" s="354" t="s">
        <v>5</v>
      </c>
      <c r="E2471" s="355" t="s">
        <v>235</v>
      </c>
      <c r="F2471" s="354">
        <v>7634.5409574734103</v>
      </c>
      <c r="G2471" s="354" t="s">
        <v>13</v>
      </c>
      <c r="H2471" s="354" t="s">
        <v>219</v>
      </c>
      <c r="I2471" s="355" t="s">
        <v>219</v>
      </c>
    </row>
    <row r="2472" spans="1:9">
      <c r="A2472" s="354" t="s">
        <v>88</v>
      </c>
      <c r="B2472" s="354" t="s">
        <v>234</v>
      </c>
      <c r="C2472" s="355" t="s">
        <v>170</v>
      </c>
      <c r="D2472" s="354" t="s">
        <v>5</v>
      </c>
      <c r="E2472" s="355" t="s">
        <v>235</v>
      </c>
      <c r="F2472" s="354">
        <v>6828.1935652910261</v>
      </c>
      <c r="G2472" s="354" t="s">
        <v>13</v>
      </c>
      <c r="H2472" s="354" t="s">
        <v>219</v>
      </c>
      <c r="I2472" s="355" t="s">
        <v>219</v>
      </c>
    </row>
    <row r="2473" spans="1:9">
      <c r="A2473" s="354" t="s">
        <v>88</v>
      </c>
      <c r="B2473" s="354" t="s">
        <v>234</v>
      </c>
      <c r="C2473" s="355" t="s">
        <v>194</v>
      </c>
      <c r="D2473" s="354" t="s">
        <v>5</v>
      </c>
      <c r="E2473" s="355" t="s">
        <v>235</v>
      </c>
      <c r="F2473" s="354">
        <v>862.06009680029138</v>
      </c>
      <c r="G2473" s="354" t="s">
        <v>13</v>
      </c>
      <c r="H2473" s="354" t="s">
        <v>219</v>
      </c>
      <c r="I2473" s="355" t="s">
        <v>219</v>
      </c>
    </row>
    <row r="2474" spans="1:9">
      <c r="A2474" s="354" t="s">
        <v>88</v>
      </c>
      <c r="B2474" s="354" t="s">
        <v>234</v>
      </c>
      <c r="C2474" s="355" t="s">
        <v>195</v>
      </c>
      <c r="D2474" s="354" t="s">
        <v>8</v>
      </c>
      <c r="E2474" s="355" t="s">
        <v>235</v>
      </c>
      <c r="F2474" s="354">
        <v>2350.1769133900079</v>
      </c>
      <c r="G2474" s="354" t="s">
        <v>13</v>
      </c>
      <c r="H2474" s="354" t="s">
        <v>219</v>
      </c>
      <c r="I2474" s="355" t="s">
        <v>219</v>
      </c>
    </row>
    <row r="2475" spans="1:9">
      <c r="A2475" s="354" t="s">
        <v>88</v>
      </c>
      <c r="B2475" s="354" t="s">
        <v>234</v>
      </c>
      <c r="C2475" s="355" t="s">
        <v>213</v>
      </c>
      <c r="D2475" s="354" t="s">
        <v>8</v>
      </c>
      <c r="E2475" s="355" t="s">
        <v>235</v>
      </c>
      <c r="F2475" s="354">
        <v>50.702326156807786</v>
      </c>
      <c r="G2475" s="354" t="s">
        <v>13</v>
      </c>
      <c r="H2475" s="354" t="s">
        <v>219</v>
      </c>
      <c r="I2475" s="355" t="s">
        <v>219</v>
      </c>
    </row>
    <row r="2476" spans="1:9">
      <c r="A2476" s="354" t="s">
        <v>88</v>
      </c>
      <c r="B2476" s="354" t="s">
        <v>234</v>
      </c>
      <c r="C2476" s="355" t="s">
        <v>199</v>
      </c>
      <c r="D2476" s="354" t="s">
        <v>8</v>
      </c>
      <c r="E2476" s="355" t="s">
        <v>235</v>
      </c>
      <c r="F2476" s="354">
        <v>1375.9039355082787</v>
      </c>
      <c r="G2476" s="354" t="s">
        <v>13</v>
      </c>
      <c r="H2476" s="354" t="s">
        <v>219</v>
      </c>
      <c r="I2476" s="355" t="s">
        <v>219</v>
      </c>
    </row>
    <row r="2477" spans="1:9">
      <c r="A2477" s="354" t="s">
        <v>88</v>
      </c>
      <c r="B2477" s="354" t="s">
        <v>234</v>
      </c>
      <c r="C2477" s="355" t="s">
        <v>196</v>
      </c>
      <c r="D2477" s="354" t="s">
        <v>8</v>
      </c>
      <c r="E2477" s="355" t="s">
        <v>235</v>
      </c>
      <c r="F2477" s="354">
        <v>174.30503051897665</v>
      </c>
      <c r="G2477" s="354" t="s">
        <v>13</v>
      </c>
      <c r="H2477" s="354" t="s">
        <v>219</v>
      </c>
      <c r="I2477" s="355" t="s">
        <v>219</v>
      </c>
    </row>
    <row r="2478" spans="1:9">
      <c r="A2478" s="354" t="s">
        <v>88</v>
      </c>
      <c r="B2478" s="354" t="s">
        <v>234</v>
      </c>
      <c r="C2478" s="355" t="s">
        <v>191</v>
      </c>
      <c r="D2478" s="354" t="s">
        <v>8</v>
      </c>
      <c r="E2478" s="355" t="s">
        <v>235</v>
      </c>
      <c r="F2478" s="354">
        <v>4540.4902600930636</v>
      </c>
      <c r="G2478" s="354" t="s">
        <v>13</v>
      </c>
      <c r="H2478" s="354" t="s">
        <v>219</v>
      </c>
      <c r="I2478" s="355" t="s">
        <v>219</v>
      </c>
    </row>
    <row r="2479" spans="1:9">
      <c r="A2479" s="354" t="s">
        <v>88</v>
      </c>
      <c r="B2479" s="354" t="s">
        <v>234</v>
      </c>
      <c r="C2479" s="355" t="s">
        <v>215</v>
      </c>
      <c r="D2479" s="354" t="s">
        <v>8</v>
      </c>
      <c r="E2479" s="355" t="s">
        <v>235</v>
      </c>
      <c r="F2479" s="354">
        <v>768.73545690656897</v>
      </c>
      <c r="G2479" s="354" t="s">
        <v>13</v>
      </c>
      <c r="H2479" s="354" t="s">
        <v>219</v>
      </c>
      <c r="I2479" s="355" t="s">
        <v>219</v>
      </c>
    </row>
    <row r="2480" spans="1:9">
      <c r="A2480" s="354" t="s">
        <v>88</v>
      </c>
      <c r="B2480" s="354" t="s">
        <v>234</v>
      </c>
      <c r="C2480" s="355" t="s">
        <v>207</v>
      </c>
      <c r="D2480" s="354" t="s">
        <v>8</v>
      </c>
      <c r="E2480" s="355" t="s">
        <v>235</v>
      </c>
      <c r="F2480" s="354">
        <v>324.52855674125396</v>
      </c>
      <c r="G2480" s="354" t="s">
        <v>13</v>
      </c>
      <c r="H2480" s="354" t="s">
        <v>219</v>
      </c>
      <c r="I2480" s="355" t="s">
        <v>219</v>
      </c>
    </row>
    <row r="2481" spans="1:9">
      <c r="A2481" s="354" t="s">
        <v>88</v>
      </c>
      <c r="B2481" s="354" t="s">
        <v>234</v>
      </c>
      <c r="C2481" s="355" t="s">
        <v>208</v>
      </c>
      <c r="D2481" s="354" t="s">
        <v>8</v>
      </c>
      <c r="E2481" s="355" t="s">
        <v>235</v>
      </c>
      <c r="F2481" s="354">
        <v>1351.43033944436</v>
      </c>
      <c r="G2481" s="354" t="s">
        <v>13</v>
      </c>
      <c r="H2481" s="354" t="s">
        <v>219</v>
      </c>
      <c r="I2481" s="355" t="s">
        <v>219</v>
      </c>
    </row>
    <row r="2482" spans="1:9">
      <c r="A2482" s="354" t="s">
        <v>88</v>
      </c>
      <c r="B2482" s="354" t="s">
        <v>234</v>
      </c>
      <c r="C2482" s="355" t="s">
        <v>214</v>
      </c>
      <c r="D2482" s="354" t="s">
        <v>8</v>
      </c>
      <c r="E2482" s="355" t="s">
        <v>235</v>
      </c>
      <c r="F2482" s="354">
        <v>127.9610818903255</v>
      </c>
      <c r="G2482" s="354" t="s">
        <v>13</v>
      </c>
      <c r="H2482" s="354" t="s">
        <v>219</v>
      </c>
      <c r="I2482" s="355" t="s">
        <v>219</v>
      </c>
    </row>
    <row r="2483" spans="1:9">
      <c r="A2483" s="354" t="s">
        <v>88</v>
      </c>
      <c r="B2483" s="354" t="s">
        <v>234</v>
      </c>
      <c r="C2483" s="355" t="s">
        <v>201</v>
      </c>
      <c r="D2483" s="354" t="s">
        <v>9</v>
      </c>
      <c r="E2483" s="355" t="s">
        <v>235</v>
      </c>
      <c r="F2483" s="354">
        <v>447.48452109749616</v>
      </c>
      <c r="G2483" s="354" t="s">
        <v>13</v>
      </c>
      <c r="H2483" s="354" t="s">
        <v>219</v>
      </c>
      <c r="I2483" s="355" t="s">
        <v>219</v>
      </c>
    </row>
    <row r="2484" spans="1:9">
      <c r="A2484" s="354" t="s">
        <v>88</v>
      </c>
      <c r="B2484" s="354" t="s">
        <v>234</v>
      </c>
      <c r="C2484" s="355" t="s">
        <v>189</v>
      </c>
      <c r="D2484" s="354" t="s">
        <v>9</v>
      </c>
      <c r="E2484" s="355" t="s">
        <v>235</v>
      </c>
      <c r="F2484" s="354">
        <v>1161.6384719589428</v>
      </c>
      <c r="G2484" s="354" t="s">
        <v>13</v>
      </c>
      <c r="H2484" s="354" t="s">
        <v>219</v>
      </c>
      <c r="I2484" s="355" t="s">
        <v>219</v>
      </c>
    </row>
    <row r="2485" spans="1:9">
      <c r="A2485" s="354" t="s">
        <v>88</v>
      </c>
      <c r="B2485" s="354" t="s">
        <v>234</v>
      </c>
      <c r="C2485" s="355" t="s">
        <v>209</v>
      </c>
      <c r="D2485" s="354" t="s">
        <v>12</v>
      </c>
      <c r="E2485" s="355" t="s">
        <v>235</v>
      </c>
      <c r="F2485" s="354">
        <v>441.40589936785102</v>
      </c>
      <c r="G2485" s="354" t="s">
        <v>13</v>
      </c>
      <c r="H2485" s="354" t="s">
        <v>219</v>
      </c>
      <c r="I2485" s="355" t="s">
        <v>219</v>
      </c>
    </row>
    <row r="2486" spans="1:9">
      <c r="A2486" s="354" t="s">
        <v>88</v>
      </c>
      <c r="B2486" s="354" t="s">
        <v>234</v>
      </c>
      <c r="C2486" s="355" t="s">
        <v>210</v>
      </c>
      <c r="D2486" s="354" t="s">
        <v>12</v>
      </c>
      <c r="E2486" s="355" t="s">
        <v>235</v>
      </c>
      <c r="F2486" s="354">
        <v>1375.7031511307887</v>
      </c>
      <c r="G2486" s="354" t="s">
        <v>13</v>
      </c>
      <c r="H2486" s="354" t="s">
        <v>219</v>
      </c>
      <c r="I2486" s="355" t="s">
        <v>219</v>
      </c>
    </row>
    <row r="2487" spans="1:9">
      <c r="A2487" s="354" t="s">
        <v>88</v>
      </c>
      <c r="B2487" s="354" t="s">
        <v>234</v>
      </c>
      <c r="C2487" s="355" t="s">
        <v>178</v>
      </c>
      <c r="D2487" s="354" t="s">
        <v>6</v>
      </c>
      <c r="E2487" s="355" t="s">
        <v>235</v>
      </c>
      <c r="F2487" s="354">
        <v>4013.0570306056161</v>
      </c>
      <c r="G2487" s="354" t="s">
        <v>13</v>
      </c>
      <c r="H2487" s="354" t="s">
        <v>219</v>
      </c>
      <c r="I2487" s="355" t="s">
        <v>219</v>
      </c>
    </row>
    <row r="2488" spans="1:9">
      <c r="A2488" s="354" t="s">
        <v>88</v>
      </c>
      <c r="B2488" s="354" t="s">
        <v>234</v>
      </c>
      <c r="C2488" s="355" t="s">
        <v>216</v>
      </c>
      <c r="D2488" s="354" t="s">
        <v>6</v>
      </c>
      <c r="E2488" s="355" t="s">
        <v>235</v>
      </c>
      <c r="F2488" s="354">
        <v>515.82283922293698</v>
      </c>
      <c r="G2488" s="354" t="s">
        <v>13</v>
      </c>
      <c r="H2488" s="354" t="s">
        <v>219</v>
      </c>
      <c r="I2488" s="355" t="s">
        <v>219</v>
      </c>
    </row>
    <row r="2489" spans="1:9">
      <c r="A2489" s="354" t="s">
        <v>88</v>
      </c>
      <c r="B2489" s="354" t="s">
        <v>234</v>
      </c>
      <c r="C2489" s="355" t="s">
        <v>179</v>
      </c>
      <c r="D2489" s="354" t="s">
        <v>6</v>
      </c>
      <c r="E2489" s="355" t="s">
        <v>235</v>
      </c>
      <c r="F2489" s="354">
        <v>397.59172790249096</v>
      </c>
      <c r="G2489" s="354" t="s">
        <v>13</v>
      </c>
      <c r="H2489" s="354" t="s">
        <v>219</v>
      </c>
      <c r="I2489" s="355" t="s">
        <v>219</v>
      </c>
    </row>
    <row r="2490" spans="1:9">
      <c r="A2490" s="354" t="s">
        <v>88</v>
      </c>
      <c r="B2490" s="354" t="s">
        <v>234</v>
      </c>
      <c r="C2490" s="355" t="s">
        <v>217</v>
      </c>
      <c r="D2490" s="354" t="s">
        <v>3</v>
      </c>
      <c r="E2490" s="355" t="s">
        <v>235</v>
      </c>
      <c r="F2490" s="354">
        <v>587.71820692671042</v>
      </c>
      <c r="G2490" s="354" t="s">
        <v>13</v>
      </c>
      <c r="H2490" s="354" t="s">
        <v>219</v>
      </c>
      <c r="I2490" s="355" t="s">
        <v>219</v>
      </c>
    </row>
    <row r="2491" spans="1:9">
      <c r="A2491" s="354" t="s">
        <v>88</v>
      </c>
      <c r="B2491" s="354" t="s">
        <v>234</v>
      </c>
      <c r="C2491" s="355" t="s">
        <v>180</v>
      </c>
      <c r="D2491" s="354" t="s">
        <v>3</v>
      </c>
      <c r="E2491" s="355" t="s">
        <v>235</v>
      </c>
      <c r="F2491" s="354">
        <v>1017.8171458486313</v>
      </c>
      <c r="G2491" s="354" t="s">
        <v>13</v>
      </c>
      <c r="H2491" s="354" t="s">
        <v>219</v>
      </c>
      <c r="I2491" s="355" t="s">
        <v>219</v>
      </c>
    </row>
    <row r="2492" spans="1:9">
      <c r="A2492" s="354" t="s">
        <v>88</v>
      </c>
      <c r="B2492" s="354" t="s">
        <v>234</v>
      </c>
      <c r="C2492" s="355" t="s">
        <v>200</v>
      </c>
      <c r="D2492" s="354" t="s">
        <v>7</v>
      </c>
      <c r="E2492" s="355" t="s">
        <v>235</v>
      </c>
      <c r="F2492" s="354">
        <v>878.59861654053486</v>
      </c>
      <c r="G2492" s="354" t="s">
        <v>13</v>
      </c>
      <c r="H2492" s="354" t="s">
        <v>219</v>
      </c>
      <c r="I2492" s="355" t="s">
        <v>219</v>
      </c>
    </row>
    <row r="2493" spans="1:9">
      <c r="A2493" s="354" t="s">
        <v>88</v>
      </c>
      <c r="B2493" s="354" t="s">
        <v>234</v>
      </c>
      <c r="C2493" s="355" t="s">
        <v>181</v>
      </c>
      <c r="D2493" s="354" t="s">
        <v>7</v>
      </c>
      <c r="E2493" s="355" t="s">
        <v>235</v>
      </c>
      <c r="F2493" s="354">
        <v>577.95699094808822</v>
      </c>
      <c r="G2493" s="354" t="s">
        <v>13</v>
      </c>
      <c r="H2493" s="354" t="s">
        <v>219</v>
      </c>
      <c r="I2493" s="355" t="s">
        <v>219</v>
      </c>
    </row>
    <row r="2494" spans="1:9">
      <c r="A2494" s="354" t="s">
        <v>88</v>
      </c>
      <c r="B2494" s="354" t="s">
        <v>234</v>
      </c>
      <c r="C2494" s="355" t="s">
        <v>218</v>
      </c>
      <c r="D2494" s="354" t="s">
        <v>7</v>
      </c>
      <c r="E2494" s="355" t="s">
        <v>235</v>
      </c>
      <c r="F2494" s="354">
        <v>299.34941001809153</v>
      </c>
      <c r="G2494" s="354" t="s">
        <v>13</v>
      </c>
      <c r="H2494" s="354" t="s">
        <v>219</v>
      </c>
      <c r="I2494" s="355" t="s">
        <v>219</v>
      </c>
    </row>
    <row r="2495" spans="1:9">
      <c r="A2495" s="354" t="s">
        <v>88</v>
      </c>
      <c r="B2495" s="354" t="s">
        <v>234</v>
      </c>
      <c r="C2495" s="355" t="s">
        <v>197</v>
      </c>
      <c r="D2495" s="354" t="s">
        <v>7</v>
      </c>
      <c r="E2495" s="355" t="s">
        <v>235</v>
      </c>
      <c r="F2495" s="354">
        <v>592.97945765142254</v>
      </c>
      <c r="G2495" s="354" t="s">
        <v>13</v>
      </c>
      <c r="H2495" s="354" t="s">
        <v>219</v>
      </c>
      <c r="I2495" s="355" t="s">
        <v>219</v>
      </c>
    </row>
    <row r="2496" spans="1:9">
      <c r="A2496" s="354" t="s">
        <v>88</v>
      </c>
      <c r="B2496" s="354" t="s">
        <v>234</v>
      </c>
      <c r="C2496" s="355" t="s">
        <v>211</v>
      </c>
      <c r="D2496" s="354" t="s">
        <v>7</v>
      </c>
      <c r="E2496" s="355" t="s">
        <v>235</v>
      </c>
      <c r="F2496" s="354">
        <v>440.80214085278703</v>
      </c>
      <c r="G2496" s="354" t="s">
        <v>13</v>
      </c>
      <c r="H2496" s="354" t="s">
        <v>219</v>
      </c>
      <c r="I2496" s="355" t="s">
        <v>219</v>
      </c>
    </row>
    <row r="2497" spans="1:9">
      <c r="A2497" s="354" t="s">
        <v>88</v>
      </c>
      <c r="B2497" s="354" t="s">
        <v>234</v>
      </c>
      <c r="C2497" s="355" t="s">
        <v>182</v>
      </c>
      <c r="D2497" s="354" t="s">
        <v>14</v>
      </c>
      <c r="E2497" s="355" t="s">
        <v>235</v>
      </c>
      <c r="F2497" s="354">
        <v>1910.6381806126301</v>
      </c>
      <c r="G2497" s="354" t="s">
        <v>13</v>
      </c>
      <c r="H2497" s="354" t="s">
        <v>219</v>
      </c>
      <c r="I2497" s="355" t="s">
        <v>219</v>
      </c>
    </row>
    <row r="2498" spans="1:9">
      <c r="A2498" s="354" t="s">
        <v>88</v>
      </c>
      <c r="B2498" s="354" t="s">
        <v>234</v>
      </c>
      <c r="C2498" s="355" t="s">
        <v>212</v>
      </c>
      <c r="D2498" s="354" t="s">
        <v>16</v>
      </c>
      <c r="E2498" s="355" t="s">
        <v>235</v>
      </c>
      <c r="F2498" s="354">
        <v>857.76456405691488</v>
      </c>
      <c r="G2498" s="354" t="s">
        <v>13</v>
      </c>
      <c r="H2498" s="354" t="s">
        <v>219</v>
      </c>
      <c r="I2498" s="355" t="s">
        <v>219</v>
      </c>
    </row>
    <row r="2499" spans="1:9">
      <c r="A2499" s="354" t="s">
        <v>88</v>
      </c>
      <c r="B2499" s="354" t="s">
        <v>234</v>
      </c>
      <c r="C2499" s="355" t="s">
        <v>184</v>
      </c>
      <c r="D2499" s="354" t="s">
        <v>47</v>
      </c>
      <c r="E2499" s="355" t="s">
        <v>235</v>
      </c>
      <c r="F2499" s="354">
        <v>897.07656240114306</v>
      </c>
      <c r="G2499" s="354" t="s">
        <v>13</v>
      </c>
      <c r="H2499" s="354" t="s">
        <v>219</v>
      </c>
      <c r="I2499" s="355" t="s">
        <v>219</v>
      </c>
    </row>
    <row r="2500" spans="1:9">
      <c r="A2500" s="354" t="s">
        <v>88</v>
      </c>
      <c r="B2500" s="354" t="s">
        <v>234</v>
      </c>
      <c r="C2500" s="355" t="s">
        <v>203</v>
      </c>
      <c r="D2500" s="354" t="s">
        <v>45</v>
      </c>
      <c r="E2500" s="355" t="s">
        <v>235</v>
      </c>
      <c r="F2500" s="354">
        <v>483.33986076674256</v>
      </c>
      <c r="G2500" s="354" t="s">
        <v>13</v>
      </c>
      <c r="H2500" s="354" t="s">
        <v>219</v>
      </c>
      <c r="I2500" s="355" t="s">
        <v>219</v>
      </c>
    </row>
    <row r="2501" spans="1:9">
      <c r="A2501" s="354" t="s">
        <v>88</v>
      </c>
      <c r="B2501" s="354" t="s">
        <v>234</v>
      </c>
      <c r="C2501" s="355" t="s">
        <v>202</v>
      </c>
      <c r="D2501" s="354" t="s">
        <v>44</v>
      </c>
      <c r="E2501" s="355" t="s">
        <v>235</v>
      </c>
      <c r="F2501" s="354">
        <v>468.13899833663345</v>
      </c>
      <c r="G2501" s="354" t="s">
        <v>13</v>
      </c>
      <c r="H2501" s="354" t="s">
        <v>219</v>
      </c>
      <c r="I2501" s="355" t="s">
        <v>219</v>
      </c>
    </row>
    <row r="2502" spans="1:9">
      <c r="A2502" s="354" t="s">
        <v>88</v>
      </c>
      <c r="B2502" s="354" t="s">
        <v>236</v>
      </c>
      <c r="C2502" s="355" t="s">
        <v>220</v>
      </c>
      <c r="D2502" s="354" t="s">
        <v>2</v>
      </c>
      <c r="E2502" s="355" t="s">
        <v>235</v>
      </c>
      <c r="F2502" s="354">
        <v>1003.2202244618506</v>
      </c>
      <c r="G2502" s="354" t="s">
        <v>13</v>
      </c>
      <c r="H2502" s="354" t="s">
        <v>219</v>
      </c>
      <c r="I2502" s="355" t="s">
        <v>219</v>
      </c>
    </row>
    <row r="2503" spans="1:9">
      <c r="A2503" s="354" t="s">
        <v>88</v>
      </c>
      <c r="B2503" s="354" t="s">
        <v>236</v>
      </c>
      <c r="C2503" s="355" t="s">
        <v>221</v>
      </c>
      <c r="D2503" s="354" t="s">
        <v>2</v>
      </c>
      <c r="E2503" s="355" t="s">
        <v>235</v>
      </c>
      <c r="F2503" s="354">
        <v>28.706558443622235</v>
      </c>
      <c r="G2503" s="354" t="s">
        <v>13</v>
      </c>
      <c r="H2503" s="354" t="s">
        <v>219</v>
      </c>
      <c r="I2503" s="355" t="s">
        <v>219</v>
      </c>
    </row>
    <row r="2504" spans="1:9">
      <c r="A2504" s="354" t="s">
        <v>88</v>
      </c>
      <c r="B2504" s="354" t="s">
        <v>236</v>
      </c>
      <c r="C2504" s="355" t="s">
        <v>222</v>
      </c>
      <c r="D2504" s="354" t="s">
        <v>3</v>
      </c>
      <c r="E2504" s="355" t="s">
        <v>235</v>
      </c>
      <c r="F2504" s="354">
        <v>5476.1179394618375</v>
      </c>
      <c r="G2504" s="354" t="s">
        <v>13</v>
      </c>
      <c r="H2504" s="354" t="s">
        <v>219</v>
      </c>
      <c r="I2504" s="355" t="s">
        <v>219</v>
      </c>
    </row>
    <row r="2505" spans="1:9">
      <c r="A2505" s="354" t="s">
        <v>88</v>
      </c>
      <c r="B2505" s="354" t="s">
        <v>236</v>
      </c>
      <c r="C2505" s="355" t="s">
        <v>223</v>
      </c>
      <c r="D2505" s="354" t="s">
        <v>54</v>
      </c>
      <c r="E2505" s="355" t="s">
        <v>235</v>
      </c>
      <c r="F2505" s="354">
        <v>364.62793567355089</v>
      </c>
      <c r="G2505" s="354" t="s">
        <v>13</v>
      </c>
      <c r="H2505" s="354" t="s">
        <v>219</v>
      </c>
      <c r="I2505" s="355" t="s">
        <v>219</v>
      </c>
    </row>
    <row r="2506" spans="1:9">
      <c r="A2506" s="354" t="s">
        <v>88</v>
      </c>
      <c r="B2506" s="354" t="s">
        <v>237</v>
      </c>
      <c r="C2506" s="355" t="s">
        <v>228</v>
      </c>
      <c r="D2506" s="354" t="s">
        <v>1</v>
      </c>
      <c r="E2506" s="355" t="s">
        <v>235</v>
      </c>
      <c r="F2506" s="354">
        <v>38.254312669999997</v>
      </c>
      <c r="G2506" s="354" t="s">
        <v>13</v>
      </c>
      <c r="H2506" s="354" t="s">
        <v>219</v>
      </c>
      <c r="I2506" s="355" t="s">
        <v>219</v>
      </c>
    </row>
    <row r="2507" spans="1:9">
      <c r="A2507" s="354" t="s">
        <v>88</v>
      </c>
      <c r="B2507" s="354" t="s">
        <v>237</v>
      </c>
      <c r="C2507" s="355" t="s">
        <v>231</v>
      </c>
      <c r="D2507" s="354" t="s">
        <v>12</v>
      </c>
      <c r="E2507" s="355" t="s">
        <v>235</v>
      </c>
      <c r="F2507" s="354">
        <v>6.7476253500000007</v>
      </c>
      <c r="G2507" s="354" t="s">
        <v>13</v>
      </c>
      <c r="H2507" s="354" t="s">
        <v>219</v>
      </c>
      <c r="I2507" s="355" t="s">
        <v>219</v>
      </c>
    </row>
    <row r="2508" spans="1:9">
      <c r="A2508" s="354" t="s">
        <v>88</v>
      </c>
      <c r="B2508" s="354" t="s">
        <v>237</v>
      </c>
      <c r="C2508" s="355" t="s">
        <v>230</v>
      </c>
      <c r="D2508" s="354" t="s">
        <v>7</v>
      </c>
      <c r="E2508" s="355" t="s">
        <v>235</v>
      </c>
      <c r="F2508" s="354">
        <v>22.003241601087147</v>
      </c>
      <c r="G2508" s="354" t="s">
        <v>13</v>
      </c>
      <c r="H2508" s="354" t="s">
        <v>219</v>
      </c>
      <c r="I2508" s="355" t="s">
        <v>219</v>
      </c>
    </row>
    <row r="2509" spans="1:9">
      <c r="A2509" s="354" t="s">
        <v>88</v>
      </c>
      <c r="B2509" s="354" t="s">
        <v>237</v>
      </c>
      <c r="C2509" s="355" t="s">
        <v>224</v>
      </c>
      <c r="D2509" s="354" t="s">
        <v>15</v>
      </c>
      <c r="E2509" s="355" t="s">
        <v>235</v>
      </c>
      <c r="F2509" s="354">
        <v>3486.0264791763302</v>
      </c>
      <c r="G2509" s="354" t="s">
        <v>13</v>
      </c>
      <c r="H2509" s="354" t="s">
        <v>219</v>
      </c>
      <c r="I2509" s="355" t="s">
        <v>219</v>
      </c>
    </row>
    <row r="2510" spans="1:9">
      <c r="A2510" s="354" t="s">
        <v>88</v>
      </c>
      <c r="B2510" s="354" t="s">
        <v>237</v>
      </c>
      <c r="C2510" s="355" t="s">
        <v>233</v>
      </c>
      <c r="D2510" s="354" t="s">
        <v>15</v>
      </c>
      <c r="E2510" s="355" t="s">
        <v>235</v>
      </c>
      <c r="F2510" s="354">
        <v>905.14649885808444</v>
      </c>
      <c r="G2510" s="354" t="s">
        <v>13</v>
      </c>
      <c r="H2510" s="354" t="s">
        <v>219</v>
      </c>
      <c r="I2510" s="355" t="s">
        <v>219</v>
      </c>
    </row>
    <row r="2511" spans="1:9">
      <c r="A2511" s="354" t="s">
        <v>88</v>
      </c>
      <c r="B2511" s="354" t="s">
        <v>237</v>
      </c>
      <c r="C2511" s="355" t="s">
        <v>232</v>
      </c>
      <c r="D2511" s="354" t="s">
        <v>15</v>
      </c>
      <c r="E2511" s="355" t="s">
        <v>235</v>
      </c>
      <c r="F2511" s="354">
        <v>216.10630899999998</v>
      </c>
      <c r="G2511" s="354" t="s">
        <v>13</v>
      </c>
      <c r="H2511" s="354" t="s">
        <v>219</v>
      </c>
      <c r="I2511" s="355" t="s">
        <v>219</v>
      </c>
    </row>
    <row r="2512" spans="1:9">
      <c r="A2512" s="354" t="s">
        <v>88</v>
      </c>
      <c r="B2512" s="354" t="s">
        <v>237</v>
      </c>
      <c r="C2512" s="355" t="s">
        <v>225</v>
      </c>
      <c r="D2512" s="354" t="s">
        <v>16</v>
      </c>
      <c r="E2512" s="355" t="s">
        <v>235</v>
      </c>
      <c r="F2512" s="354">
        <v>1490.8862144766495</v>
      </c>
      <c r="G2512" s="354" t="s">
        <v>13</v>
      </c>
      <c r="H2512" s="354" t="s">
        <v>219</v>
      </c>
      <c r="I2512" s="355" t="s">
        <v>219</v>
      </c>
    </row>
    <row r="2513" spans="1:9">
      <c r="A2513" s="354" t="s">
        <v>88</v>
      </c>
      <c r="B2513" s="354" t="s">
        <v>237</v>
      </c>
      <c r="C2513" s="355" t="s">
        <v>227</v>
      </c>
      <c r="D2513" s="354" t="s">
        <v>47</v>
      </c>
      <c r="E2513" s="355" t="s">
        <v>235</v>
      </c>
      <c r="F2513" s="354">
        <v>2004.0371380182207</v>
      </c>
      <c r="G2513" s="354" t="s">
        <v>13</v>
      </c>
      <c r="H2513" s="354" t="s">
        <v>219</v>
      </c>
      <c r="I2513" s="355" t="s">
        <v>219</v>
      </c>
    </row>
    <row r="2514" spans="1:9">
      <c r="A2514" s="354" t="s">
        <v>88</v>
      </c>
      <c r="B2514" s="354" t="s">
        <v>237</v>
      </c>
      <c r="C2514" s="355" t="s">
        <v>229</v>
      </c>
      <c r="D2514" s="354" t="s">
        <v>45</v>
      </c>
      <c r="E2514" s="355" t="s">
        <v>235</v>
      </c>
      <c r="F2514" s="354">
        <v>7.3498041332830732</v>
      </c>
      <c r="G2514" s="354" t="s">
        <v>13</v>
      </c>
      <c r="H2514" s="354" t="s">
        <v>219</v>
      </c>
      <c r="I2514" s="355" t="s">
        <v>219</v>
      </c>
    </row>
    <row r="2515" spans="1:9">
      <c r="A2515" s="354" t="s">
        <v>88</v>
      </c>
      <c r="B2515" s="354" t="s">
        <v>237</v>
      </c>
      <c r="C2515" s="355" t="s">
        <v>226</v>
      </c>
      <c r="D2515" s="354" t="s">
        <v>44</v>
      </c>
      <c r="E2515" s="355" t="s">
        <v>235</v>
      </c>
      <c r="F2515" s="354">
        <v>48.579675149202664</v>
      </c>
      <c r="G2515" s="354" t="s">
        <v>13</v>
      </c>
      <c r="H2515" s="354" t="s">
        <v>219</v>
      </c>
      <c r="I2515" s="355" t="s">
        <v>219</v>
      </c>
    </row>
    <row r="2516" spans="1:9">
      <c r="A2516" s="354" t="s">
        <v>88</v>
      </c>
      <c r="B2516" s="354" t="s">
        <v>234</v>
      </c>
      <c r="C2516" s="355" t="s">
        <v>143</v>
      </c>
      <c r="D2516" s="354" t="s">
        <v>18</v>
      </c>
      <c r="E2516" s="355" t="s">
        <v>235</v>
      </c>
      <c r="F2516" s="354">
        <v>12.681345510099767</v>
      </c>
      <c r="G2516" s="354" t="s">
        <v>238</v>
      </c>
      <c r="H2516" s="354" t="s">
        <v>219</v>
      </c>
      <c r="I2516" s="355" t="s">
        <v>219</v>
      </c>
    </row>
    <row r="2517" spans="1:9">
      <c r="A2517" s="354" t="s">
        <v>88</v>
      </c>
      <c r="B2517" s="354" t="s">
        <v>234</v>
      </c>
      <c r="C2517" s="355" t="s">
        <v>144</v>
      </c>
      <c r="D2517" s="354" t="s">
        <v>18</v>
      </c>
      <c r="E2517" s="355" t="s">
        <v>235</v>
      </c>
      <c r="F2517" s="354">
        <v>69.198230658901892</v>
      </c>
      <c r="G2517" s="354" t="s">
        <v>238</v>
      </c>
      <c r="H2517" s="354" t="s">
        <v>219</v>
      </c>
      <c r="I2517" s="355" t="s">
        <v>219</v>
      </c>
    </row>
    <row r="2518" spans="1:9">
      <c r="A2518" s="354" t="s">
        <v>88</v>
      </c>
      <c r="B2518" s="354" t="s">
        <v>234</v>
      </c>
      <c r="C2518" s="355" t="s">
        <v>145</v>
      </c>
      <c r="D2518" s="354" t="s">
        <v>18</v>
      </c>
      <c r="E2518" s="355" t="s">
        <v>235</v>
      </c>
      <c r="F2518" s="354">
        <v>173.54072712677325</v>
      </c>
      <c r="G2518" s="354" t="s">
        <v>238</v>
      </c>
      <c r="H2518" s="354" t="s">
        <v>219</v>
      </c>
      <c r="I2518" s="355" t="s">
        <v>219</v>
      </c>
    </row>
    <row r="2519" spans="1:9">
      <c r="A2519" s="354" t="s">
        <v>88</v>
      </c>
      <c r="B2519" s="354" t="s">
        <v>234</v>
      </c>
      <c r="C2519" s="355" t="s">
        <v>146</v>
      </c>
      <c r="D2519" s="354" t="s">
        <v>18</v>
      </c>
      <c r="E2519" s="355" t="s">
        <v>235</v>
      </c>
      <c r="F2519" s="354">
        <v>101.73681747622355</v>
      </c>
      <c r="G2519" s="354" t="s">
        <v>238</v>
      </c>
      <c r="H2519" s="354" t="s">
        <v>219</v>
      </c>
      <c r="I2519" s="355" t="s">
        <v>219</v>
      </c>
    </row>
    <row r="2520" spans="1:9">
      <c r="A2520" s="354" t="s">
        <v>88</v>
      </c>
      <c r="B2520" s="354" t="s">
        <v>234</v>
      </c>
      <c r="C2520" s="355" t="s">
        <v>147</v>
      </c>
      <c r="D2520" s="354" t="s">
        <v>18</v>
      </c>
      <c r="E2520" s="355" t="s">
        <v>235</v>
      </c>
      <c r="F2520" s="354">
        <v>260.44256427281141</v>
      </c>
      <c r="G2520" s="354" t="s">
        <v>238</v>
      </c>
      <c r="H2520" s="354" t="s">
        <v>219</v>
      </c>
      <c r="I2520" s="355" t="s">
        <v>219</v>
      </c>
    </row>
    <row r="2521" spans="1:9">
      <c r="A2521" s="354" t="s">
        <v>88</v>
      </c>
      <c r="B2521" s="354" t="s">
        <v>234</v>
      </c>
      <c r="C2521" s="355" t="s">
        <v>148</v>
      </c>
      <c r="D2521" s="354" t="s">
        <v>18</v>
      </c>
      <c r="E2521" s="355" t="s">
        <v>235</v>
      </c>
      <c r="F2521" s="354">
        <v>41.422000370061681</v>
      </c>
      <c r="G2521" s="354" t="s">
        <v>238</v>
      </c>
      <c r="H2521" s="354" t="s">
        <v>219</v>
      </c>
      <c r="I2521" s="355" t="s">
        <v>219</v>
      </c>
    </row>
    <row r="2522" spans="1:9">
      <c r="A2522" s="354" t="s">
        <v>88</v>
      </c>
      <c r="B2522" s="354" t="s">
        <v>234</v>
      </c>
      <c r="C2522" s="355" t="s">
        <v>149</v>
      </c>
      <c r="D2522" s="354" t="s">
        <v>18</v>
      </c>
      <c r="E2522" s="355" t="s">
        <v>235</v>
      </c>
      <c r="F2522" s="354">
        <v>129.0866719214815</v>
      </c>
      <c r="G2522" s="354" t="s">
        <v>238</v>
      </c>
      <c r="H2522" s="354" t="s">
        <v>219</v>
      </c>
      <c r="I2522" s="355" t="s">
        <v>219</v>
      </c>
    </row>
    <row r="2523" spans="1:9">
      <c r="A2523" s="354" t="s">
        <v>88</v>
      </c>
      <c r="B2523" s="354" t="s">
        <v>234</v>
      </c>
      <c r="C2523" s="355" t="s">
        <v>150</v>
      </c>
      <c r="D2523" s="354" t="s">
        <v>18</v>
      </c>
      <c r="E2523" s="355" t="s">
        <v>235</v>
      </c>
      <c r="F2523" s="354">
        <v>222.20618444631498</v>
      </c>
      <c r="G2523" s="354" t="s">
        <v>238</v>
      </c>
      <c r="H2523" s="354" t="s">
        <v>219</v>
      </c>
      <c r="I2523" s="355" t="s">
        <v>219</v>
      </c>
    </row>
    <row r="2524" spans="1:9">
      <c r="A2524" s="354" t="s">
        <v>88</v>
      </c>
      <c r="B2524" s="354" t="s">
        <v>234</v>
      </c>
      <c r="C2524" s="355" t="s">
        <v>152</v>
      </c>
      <c r="D2524" s="354" t="s">
        <v>18</v>
      </c>
      <c r="E2524" s="355" t="s">
        <v>235</v>
      </c>
      <c r="F2524" s="354">
        <v>165.65564759252348</v>
      </c>
      <c r="G2524" s="354" t="s">
        <v>238</v>
      </c>
      <c r="H2524" s="354" t="s">
        <v>219</v>
      </c>
      <c r="I2524" s="355" t="s">
        <v>219</v>
      </c>
    </row>
    <row r="2525" spans="1:9">
      <c r="A2525" s="354" t="s">
        <v>88</v>
      </c>
      <c r="B2525" s="354" t="s">
        <v>234</v>
      </c>
      <c r="C2525" s="355" t="s">
        <v>153</v>
      </c>
      <c r="D2525" s="354" t="s">
        <v>18</v>
      </c>
      <c r="E2525" s="355" t="s">
        <v>235</v>
      </c>
      <c r="F2525" s="354">
        <v>256.97002804445742</v>
      </c>
      <c r="G2525" s="354" t="s">
        <v>238</v>
      </c>
      <c r="H2525" s="354" t="s">
        <v>219</v>
      </c>
      <c r="I2525" s="355" t="s">
        <v>219</v>
      </c>
    </row>
    <row r="2526" spans="1:9">
      <c r="A2526" s="354" t="s">
        <v>88</v>
      </c>
      <c r="B2526" s="354" t="s">
        <v>234</v>
      </c>
      <c r="C2526" s="355" t="s">
        <v>154</v>
      </c>
      <c r="D2526" s="354" t="s">
        <v>18</v>
      </c>
      <c r="E2526" s="355" t="s">
        <v>235</v>
      </c>
      <c r="F2526" s="354">
        <v>8.1215108453791505</v>
      </c>
      <c r="G2526" s="354" t="s">
        <v>238</v>
      </c>
      <c r="H2526" s="354" t="s">
        <v>219</v>
      </c>
      <c r="I2526" s="355" t="s">
        <v>219</v>
      </c>
    </row>
    <row r="2527" spans="1:9">
      <c r="A2527" s="354" t="s">
        <v>88</v>
      </c>
      <c r="B2527" s="354" t="s">
        <v>234</v>
      </c>
      <c r="C2527" s="355" t="s">
        <v>156</v>
      </c>
      <c r="D2527" s="354" t="s">
        <v>18</v>
      </c>
      <c r="E2527" s="355" t="s">
        <v>235</v>
      </c>
      <c r="F2527" s="354">
        <v>28.938212205659127</v>
      </c>
      <c r="G2527" s="354" t="s">
        <v>238</v>
      </c>
      <c r="H2527" s="354" t="s">
        <v>219</v>
      </c>
      <c r="I2527" s="355" t="s">
        <v>219</v>
      </c>
    </row>
    <row r="2528" spans="1:9">
      <c r="A2528" s="354" t="s">
        <v>88</v>
      </c>
      <c r="B2528" s="354" t="s">
        <v>234</v>
      </c>
      <c r="C2528" s="355" t="s">
        <v>157</v>
      </c>
      <c r="D2528" s="354" t="s">
        <v>18</v>
      </c>
      <c r="E2528" s="355" t="s">
        <v>235</v>
      </c>
      <c r="F2528" s="354">
        <v>121.48530673940004</v>
      </c>
      <c r="G2528" s="354" t="s">
        <v>238</v>
      </c>
      <c r="H2528" s="354" t="s">
        <v>219</v>
      </c>
      <c r="I2528" s="355" t="s">
        <v>219</v>
      </c>
    </row>
    <row r="2529" spans="1:9">
      <c r="A2529" s="354" t="s">
        <v>88</v>
      </c>
      <c r="B2529" s="354" t="s">
        <v>234</v>
      </c>
      <c r="C2529" s="355" t="s">
        <v>158</v>
      </c>
      <c r="D2529" s="354" t="s">
        <v>18</v>
      </c>
      <c r="E2529" s="355" t="s">
        <v>235</v>
      </c>
      <c r="F2529" s="354">
        <v>281.05206888426142</v>
      </c>
      <c r="G2529" s="354" t="s">
        <v>238</v>
      </c>
      <c r="H2529" s="354" t="s">
        <v>219</v>
      </c>
      <c r="I2529" s="355" t="s">
        <v>219</v>
      </c>
    </row>
    <row r="2530" spans="1:9">
      <c r="A2530" s="354" t="s">
        <v>88</v>
      </c>
      <c r="B2530" s="354" t="s">
        <v>234</v>
      </c>
      <c r="C2530" s="355" t="s">
        <v>159</v>
      </c>
      <c r="D2530" s="354" t="s">
        <v>18</v>
      </c>
      <c r="E2530" s="355" t="s">
        <v>235</v>
      </c>
      <c r="F2530" s="354">
        <v>232.09841596332569</v>
      </c>
      <c r="G2530" s="354" t="s">
        <v>238</v>
      </c>
      <c r="H2530" s="354" t="s">
        <v>219</v>
      </c>
      <c r="I2530" s="355" t="s">
        <v>219</v>
      </c>
    </row>
    <row r="2531" spans="1:9">
      <c r="A2531" s="354" t="s">
        <v>88</v>
      </c>
      <c r="B2531" s="354" t="s">
        <v>234</v>
      </c>
      <c r="C2531" s="355" t="s">
        <v>160</v>
      </c>
      <c r="D2531" s="354" t="s">
        <v>19</v>
      </c>
      <c r="E2531" s="355" t="s">
        <v>235</v>
      </c>
      <c r="F2531" s="354">
        <v>1027.2680818807751</v>
      </c>
      <c r="G2531" s="354" t="s">
        <v>238</v>
      </c>
      <c r="H2531" s="354" t="s">
        <v>219</v>
      </c>
      <c r="I2531" s="355" t="s">
        <v>219</v>
      </c>
    </row>
    <row r="2532" spans="1:9">
      <c r="A2532" s="354" t="s">
        <v>88</v>
      </c>
      <c r="B2532" s="354" t="s">
        <v>234</v>
      </c>
      <c r="C2532" s="355" t="s">
        <v>151</v>
      </c>
      <c r="D2532" s="354" t="s">
        <v>13</v>
      </c>
      <c r="E2532" s="355" t="s">
        <v>235</v>
      </c>
      <c r="F2532" s="354">
        <v>529.71537188677712</v>
      </c>
      <c r="G2532" s="354" t="s">
        <v>238</v>
      </c>
      <c r="H2532" s="354" t="s">
        <v>219</v>
      </c>
      <c r="I2532" s="355" t="s">
        <v>219</v>
      </c>
    </row>
    <row r="2533" spans="1:9">
      <c r="A2533" s="354" t="s">
        <v>88</v>
      </c>
      <c r="B2533" s="354" t="s">
        <v>234</v>
      </c>
      <c r="C2533" s="355" t="s">
        <v>165</v>
      </c>
      <c r="D2533" s="354" t="s">
        <v>13</v>
      </c>
      <c r="E2533" s="355" t="s">
        <v>235</v>
      </c>
      <c r="F2533" s="354">
        <v>164.83131090933776</v>
      </c>
      <c r="G2533" s="354" t="s">
        <v>238</v>
      </c>
      <c r="H2533" s="354" t="s">
        <v>219</v>
      </c>
      <c r="I2533" s="355" t="s">
        <v>219</v>
      </c>
    </row>
    <row r="2534" spans="1:9">
      <c r="A2534" s="354" t="s">
        <v>88</v>
      </c>
      <c r="B2534" s="354" t="s">
        <v>234</v>
      </c>
      <c r="C2534" s="355" t="s">
        <v>167</v>
      </c>
      <c r="D2534" s="354" t="s">
        <v>13</v>
      </c>
      <c r="E2534" s="355" t="s">
        <v>235</v>
      </c>
      <c r="F2534" s="354">
        <v>19.945148412705525</v>
      </c>
      <c r="G2534" s="354" t="s">
        <v>238</v>
      </c>
      <c r="H2534" s="354" t="s">
        <v>219</v>
      </c>
      <c r="I2534" s="355" t="s">
        <v>219</v>
      </c>
    </row>
    <row r="2535" spans="1:9">
      <c r="A2535" s="354" t="s">
        <v>88</v>
      </c>
      <c r="B2535" s="354" t="s">
        <v>234</v>
      </c>
      <c r="C2535" s="355" t="s">
        <v>168</v>
      </c>
      <c r="D2535" s="354" t="s">
        <v>13</v>
      </c>
      <c r="E2535" s="355" t="s">
        <v>235</v>
      </c>
      <c r="F2535" s="354">
        <v>36.134131657079962</v>
      </c>
      <c r="G2535" s="354" t="s">
        <v>238</v>
      </c>
      <c r="H2535" s="354" t="s">
        <v>219</v>
      </c>
      <c r="I2535" s="355" t="s">
        <v>219</v>
      </c>
    </row>
    <row r="2536" spans="1:9">
      <c r="A2536" s="354" t="s">
        <v>88</v>
      </c>
      <c r="B2536" s="354" t="s">
        <v>234</v>
      </c>
      <c r="C2536" s="355" t="s">
        <v>155</v>
      </c>
      <c r="D2536" s="354" t="s">
        <v>13</v>
      </c>
      <c r="E2536" s="355" t="s">
        <v>235</v>
      </c>
      <c r="F2536" s="354">
        <v>172.53072742152762</v>
      </c>
      <c r="G2536" s="354" t="s">
        <v>238</v>
      </c>
      <c r="H2536" s="354" t="s">
        <v>219</v>
      </c>
      <c r="I2536" s="355" t="s">
        <v>219</v>
      </c>
    </row>
    <row r="2537" spans="1:9">
      <c r="A2537" s="354" t="s">
        <v>88</v>
      </c>
      <c r="B2537" s="354" t="s">
        <v>234</v>
      </c>
      <c r="C2537" s="355" t="s">
        <v>163</v>
      </c>
      <c r="D2537" s="354" t="s">
        <v>13</v>
      </c>
      <c r="E2537" s="355" t="s">
        <v>235</v>
      </c>
      <c r="F2537" s="354">
        <v>280.22154206810666</v>
      </c>
      <c r="G2537" s="354" t="s">
        <v>238</v>
      </c>
      <c r="H2537" s="354" t="s">
        <v>219</v>
      </c>
      <c r="I2537" s="355" t="s">
        <v>219</v>
      </c>
    </row>
    <row r="2538" spans="1:9">
      <c r="A2538" s="354" t="s">
        <v>88</v>
      </c>
      <c r="B2538" s="354" t="s">
        <v>234</v>
      </c>
      <c r="C2538" s="355" t="s">
        <v>166</v>
      </c>
      <c r="D2538" s="354" t="s">
        <v>13</v>
      </c>
      <c r="E2538" s="355" t="s">
        <v>235</v>
      </c>
      <c r="F2538" s="354">
        <v>356.21283568251204</v>
      </c>
      <c r="G2538" s="354" t="s">
        <v>238</v>
      </c>
      <c r="H2538" s="354" t="s">
        <v>219</v>
      </c>
      <c r="I2538" s="355" t="s">
        <v>219</v>
      </c>
    </row>
    <row r="2539" spans="1:9">
      <c r="A2539" s="354" t="s">
        <v>88</v>
      </c>
      <c r="B2539" s="354" t="s">
        <v>234</v>
      </c>
      <c r="C2539" s="355" t="s">
        <v>169</v>
      </c>
      <c r="D2539" s="354" t="s">
        <v>13</v>
      </c>
      <c r="E2539" s="355" t="s">
        <v>235</v>
      </c>
      <c r="F2539" s="354">
        <v>221.10838138328606</v>
      </c>
      <c r="G2539" s="354" t="s">
        <v>238</v>
      </c>
      <c r="H2539" s="354" t="s">
        <v>219</v>
      </c>
      <c r="I2539" s="355" t="s">
        <v>219</v>
      </c>
    </row>
    <row r="2540" spans="1:9">
      <c r="A2540" s="354" t="s">
        <v>88</v>
      </c>
      <c r="B2540" s="354" t="s">
        <v>234</v>
      </c>
      <c r="C2540" s="355" t="s">
        <v>172</v>
      </c>
      <c r="D2540" s="354" t="s">
        <v>13</v>
      </c>
      <c r="E2540" s="355" t="s">
        <v>235</v>
      </c>
      <c r="F2540" s="354">
        <v>71.057606405638666</v>
      </c>
      <c r="G2540" s="354" t="s">
        <v>238</v>
      </c>
      <c r="H2540" s="354" t="s">
        <v>219</v>
      </c>
      <c r="I2540" s="355" t="s">
        <v>219</v>
      </c>
    </row>
    <row r="2541" spans="1:9">
      <c r="A2541" s="354" t="s">
        <v>88</v>
      </c>
      <c r="B2541" s="354" t="s">
        <v>234</v>
      </c>
      <c r="C2541" s="355" t="s">
        <v>162</v>
      </c>
      <c r="D2541" s="354" t="s">
        <v>13</v>
      </c>
      <c r="E2541" s="355" t="s">
        <v>235</v>
      </c>
      <c r="F2541" s="354">
        <v>5.2671774261334061</v>
      </c>
      <c r="G2541" s="354" t="s">
        <v>238</v>
      </c>
      <c r="H2541" s="354" t="s">
        <v>219</v>
      </c>
      <c r="I2541" s="355" t="s">
        <v>219</v>
      </c>
    </row>
    <row r="2542" spans="1:9">
      <c r="A2542" s="354" t="s">
        <v>88</v>
      </c>
      <c r="B2542" s="354" t="s">
        <v>234</v>
      </c>
      <c r="C2542" s="355" t="s">
        <v>175</v>
      </c>
      <c r="D2542" s="354" t="s">
        <v>13</v>
      </c>
      <c r="E2542" s="355" t="s">
        <v>235</v>
      </c>
      <c r="F2542" s="354">
        <v>55.433440000776521</v>
      </c>
      <c r="G2542" s="354" t="s">
        <v>238</v>
      </c>
      <c r="H2542" s="354" t="s">
        <v>219</v>
      </c>
      <c r="I2542" s="355" t="s">
        <v>219</v>
      </c>
    </row>
    <row r="2543" spans="1:9">
      <c r="A2543" s="354" t="s">
        <v>88</v>
      </c>
      <c r="B2543" s="354" t="s">
        <v>234</v>
      </c>
      <c r="C2543" s="355" t="s">
        <v>173</v>
      </c>
      <c r="D2543" s="354" t="s">
        <v>13</v>
      </c>
      <c r="E2543" s="355" t="s">
        <v>235</v>
      </c>
      <c r="F2543" s="354">
        <v>43.285177133124627</v>
      </c>
      <c r="G2543" s="354" t="s">
        <v>238</v>
      </c>
      <c r="H2543" s="354" t="s">
        <v>219</v>
      </c>
      <c r="I2543" s="355" t="s">
        <v>219</v>
      </c>
    </row>
    <row r="2544" spans="1:9">
      <c r="A2544" s="354" t="s">
        <v>88</v>
      </c>
      <c r="B2544" s="354" t="s">
        <v>234</v>
      </c>
      <c r="C2544" s="355" t="s">
        <v>176</v>
      </c>
      <c r="D2544" s="354" t="s">
        <v>13</v>
      </c>
      <c r="E2544" s="355" t="s">
        <v>235</v>
      </c>
      <c r="F2544" s="354">
        <v>70.267138211526941</v>
      </c>
      <c r="G2544" s="354" t="s">
        <v>238</v>
      </c>
      <c r="H2544" s="354" t="s">
        <v>219</v>
      </c>
      <c r="I2544" s="355" t="s">
        <v>219</v>
      </c>
    </row>
    <row r="2545" spans="1:9">
      <c r="A2545" s="354" t="s">
        <v>88</v>
      </c>
      <c r="B2545" s="354" t="s">
        <v>234</v>
      </c>
      <c r="C2545" s="355" t="s">
        <v>174</v>
      </c>
      <c r="D2545" s="354" t="s">
        <v>13</v>
      </c>
      <c r="E2545" s="355" t="s">
        <v>235</v>
      </c>
      <c r="F2545" s="354">
        <v>181.44917553605009</v>
      </c>
      <c r="G2545" s="354" t="s">
        <v>238</v>
      </c>
      <c r="H2545" s="354" t="s">
        <v>219</v>
      </c>
      <c r="I2545" s="355" t="s">
        <v>219</v>
      </c>
    </row>
    <row r="2546" spans="1:9">
      <c r="A2546" s="354" t="s">
        <v>88</v>
      </c>
      <c r="B2546" s="354" t="s">
        <v>234</v>
      </c>
      <c r="C2546" s="355" t="s">
        <v>183</v>
      </c>
      <c r="D2546" s="354" t="s">
        <v>13</v>
      </c>
      <c r="E2546" s="355" t="s">
        <v>235</v>
      </c>
      <c r="F2546" s="354">
        <v>23.210746871276019</v>
      </c>
      <c r="G2546" s="354" t="s">
        <v>238</v>
      </c>
      <c r="H2546" s="354" t="s">
        <v>219</v>
      </c>
      <c r="I2546" s="355" t="s">
        <v>219</v>
      </c>
    </row>
    <row r="2547" spans="1:9">
      <c r="A2547" s="354" t="s">
        <v>88</v>
      </c>
      <c r="B2547" s="354" t="s">
        <v>234</v>
      </c>
      <c r="C2547" s="355" t="s">
        <v>185</v>
      </c>
      <c r="D2547" s="354" t="s">
        <v>13</v>
      </c>
      <c r="E2547" s="355" t="s">
        <v>235</v>
      </c>
      <c r="F2547" s="354">
        <v>35.340449701437322</v>
      </c>
      <c r="G2547" s="354" t="s">
        <v>238</v>
      </c>
      <c r="H2547" s="354" t="s">
        <v>219</v>
      </c>
      <c r="I2547" s="355" t="s">
        <v>219</v>
      </c>
    </row>
    <row r="2548" spans="1:9">
      <c r="A2548" s="354" t="s">
        <v>88</v>
      </c>
      <c r="B2548" s="354" t="s">
        <v>234</v>
      </c>
      <c r="C2548" s="355" t="s">
        <v>186</v>
      </c>
      <c r="D2548" s="354" t="s">
        <v>13</v>
      </c>
      <c r="E2548" s="355" t="s">
        <v>235</v>
      </c>
      <c r="F2548" s="354">
        <v>374.53450858994506</v>
      </c>
      <c r="G2548" s="354" t="s">
        <v>238</v>
      </c>
      <c r="H2548" s="354" t="s">
        <v>219</v>
      </c>
      <c r="I2548" s="355" t="s">
        <v>219</v>
      </c>
    </row>
    <row r="2549" spans="1:9">
      <c r="A2549" s="354" t="s">
        <v>88</v>
      </c>
      <c r="B2549" s="354" t="s">
        <v>234</v>
      </c>
      <c r="C2549" s="355" t="s">
        <v>161</v>
      </c>
      <c r="D2549" s="354" t="s">
        <v>13</v>
      </c>
      <c r="E2549" s="355" t="s">
        <v>235</v>
      </c>
      <c r="F2549" s="354">
        <v>535.23044534824999</v>
      </c>
      <c r="G2549" s="354" t="s">
        <v>238</v>
      </c>
      <c r="H2549" s="354" t="s">
        <v>219</v>
      </c>
      <c r="I2549" s="355" t="s">
        <v>219</v>
      </c>
    </row>
    <row r="2550" spans="1:9">
      <c r="A2550" s="354" t="s">
        <v>88</v>
      </c>
      <c r="B2550" s="354" t="s">
        <v>234</v>
      </c>
      <c r="C2550" s="355" t="s">
        <v>187</v>
      </c>
      <c r="D2550" s="354" t="s">
        <v>13</v>
      </c>
      <c r="E2550" s="355" t="s">
        <v>235</v>
      </c>
      <c r="F2550" s="354">
        <v>18.876147438943718</v>
      </c>
      <c r="G2550" s="354" t="s">
        <v>238</v>
      </c>
      <c r="H2550" s="354" t="s">
        <v>219</v>
      </c>
      <c r="I2550" s="355" t="s">
        <v>219</v>
      </c>
    </row>
    <row r="2551" spans="1:9">
      <c r="A2551" s="354" t="s">
        <v>88</v>
      </c>
      <c r="B2551" s="354" t="s">
        <v>234</v>
      </c>
      <c r="C2551" s="355" t="s">
        <v>177</v>
      </c>
      <c r="D2551" s="354" t="s">
        <v>13</v>
      </c>
      <c r="E2551" s="355" t="s">
        <v>235</v>
      </c>
      <c r="F2551" s="354">
        <v>74.226220494033399</v>
      </c>
      <c r="G2551" s="354" t="s">
        <v>238</v>
      </c>
      <c r="H2551" s="354" t="s">
        <v>219</v>
      </c>
      <c r="I2551" s="355" t="s">
        <v>219</v>
      </c>
    </row>
    <row r="2552" spans="1:9">
      <c r="A2552" s="354" t="s">
        <v>88</v>
      </c>
      <c r="B2552" s="354" t="s">
        <v>234</v>
      </c>
      <c r="C2552" s="355" t="s">
        <v>171</v>
      </c>
      <c r="D2552" s="354" t="s">
        <v>13</v>
      </c>
      <c r="E2552" s="355" t="s">
        <v>235</v>
      </c>
      <c r="F2552" s="354">
        <v>236.38545941767254</v>
      </c>
      <c r="G2552" s="354" t="s">
        <v>238</v>
      </c>
      <c r="H2552" s="354" t="s">
        <v>219</v>
      </c>
      <c r="I2552" s="355" t="s">
        <v>219</v>
      </c>
    </row>
    <row r="2553" spans="1:9">
      <c r="A2553" s="354" t="s">
        <v>88</v>
      </c>
      <c r="B2553" s="354" t="s">
        <v>234</v>
      </c>
      <c r="C2553" s="355" t="s">
        <v>188</v>
      </c>
      <c r="D2553" s="354" t="s">
        <v>13</v>
      </c>
      <c r="E2553" s="355" t="s">
        <v>235</v>
      </c>
      <c r="F2553" s="354">
        <v>264.92236687953039</v>
      </c>
      <c r="G2553" s="354" t="s">
        <v>238</v>
      </c>
      <c r="H2553" s="354" t="s">
        <v>219</v>
      </c>
      <c r="I2553" s="355" t="s">
        <v>219</v>
      </c>
    </row>
    <row r="2554" spans="1:9">
      <c r="A2554" s="354" t="s">
        <v>88</v>
      </c>
      <c r="B2554" s="354" t="s">
        <v>234</v>
      </c>
      <c r="C2554" s="355" t="s">
        <v>198</v>
      </c>
      <c r="D2554" s="354" t="s">
        <v>4</v>
      </c>
      <c r="E2554" s="355" t="s">
        <v>235</v>
      </c>
      <c r="F2554" s="354">
        <v>1698.2735707516165</v>
      </c>
      <c r="G2554" s="354" t="s">
        <v>238</v>
      </c>
      <c r="H2554" s="354" t="s">
        <v>219</v>
      </c>
      <c r="I2554" s="355" t="s">
        <v>219</v>
      </c>
    </row>
    <row r="2555" spans="1:9">
      <c r="A2555" s="354" t="s">
        <v>88</v>
      </c>
      <c r="B2555" s="354" t="s">
        <v>234</v>
      </c>
      <c r="C2555" s="355" t="s">
        <v>190</v>
      </c>
      <c r="D2555" s="354" t="s">
        <v>1</v>
      </c>
      <c r="E2555" s="355" t="s">
        <v>235</v>
      </c>
      <c r="F2555" s="354">
        <v>140.23549364111938</v>
      </c>
      <c r="G2555" s="354" t="s">
        <v>238</v>
      </c>
      <c r="H2555" s="354" t="s">
        <v>219</v>
      </c>
      <c r="I2555" s="355" t="s">
        <v>219</v>
      </c>
    </row>
    <row r="2556" spans="1:9">
      <c r="A2556" s="354" t="s">
        <v>88</v>
      </c>
      <c r="B2556" s="354" t="s">
        <v>234</v>
      </c>
      <c r="C2556" s="355" t="s">
        <v>192</v>
      </c>
      <c r="D2556" s="354" t="s">
        <v>1</v>
      </c>
      <c r="E2556" s="355" t="s">
        <v>235</v>
      </c>
      <c r="F2556" s="354">
        <v>47.533408322355328</v>
      </c>
      <c r="G2556" s="354" t="s">
        <v>238</v>
      </c>
      <c r="H2556" s="354" t="s">
        <v>219</v>
      </c>
      <c r="I2556" s="355" t="s">
        <v>219</v>
      </c>
    </row>
    <row r="2557" spans="1:9">
      <c r="A2557" s="354" t="s">
        <v>88</v>
      </c>
      <c r="B2557" s="354" t="s">
        <v>234</v>
      </c>
      <c r="C2557" s="355" t="s">
        <v>204</v>
      </c>
      <c r="D2557" s="354" t="s">
        <v>2</v>
      </c>
      <c r="E2557" s="355" t="s">
        <v>235</v>
      </c>
      <c r="F2557" s="354">
        <v>7225.8806305019461</v>
      </c>
      <c r="G2557" s="354" t="s">
        <v>238</v>
      </c>
      <c r="H2557" s="354" t="s">
        <v>219</v>
      </c>
      <c r="I2557" s="355" t="s">
        <v>219</v>
      </c>
    </row>
    <row r="2558" spans="1:9">
      <c r="A2558" s="354" t="s">
        <v>88</v>
      </c>
      <c r="B2558" s="354" t="s">
        <v>234</v>
      </c>
      <c r="C2558" s="355" t="s">
        <v>205</v>
      </c>
      <c r="D2558" s="354" t="s">
        <v>2</v>
      </c>
      <c r="E2558" s="355" t="s">
        <v>235</v>
      </c>
      <c r="F2558" s="354">
        <v>4002.2353151068073</v>
      </c>
      <c r="G2558" s="354" t="s">
        <v>238</v>
      </c>
      <c r="H2558" s="354" t="s">
        <v>219</v>
      </c>
      <c r="I2558" s="355" t="s">
        <v>219</v>
      </c>
    </row>
    <row r="2559" spans="1:9">
      <c r="A2559" s="354" t="s">
        <v>88</v>
      </c>
      <c r="B2559" s="354" t="s">
        <v>234</v>
      </c>
      <c r="C2559" s="355" t="s">
        <v>206</v>
      </c>
      <c r="D2559" s="354" t="s">
        <v>2</v>
      </c>
      <c r="E2559" s="355" t="s">
        <v>235</v>
      </c>
      <c r="F2559" s="354">
        <v>825.17443435812265</v>
      </c>
      <c r="G2559" s="354" t="s">
        <v>238</v>
      </c>
      <c r="H2559" s="354" t="s">
        <v>219</v>
      </c>
      <c r="I2559" s="355" t="s">
        <v>219</v>
      </c>
    </row>
    <row r="2560" spans="1:9">
      <c r="A2560" s="354" t="s">
        <v>88</v>
      </c>
      <c r="B2560" s="354" t="s">
        <v>234</v>
      </c>
      <c r="C2560" s="355" t="s">
        <v>193</v>
      </c>
      <c r="D2560" s="354" t="s">
        <v>5</v>
      </c>
      <c r="E2560" s="355" t="s">
        <v>235</v>
      </c>
      <c r="F2560" s="354">
        <v>2238.7607842927628</v>
      </c>
      <c r="G2560" s="354" t="s">
        <v>238</v>
      </c>
      <c r="H2560" s="354" t="s">
        <v>219</v>
      </c>
      <c r="I2560" s="355" t="s">
        <v>219</v>
      </c>
    </row>
    <row r="2561" spans="1:9">
      <c r="A2561" s="354" t="s">
        <v>88</v>
      </c>
      <c r="B2561" s="354" t="s">
        <v>234</v>
      </c>
      <c r="C2561" s="355" t="s">
        <v>164</v>
      </c>
      <c r="D2561" s="354" t="s">
        <v>5</v>
      </c>
      <c r="E2561" s="355" t="s">
        <v>235</v>
      </c>
      <c r="F2561" s="354">
        <v>7117.7718620364312</v>
      </c>
      <c r="G2561" s="354" t="s">
        <v>238</v>
      </c>
      <c r="H2561" s="354" t="s">
        <v>219</v>
      </c>
      <c r="I2561" s="355" t="s">
        <v>219</v>
      </c>
    </row>
    <row r="2562" spans="1:9">
      <c r="A2562" s="354" t="s">
        <v>88</v>
      </c>
      <c r="B2562" s="354" t="s">
        <v>234</v>
      </c>
      <c r="C2562" s="355" t="s">
        <v>170</v>
      </c>
      <c r="D2562" s="354" t="s">
        <v>5</v>
      </c>
      <c r="E2562" s="355" t="s">
        <v>235</v>
      </c>
      <c r="F2562" s="354">
        <v>6481.4459606066494</v>
      </c>
      <c r="G2562" s="354" t="s">
        <v>238</v>
      </c>
      <c r="H2562" s="354" t="s">
        <v>219</v>
      </c>
      <c r="I2562" s="355" t="s">
        <v>219</v>
      </c>
    </row>
    <row r="2563" spans="1:9">
      <c r="A2563" s="354" t="s">
        <v>88</v>
      </c>
      <c r="B2563" s="354" t="s">
        <v>234</v>
      </c>
      <c r="C2563" s="355" t="s">
        <v>194</v>
      </c>
      <c r="D2563" s="354" t="s">
        <v>5</v>
      </c>
      <c r="E2563" s="355" t="s">
        <v>235</v>
      </c>
      <c r="F2563" s="354">
        <v>826.05851421760906</v>
      </c>
      <c r="G2563" s="354" t="s">
        <v>238</v>
      </c>
      <c r="H2563" s="354" t="s">
        <v>219</v>
      </c>
      <c r="I2563" s="355" t="s">
        <v>219</v>
      </c>
    </row>
    <row r="2564" spans="1:9">
      <c r="A2564" s="354" t="s">
        <v>88</v>
      </c>
      <c r="B2564" s="354" t="s">
        <v>234</v>
      </c>
      <c r="C2564" s="355" t="s">
        <v>195</v>
      </c>
      <c r="D2564" s="354" t="s">
        <v>8</v>
      </c>
      <c r="E2564" s="355" t="s">
        <v>235</v>
      </c>
      <c r="F2564" s="354">
        <v>2313.5720282505058</v>
      </c>
      <c r="G2564" s="354" t="s">
        <v>238</v>
      </c>
      <c r="H2564" s="354" t="s">
        <v>219</v>
      </c>
      <c r="I2564" s="355" t="s">
        <v>219</v>
      </c>
    </row>
    <row r="2565" spans="1:9">
      <c r="A2565" s="354" t="s">
        <v>88</v>
      </c>
      <c r="B2565" s="354" t="s">
        <v>234</v>
      </c>
      <c r="C2565" s="355" t="s">
        <v>213</v>
      </c>
      <c r="D2565" s="354" t="s">
        <v>8</v>
      </c>
      <c r="E2565" s="355" t="s">
        <v>235</v>
      </c>
      <c r="F2565" s="354">
        <v>46.035939411938728</v>
      </c>
      <c r="G2565" s="354" t="s">
        <v>238</v>
      </c>
      <c r="H2565" s="354" t="s">
        <v>219</v>
      </c>
      <c r="I2565" s="355" t="s">
        <v>219</v>
      </c>
    </row>
    <row r="2566" spans="1:9">
      <c r="A2566" s="354" t="s">
        <v>88</v>
      </c>
      <c r="B2566" s="354" t="s">
        <v>234</v>
      </c>
      <c r="C2566" s="355" t="s">
        <v>199</v>
      </c>
      <c r="D2566" s="354" t="s">
        <v>8</v>
      </c>
      <c r="E2566" s="355" t="s">
        <v>235</v>
      </c>
      <c r="F2566" s="354">
        <v>988.71135738080613</v>
      </c>
      <c r="G2566" s="354" t="s">
        <v>238</v>
      </c>
      <c r="H2566" s="354" t="s">
        <v>219</v>
      </c>
      <c r="I2566" s="355" t="s">
        <v>219</v>
      </c>
    </row>
    <row r="2567" spans="1:9">
      <c r="A2567" s="354" t="s">
        <v>88</v>
      </c>
      <c r="B2567" s="354" t="s">
        <v>234</v>
      </c>
      <c r="C2567" s="355" t="s">
        <v>196</v>
      </c>
      <c r="D2567" s="354" t="s">
        <v>8</v>
      </c>
      <c r="E2567" s="355" t="s">
        <v>235</v>
      </c>
      <c r="F2567" s="354">
        <v>158.04261656977084</v>
      </c>
      <c r="G2567" s="354" t="s">
        <v>238</v>
      </c>
      <c r="H2567" s="354" t="s">
        <v>219</v>
      </c>
      <c r="I2567" s="355" t="s">
        <v>219</v>
      </c>
    </row>
    <row r="2568" spans="1:9">
      <c r="A2568" s="354" t="s">
        <v>88</v>
      </c>
      <c r="B2568" s="354" t="s">
        <v>234</v>
      </c>
      <c r="C2568" s="355" t="s">
        <v>191</v>
      </c>
      <c r="D2568" s="354" t="s">
        <v>8</v>
      </c>
      <c r="E2568" s="355" t="s">
        <v>235</v>
      </c>
      <c r="F2568" s="354">
        <v>4003.8641363315501</v>
      </c>
      <c r="G2568" s="354" t="s">
        <v>238</v>
      </c>
      <c r="H2568" s="354" t="s">
        <v>219</v>
      </c>
      <c r="I2568" s="355" t="s">
        <v>219</v>
      </c>
    </row>
    <row r="2569" spans="1:9">
      <c r="A2569" s="354" t="s">
        <v>88</v>
      </c>
      <c r="B2569" s="354" t="s">
        <v>234</v>
      </c>
      <c r="C2569" s="355" t="s">
        <v>215</v>
      </c>
      <c r="D2569" s="354" t="s">
        <v>8</v>
      </c>
      <c r="E2569" s="355" t="s">
        <v>235</v>
      </c>
      <c r="F2569" s="354">
        <v>668.38293226975361</v>
      </c>
      <c r="G2569" s="354" t="s">
        <v>238</v>
      </c>
      <c r="H2569" s="354" t="s">
        <v>219</v>
      </c>
      <c r="I2569" s="355" t="s">
        <v>219</v>
      </c>
    </row>
    <row r="2570" spans="1:9">
      <c r="A2570" s="354" t="s">
        <v>88</v>
      </c>
      <c r="B2570" s="354" t="s">
        <v>234</v>
      </c>
      <c r="C2570" s="355" t="s">
        <v>207</v>
      </c>
      <c r="D2570" s="354" t="s">
        <v>8</v>
      </c>
      <c r="E2570" s="355" t="s">
        <v>235</v>
      </c>
      <c r="F2570" s="354">
        <v>294.05442511038405</v>
      </c>
      <c r="G2570" s="354" t="s">
        <v>238</v>
      </c>
      <c r="H2570" s="354" t="s">
        <v>219</v>
      </c>
      <c r="I2570" s="355" t="s">
        <v>219</v>
      </c>
    </row>
    <row r="2571" spans="1:9">
      <c r="A2571" s="354" t="s">
        <v>88</v>
      </c>
      <c r="B2571" s="354" t="s">
        <v>234</v>
      </c>
      <c r="C2571" s="355" t="s">
        <v>208</v>
      </c>
      <c r="D2571" s="354" t="s">
        <v>8</v>
      </c>
      <c r="E2571" s="355" t="s">
        <v>235</v>
      </c>
      <c r="F2571" s="354">
        <v>1131.8373414799937</v>
      </c>
      <c r="G2571" s="354" t="s">
        <v>238</v>
      </c>
      <c r="H2571" s="354" t="s">
        <v>219</v>
      </c>
      <c r="I2571" s="355" t="s">
        <v>219</v>
      </c>
    </row>
    <row r="2572" spans="1:9">
      <c r="A2572" s="354" t="s">
        <v>88</v>
      </c>
      <c r="B2572" s="354" t="s">
        <v>234</v>
      </c>
      <c r="C2572" s="355" t="s">
        <v>214</v>
      </c>
      <c r="D2572" s="354" t="s">
        <v>8</v>
      </c>
      <c r="E2572" s="355" t="s">
        <v>235</v>
      </c>
      <c r="F2572" s="354">
        <v>117.61395595574986</v>
      </c>
      <c r="G2572" s="354" t="s">
        <v>238</v>
      </c>
      <c r="H2572" s="354" t="s">
        <v>219</v>
      </c>
      <c r="I2572" s="355" t="s">
        <v>219</v>
      </c>
    </row>
    <row r="2573" spans="1:9">
      <c r="A2573" s="354" t="s">
        <v>88</v>
      </c>
      <c r="B2573" s="354" t="s">
        <v>234</v>
      </c>
      <c r="C2573" s="355" t="s">
        <v>201</v>
      </c>
      <c r="D2573" s="354" t="s">
        <v>9</v>
      </c>
      <c r="E2573" s="355" t="s">
        <v>235</v>
      </c>
      <c r="F2573" s="354">
        <v>467.71783134749012</v>
      </c>
      <c r="G2573" s="354" t="s">
        <v>238</v>
      </c>
      <c r="H2573" s="354" t="s">
        <v>219</v>
      </c>
      <c r="I2573" s="355" t="s">
        <v>219</v>
      </c>
    </row>
    <row r="2574" spans="1:9">
      <c r="A2574" s="354" t="s">
        <v>88</v>
      </c>
      <c r="B2574" s="354" t="s">
        <v>234</v>
      </c>
      <c r="C2574" s="355" t="s">
        <v>189</v>
      </c>
      <c r="D2574" s="354" t="s">
        <v>9</v>
      </c>
      <c r="E2574" s="355" t="s">
        <v>235</v>
      </c>
      <c r="F2574" s="354">
        <v>1010.0902257588029</v>
      </c>
      <c r="G2574" s="354" t="s">
        <v>238</v>
      </c>
      <c r="H2574" s="354" t="s">
        <v>219</v>
      </c>
      <c r="I2574" s="355" t="s">
        <v>219</v>
      </c>
    </row>
    <row r="2575" spans="1:9">
      <c r="A2575" s="354" t="s">
        <v>88</v>
      </c>
      <c r="B2575" s="354" t="s">
        <v>234</v>
      </c>
      <c r="C2575" s="355" t="s">
        <v>209</v>
      </c>
      <c r="D2575" s="354" t="s">
        <v>12</v>
      </c>
      <c r="E2575" s="355" t="s">
        <v>235</v>
      </c>
      <c r="F2575" s="354">
        <v>511.90659441423611</v>
      </c>
      <c r="G2575" s="354" t="s">
        <v>238</v>
      </c>
      <c r="H2575" s="354" t="s">
        <v>219</v>
      </c>
      <c r="I2575" s="355" t="s">
        <v>219</v>
      </c>
    </row>
    <row r="2576" spans="1:9">
      <c r="A2576" s="354" t="s">
        <v>88</v>
      </c>
      <c r="B2576" s="354" t="s">
        <v>234</v>
      </c>
      <c r="C2576" s="355" t="s">
        <v>210</v>
      </c>
      <c r="D2576" s="354" t="s">
        <v>12</v>
      </c>
      <c r="E2576" s="355" t="s">
        <v>235</v>
      </c>
      <c r="F2576" s="354">
        <v>1430.4292737155383</v>
      </c>
      <c r="G2576" s="354" t="s">
        <v>238</v>
      </c>
      <c r="H2576" s="354" t="s">
        <v>219</v>
      </c>
      <c r="I2576" s="355" t="s">
        <v>219</v>
      </c>
    </row>
    <row r="2577" spans="1:9">
      <c r="A2577" s="354" t="s">
        <v>88</v>
      </c>
      <c r="B2577" s="354" t="s">
        <v>234</v>
      </c>
      <c r="C2577" s="355" t="s">
        <v>178</v>
      </c>
      <c r="D2577" s="354" t="s">
        <v>6</v>
      </c>
      <c r="E2577" s="355" t="s">
        <v>235</v>
      </c>
      <c r="F2577" s="354">
        <v>4173.6812757432326</v>
      </c>
      <c r="G2577" s="354" t="s">
        <v>238</v>
      </c>
      <c r="H2577" s="354" t="s">
        <v>219</v>
      </c>
      <c r="I2577" s="355" t="s">
        <v>219</v>
      </c>
    </row>
    <row r="2578" spans="1:9">
      <c r="A2578" s="354" t="s">
        <v>88</v>
      </c>
      <c r="B2578" s="354" t="s">
        <v>234</v>
      </c>
      <c r="C2578" s="355" t="s">
        <v>216</v>
      </c>
      <c r="D2578" s="354" t="s">
        <v>6</v>
      </c>
      <c r="E2578" s="355" t="s">
        <v>235</v>
      </c>
      <c r="F2578" s="354">
        <v>326.58644893621374</v>
      </c>
      <c r="G2578" s="354" t="s">
        <v>238</v>
      </c>
      <c r="H2578" s="354" t="s">
        <v>219</v>
      </c>
      <c r="I2578" s="355" t="s">
        <v>219</v>
      </c>
    </row>
    <row r="2579" spans="1:9">
      <c r="A2579" s="354" t="s">
        <v>88</v>
      </c>
      <c r="B2579" s="354" t="s">
        <v>234</v>
      </c>
      <c r="C2579" s="355" t="s">
        <v>179</v>
      </c>
      <c r="D2579" s="354" t="s">
        <v>6</v>
      </c>
      <c r="E2579" s="355" t="s">
        <v>235</v>
      </c>
      <c r="F2579" s="354">
        <v>360.89712510243533</v>
      </c>
      <c r="G2579" s="354" t="s">
        <v>238</v>
      </c>
      <c r="H2579" s="354" t="s">
        <v>219</v>
      </c>
      <c r="I2579" s="355" t="s">
        <v>219</v>
      </c>
    </row>
    <row r="2580" spans="1:9">
      <c r="A2580" s="354" t="s">
        <v>88</v>
      </c>
      <c r="B2580" s="354" t="s">
        <v>234</v>
      </c>
      <c r="C2580" s="355" t="s">
        <v>217</v>
      </c>
      <c r="D2580" s="354" t="s">
        <v>3</v>
      </c>
      <c r="E2580" s="355" t="s">
        <v>235</v>
      </c>
      <c r="F2580" s="354">
        <v>605.20959065657394</v>
      </c>
      <c r="G2580" s="354" t="s">
        <v>238</v>
      </c>
      <c r="H2580" s="354" t="s">
        <v>219</v>
      </c>
      <c r="I2580" s="355" t="s">
        <v>219</v>
      </c>
    </row>
    <row r="2581" spans="1:9">
      <c r="A2581" s="354" t="s">
        <v>88</v>
      </c>
      <c r="B2581" s="354" t="s">
        <v>234</v>
      </c>
      <c r="C2581" s="355" t="s">
        <v>180</v>
      </c>
      <c r="D2581" s="354" t="s">
        <v>3</v>
      </c>
      <c r="E2581" s="355" t="s">
        <v>235</v>
      </c>
      <c r="F2581" s="354">
        <v>945.66368915189128</v>
      </c>
      <c r="G2581" s="354" t="s">
        <v>238</v>
      </c>
      <c r="H2581" s="354" t="s">
        <v>219</v>
      </c>
      <c r="I2581" s="355" t="s">
        <v>219</v>
      </c>
    </row>
    <row r="2582" spans="1:9">
      <c r="A2582" s="354" t="s">
        <v>88</v>
      </c>
      <c r="B2582" s="354" t="s">
        <v>234</v>
      </c>
      <c r="C2582" s="355" t="s">
        <v>200</v>
      </c>
      <c r="D2582" s="354" t="s">
        <v>7</v>
      </c>
      <c r="E2582" s="355" t="s">
        <v>235</v>
      </c>
      <c r="F2582" s="354">
        <v>834.78665353843837</v>
      </c>
      <c r="G2582" s="354" t="s">
        <v>238</v>
      </c>
      <c r="H2582" s="354" t="s">
        <v>219</v>
      </c>
      <c r="I2582" s="355" t="s">
        <v>219</v>
      </c>
    </row>
    <row r="2583" spans="1:9">
      <c r="A2583" s="354" t="s">
        <v>88</v>
      </c>
      <c r="B2583" s="354" t="s">
        <v>234</v>
      </c>
      <c r="C2583" s="355" t="s">
        <v>181</v>
      </c>
      <c r="D2583" s="354" t="s">
        <v>7</v>
      </c>
      <c r="E2583" s="355" t="s">
        <v>235</v>
      </c>
      <c r="F2583" s="354">
        <v>551.97894889399015</v>
      </c>
      <c r="G2583" s="354" t="s">
        <v>238</v>
      </c>
      <c r="H2583" s="354" t="s">
        <v>219</v>
      </c>
      <c r="I2583" s="355" t="s">
        <v>219</v>
      </c>
    </row>
    <row r="2584" spans="1:9">
      <c r="A2584" s="354" t="s">
        <v>88</v>
      </c>
      <c r="B2584" s="354" t="s">
        <v>234</v>
      </c>
      <c r="C2584" s="355" t="s">
        <v>218</v>
      </c>
      <c r="D2584" s="354" t="s">
        <v>7</v>
      </c>
      <c r="E2584" s="355" t="s">
        <v>235</v>
      </c>
      <c r="F2584" s="354">
        <v>278.16445569989611</v>
      </c>
      <c r="G2584" s="354" t="s">
        <v>238</v>
      </c>
      <c r="H2584" s="354" t="s">
        <v>219</v>
      </c>
      <c r="I2584" s="355" t="s">
        <v>219</v>
      </c>
    </row>
    <row r="2585" spans="1:9">
      <c r="A2585" s="354" t="s">
        <v>88</v>
      </c>
      <c r="B2585" s="354" t="s">
        <v>234</v>
      </c>
      <c r="C2585" s="355" t="s">
        <v>197</v>
      </c>
      <c r="D2585" s="354" t="s">
        <v>7</v>
      </c>
      <c r="E2585" s="355" t="s">
        <v>235</v>
      </c>
      <c r="F2585" s="354">
        <v>566.27717481428863</v>
      </c>
      <c r="G2585" s="354" t="s">
        <v>238</v>
      </c>
      <c r="H2585" s="354" t="s">
        <v>219</v>
      </c>
      <c r="I2585" s="355" t="s">
        <v>219</v>
      </c>
    </row>
    <row r="2586" spans="1:9">
      <c r="A2586" s="354" t="s">
        <v>88</v>
      </c>
      <c r="B2586" s="354" t="s">
        <v>234</v>
      </c>
      <c r="C2586" s="355" t="s">
        <v>211</v>
      </c>
      <c r="D2586" s="354" t="s">
        <v>7</v>
      </c>
      <c r="E2586" s="355" t="s">
        <v>235</v>
      </c>
      <c r="F2586" s="354">
        <v>386.02081380899654</v>
      </c>
      <c r="G2586" s="354" t="s">
        <v>238</v>
      </c>
      <c r="H2586" s="354" t="s">
        <v>219</v>
      </c>
      <c r="I2586" s="355" t="s">
        <v>219</v>
      </c>
    </row>
    <row r="2587" spans="1:9">
      <c r="A2587" s="354" t="s">
        <v>88</v>
      </c>
      <c r="B2587" s="354" t="s">
        <v>234</v>
      </c>
      <c r="C2587" s="355" t="s">
        <v>182</v>
      </c>
      <c r="D2587" s="354" t="s">
        <v>14</v>
      </c>
      <c r="E2587" s="355" t="s">
        <v>235</v>
      </c>
      <c r="F2587" s="354">
        <v>1853.5743082588015</v>
      </c>
      <c r="G2587" s="354" t="s">
        <v>238</v>
      </c>
      <c r="H2587" s="354" t="s">
        <v>219</v>
      </c>
      <c r="I2587" s="355" t="s">
        <v>219</v>
      </c>
    </row>
    <row r="2588" spans="1:9">
      <c r="A2588" s="354" t="s">
        <v>88</v>
      </c>
      <c r="B2588" s="354" t="s">
        <v>234</v>
      </c>
      <c r="C2588" s="355" t="s">
        <v>212</v>
      </c>
      <c r="D2588" s="354" t="s">
        <v>16</v>
      </c>
      <c r="E2588" s="355" t="s">
        <v>235</v>
      </c>
      <c r="F2588" s="354">
        <v>815.22391802813002</v>
      </c>
      <c r="G2588" s="354" t="s">
        <v>238</v>
      </c>
      <c r="H2588" s="354" t="s">
        <v>219</v>
      </c>
      <c r="I2588" s="355" t="s">
        <v>219</v>
      </c>
    </row>
    <row r="2589" spans="1:9">
      <c r="A2589" s="354" t="s">
        <v>88</v>
      </c>
      <c r="B2589" s="354" t="s">
        <v>234</v>
      </c>
      <c r="C2589" s="355" t="s">
        <v>184</v>
      </c>
      <c r="D2589" s="354" t="s">
        <v>47</v>
      </c>
      <c r="E2589" s="355" t="s">
        <v>235</v>
      </c>
      <c r="F2589" s="354">
        <v>765.53654840563172</v>
      </c>
      <c r="G2589" s="354" t="s">
        <v>238</v>
      </c>
      <c r="H2589" s="354" t="s">
        <v>219</v>
      </c>
      <c r="I2589" s="355" t="s">
        <v>219</v>
      </c>
    </row>
    <row r="2590" spans="1:9">
      <c r="A2590" s="354" t="s">
        <v>88</v>
      </c>
      <c r="B2590" s="354" t="s">
        <v>234</v>
      </c>
      <c r="C2590" s="355" t="s">
        <v>203</v>
      </c>
      <c r="D2590" s="354" t="s">
        <v>45</v>
      </c>
      <c r="E2590" s="355" t="s">
        <v>235</v>
      </c>
      <c r="F2590" s="354">
        <v>477.3442940577284</v>
      </c>
      <c r="G2590" s="354" t="s">
        <v>238</v>
      </c>
      <c r="H2590" s="354" t="s">
        <v>219</v>
      </c>
      <c r="I2590" s="355" t="s">
        <v>219</v>
      </c>
    </row>
    <row r="2591" spans="1:9">
      <c r="A2591" s="354" t="s">
        <v>88</v>
      </c>
      <c r="B2591" s="354" t="s">
        <v>234</v>
      </c>
      <c r="C2591" s="355" t="s">
        <v>202</v>
      </c>
      <c r="D2591" s="354" t="s">
        <v>44</v>
      </c>
      <c r="E2591" s="355" t="s">
        <v>235</v>
      </c>
      <c r="F2591" s="354">
        <v>490.4953344719824</v>
      </c>
      <c r="G2591" s="354" t="s">
        <v>238</v>
      </c>
      <c r="H2591" s="354" t="s">
        <v>219</v>
      </c>
      <c r="I2591" s="355" t="s">
        <v>219</v>
      </c>
    </row>
    <row r="2592" spans="1:9">
      <c r="A2592" s="354" t="s">
        <v>88</v>
      </c>
      <c r="B2592" s="354" t="s">
        <v>236</v>
      </c>
      <c r="C2592" s="355" t="s">
        <v>220</v>
      </c>
      <c r="D2592" s="354" t="s">
        <v>2</v>
      </c>
      <c r="E2592" s="355" t="s">
        <v>235</v>
      </c>
      <c r="F2592" s="354">
        <v>800.4092968264614</v>
      </c>
      <c r="G2592" s="354" t="s">
        <v>238</v>
      </c>
      <c r="H2592" s="354" t="s">
        <v>219</v>
      </c>
      <c r="I2592" s="355" t="s">
        <v>219</v>
      </c>
    </row>
    <row r="2593" spans="1:9">
      <c r="A2593" s="354" t="s">
        <v>88</v>
      </c>
      <c r="B2593" s="354" t="s">
        <v>236</v>
      </c>
      <c r="C2593" s="355" t="s">
        <v>221</v>
      </c>
      <c r="D2593" s="354" t="s">
        <v>2</v>
      </c>
      <c r="E2593" s="355" t="s">
        <v>235</v>
      </c>
      <c r="F2593" s="354">
        <v>26.863922510727843</v>
      </c>
      <c r="G2593" s="354" t="s">
        <v>238</v>
      </c>
      <c r="H2593" s="354" t="s">
        <v>219</v>
      </c>
      <c r="I2593" s="355" t="s">
        <v>219</v>
      </c>
    </row>
    <row r="2594" spans="1:9">
      <c r="A2594" s="354" t="s">
        <v>88</v>
      </c>
      <c r="B2594" s="354" t="s">
        <v>236</v>
      </c>
      <c r="C2594" s="355" t="s">
        <v>222</v>
      </c>
      <c r="D2594" s="354" t="s">
        <v>3</v>
      </c>
      <c r="E2594" s="355" t="s">
        <v>235</v>
      </c>
      <c r="F2594" s="354">
        <v>5584.5786767336031</v>
      </c>
      <c r="G2594" s="354" t="s">
        <v>238</v>
      </c>
      <c r="H2594" s="354" t="s">
        <v>219</v>
      </c>
      <c r="I2594" s="355" t="s">
        <v>219</v>
      </c>
    </row>
    <row r="2595" spans="1:9">
      <c r="A2595" s="354" t="s">
        <v>88</v>
      </c>
      <c r="B2595" s="354" t="s">
        <v>236</v>
      </c>
      <c r="C2595" s="355" t="s">
        <v>223</v>
      </c>
      <c r="D2595" s="354" t="s">
        <v>54</v>
      </c>
      <c r="E2595" s="355" t="s">
        <v>235</v>
      </c>
      <c r="F2595" s="354">
        <v>329.26880245204399</v>
      </c>
      <c r="G2595" s="354" t="s">
        <v>238</v>
      </c>
      <c r="H2595" s="354" t="s">
        <v>219</v>
      </c>
      <c r="I2595" s="355" t="s">
        <v>219</v>
      </c>
    </row>
    <row r="2596" spans="1:9">
      <c r="A2596" s="354" t="s">
        <v>88</v>
      </c>
      <c r="B2596" s="354" t="s">
        <v>237</v>
      </c>
      <c r="C2596" s="355" t="s">
        <v>228</v>
      </c>
      <c r="D2596" s="354" t="s">
        <v>1</v>
      </c>
      <c r="E2596" s="355" t="s">
        <v>235</v>
      </c>
      <c r="F2596" s="354">
        <v>34.955461591456078</v>
      </c>
      <c r="G2596" s="354" t="s">
        <v>238</v>
      </c>
      <c r="H2596" s="354" t="s">
        <v>219</v>
      </c>
      <c r="I2596" s="355" t="s">
        <v>219</v>
      </c>
    </row>
    <row r="2597" spans="1:9">
      <c r="A2597" s="354" t="s">
        <v>88</v>
      </c>
      <c r="B2597" s="354" t="s">
        <v>237</v>
      </c>
      <c r="C2597" s="355" t="s">
        <v>231</v>
      </c>
      <c r="D2597" s="354" t="s">
        <v>12</v>
      </c>
      <c r="E2597" s="355" t="s">
        <v>235</v>
      </c>
      <c r="F2597" s="354">
        <v>8.3441789820949346</v>
      </c>
      <c r="G2597" s="354" t="s">
        <v>238</v>
      </c>
      <c r="H2597" s="354" t="s">
        <v>219</v>
      </c>
      <c r="I2597" s="355" t="s">
        <v>219</v>
      </c>
    </row>
    <row r="2598" spans="1:9">
      <c r="A2598" s="354" t="s">
        <v>88</v>
      </c>
      <c r="B2598" s="354" t="s">
        <v>237</v>
      </c>
      <c r="C2598" s="355" t="s">
        <v>230</v>
      </c>
      <c r="D2598" s="354" t="s">
        <v>7</v>
      </c>
      <c r="E2598" s="355" t="s">
        <v>235</v>
      </c>
      <c r="F2598" s="354">
        <v>20.579620453354629</v>
      </c>
      <c r="G2598" s="354" t="s">
        <v>238</v>
      </c>
      <c r="H2598" s="354" t="s">
        <v>219</v>
      </c>
      <c r="I2598" s="355" t="s">
        <v>219</v>
      </c>
    </row>
    <row r="2599" spans="1:9">
      <c r="A2599" s="354" t="s">
        <v>88</v>
      </c>
      <c r="B2599" s="354" t="s">
        <v>237</v>
      </c>
      <c r="C2599" s="355" t="s">
        <v>224</v>
      </c>
      <c r="D2599" s="354" t="s">
        <v>15</v>
      </c>
      <c r="E2599" s="355" t="s">
        <v>235</v>
      </c>
      <c r="F2599" s="354">
        <v>2899.604908786855</v>
      </c>
      <c r="G2599" s="354" t="s">
        <v>238</v>
      </c>
      <c r="H2599" s="354" t="s">
        <v>219</v>
      </c>
      <c r="I2599" s="355" t="s">
        <v>219</v>
      </c>
    </row>
    <row r="2600" spans="1:9">
      <c r="A2600" s="354" t="s">
        <v>88</v>
      </c>
      <c r="B2600" s="354" t="s">
        <v>237</v>
      </c>
      <c r="C2600" s="355" t="s">
        <v>233</v>
      </c>
      <c r="D2600" s="354" t="s">
        <v>15</v>
      </c>
      <c r="E2600" s="355" t="s">
        <v>235</v>
      </c>
      <c r="F2600" s="354">
        <v>849.59284829068758</v>
      </c>
      <c r="G2600" s="354" t="s">
        <v>238</v>
      </c>
      <c r="H2600" s="354" t="s">
        <v>219</v>
      </c>
      <c r="I2600" s="355" t="s">
        <v>219</v>
      </c>
    </row>
    <row r="2601" spans="1:9">
      <c r="A2601" s="354" t="s">
        <v>88</v>
      </c>
      <c r="B2601" s="354" t="s">
        <v>237</v>
      </c>
      <c r="C2601" s="355" t="s">
        <v>232</v>
      </c>
      <c r="D2601" s="354" t="s">
        <v>15</v>
      </c>
      <c r="E2601" s="355" t="s">
        <v>235</v>
      </c>
      <c r="F2601" s="354">
        <v>216.32928188235101</v>
      </c>
      <c r="G2601" s="354" t="s">
        <v>238</v>
      </c>
      <c r="H2601" s="354" t="s">
        <v>219</v>
      </c>
      <c r="I2601" s="355" t="s">
        <v>219</v>
      </c>
    </row>
    <row r="2602" spans="1:9">
      <c r="A2602" s="354" t="s">
        <v>88</v>
      </c>
      <c r="B2602" s="354" t="s">
        <v>237</v>
      </c>
      <c r="C2602" s="355" t="s">
        <v>225</v>
      </c>
      <c r="D2602" s="354" t="s">
        <v>16</v>
      </c>
      <c r="E2602" s="355" t="s">
        <v>235</v>
      </c>
      <c r="F2602" s="354">
        <v>1674.4339194407466</v>
      </c>
      <c r="G2602" s="354" t="s">
        <v>238</v>
      </c>
      <c r="H2602" s="354" t="s">
        <v>219</v>
      </c>
      <c r="I2602" s="355" t="s">
        <v>219</v>
      </c>
    </row>
    <row r="2603" spans="1:9">
      <c r="A2603" s="354" t="s">
        <v>88</v>
      </c>
      <c r="B2603" s="354" t="s">
        <v>237</v>
      </c>
      <c r="C2603" s="355" t="s">
        <v>227</v>
      </c>
      <c r="D2603" s="354" t="s">
        <v>47</v>
      </c>
      <c r="E2603" s="355" t="s">
        <v>235</v>
      </c>
      <c r="F2603" s="354">
        <v>1785.955419774881</v>
      </c>
      <c r="G2603" s="354" t="s">
        <v>238</v>
      </c>
      <c r="H2603" s="354" t="s">
        <v>219</v>
      </c>
      <c r="I2603" s="355" t="s">
        <v>219</v>
      </c>
    </row>
    <row r="2604" spans="1:9">
      <c r="A2604" s="354" t="s">
        <v>88</v>
      </c>
      <c r="B2604" s="354" t="s">
        <v>237</v>
      </c>
      <c r="C2604" s="355" t="s">
        <v>229</v>
      </c>
      <c r="D2604" s="354" t="s">
        <v>45</v>
      </c>
      <c r="E2604" s="355" t="s">
        <v>235</v>
      </c>
      <c r="F2604" s="354">
        <v>7.3370577323953681</v>
      </c>
      <c r="G2604" s="354" t="s">
        <v>238</v>
      </c>
      <c r="H2604" s="354" t="s">
        <v>219</v>
      </c>
      <c r="I2604" s="355" t="s">
        <v>219</v>
      </c>
    </row>
    <row r="2605" spans="1:9">
      <c r="A2605" s="354" t="s">
        <v>88</v>
      </c>
      <c r="B2605" s="354" t="s">
        <v>237</v>
      </c>
      <c r="C2605" s="355" t="s">
        <v>226</v>
      </c>
      <c r="D2605" s="354" t="s">
        <v>44</v>
      </c>
      <c r="E2605" s="355" t="s">
        <v>235</v>
      </c>
      <c r="F2605" s="354">
        <v>45.75539949545086</v>
      </c>
      <c r="G2605" s="354" t="s">
        <v>238</v>
      </c>
      <c r="H2605" s="354" t="s">
        <v>219</v>
      </c>
      <c r="I2605" s="355" t="s">
        <v>219</v>
      </c>
    </row>
    <row r="2606" spans="1:9">
      <c r="A2606" s="354">
        <v>2018</v>
      </c>
      <c r="B2606" s="354" t="s">
        <v>239</v>
      </c>
      <c r="C2606" s="355" t="s">
        <v>219</v>
      </c>
      <c r="D2606" s="354" t="s">
        <v>18</v>
      </c>
      <c r="E2606" s="355" t="s">
        <v>219</v>
      </c>
      <c r="F2606" s="354">
        <v>1646.6831965358538</v>
      </c>
      <c r="G2606" s="354" t="s">
        <v>238</v>
      </c>
      <c r="H2606" s="354" t="s">
        <v>219</v>
      </c>
      <c r="I2606" s="355" t="s">
        <v>219</v>
      </c>
    </row>
    <row r="2607" spans="1:9">
      <c r="A2607" s="354">
        <v>2018</v>
      </c>
      <c r="B2607" s="354" t="s">
        <v>239</v>
      </c>
      <c r="C2607" s="355" t="s">
        <v>219</v>
      </c>
      <c r="D2607" s="354" t="s">
        <v>19</v>
      </c>
      <c r="E2607" s="355" t="s">
        <v>219</v>
      </c>
      <c r="F2607" s="354">
        <v>848.58902994086168</v>
      </c>
      <c r="G2607" s="354" t="s">
        <v>238</v>
      </c>
      <c r="H2607" s="354" t="s">
        <v>219</v>
      </c>
      <c r="I2607" s="355" t="s">
        <v>219</v>
      </c>
    </row>
    <row r="2608" spans="1:9">
      <c r="A2608" s="354">
        <v>2018</v>
      </c>
      <c r="B2608" s="354" t="s">
        <v>239</v>
      </c>
      <c r="C2608" s="355" t="s">
        <v>219</v>
      </c>
      <c r="D2608" s="354" t="s">
        <v>13</v>
      </c>
      <c r="E2608" s="355" t="s">
        <v>219</v>
      </c>
      <c r="F2608" s="354">
        <v>3868.1527893538073</v>
      </c>
      <c r="G2608" s="354" t="s">
        <v>238</v>
      </c>
      <c r="H2608" s="354" t="s">
        <v>219</v>
      </c>
      <c r="I2608" s="355" t="s">
        <v>219</v>
      </c>
    </row>
    <row r="2609" spans="1:9">
      <c r="A2609" s="354">
        <v>2018</v>
      </c>
      <c r="B2609" s="354" t="s">
        <v>239</v>
      </c>
      <c r="C2609" s="355" t="s">
        <v>219</v>
      </c>
      <c r="D2609" s="354" t="s">
        <v>4</v>
      </c>
      <c r="E2609" s="355" t="s">
        <v>219</v>
      </c>
      <c r="F2609" s="354">
        <v>1222.9358262750195</v>
      </c>
      <c r="G2609" s="354" t="s">
        <v>238</v>
      </c>
      <c r="H2609" s="354" t="s">
        <v>219</v>
      </c>
      <c r="I2609" s="355" t="s">
        <v>219</v>
      </c>
    </row>
    <row r="2610" spans="1:9">
      <c r="A2610" s="354">
        <v>2018</v>
      </c>
      <c r="B2610" s="354" t="s">
        <v>239</v>
      </c>
      <c r="C2610" s="355" t="s">
        <v>219</v>
      </c>
      <c r="D2610" s="354" t="s">
        <v>1</v>
      </c>
      <c r="E2610" s="355" t="s">
        <v>219</v>
      </c>
      <c r="F2610" s="354">
        <v>175.06466518158766</v>
      </c>
      <c r="G2610" s="354" t="s">
        <v>238</v>
      </c>
      <c r="H2610" s="354" t="s">
        <v>219</v>
      </c>
      <c r="I2610" s="355" t="s">
        <v>219</v>
      </c>
    </row>
    <row r="2611" spans="1:9">
      <c r="A2611" s="354">
        <v>2018</v>
      </c>
      <c r="B2611" s="354" t="s">
        <v>239</v>
      </c>
      <c r="C2611" s="355" t="s">
        <v>219</v>
      </c>
      <c r="D2611" s="354" t="s">
        <v>2</v>
      </c>
      <c r="E2611" s="355" t="s">
        <v>219</v>
      </c>
      <c r="F2611" s="354">
        <v>12007.030933407012</v>
      </c>
      <c r="G2611" s="354" t="s">
        <v>238</v>
      </c>
      <c r="H2611" s="354" t="s">
        <v>219</v>
      </c>
      <c r="I2611" s="355" t="s">
        <v>219</v>
      </c>
    </row>
    <row r="2612" spans="1:9">
      <c r="A2612" s="354">
        <v>2018</v>
      </c>
      <c r="B2612" s="354" t="s">
        <v>239</v>
      </c>
      <c r="C2612" s="355" t="s">
        <v>219</v>
      </c>
      <c r="D2612" s="354" t="s">
        <v>5</v>
      </c>
      <c r="E2612" s="355" t="s">
        <v>219</v>
      </c>
      <c r="F2612" s="354">
        <v>12336.748211076039</v>
      </c>
      <c r="G2612" s="354" t="s">
        <v>238</v>
      </c>
      <c r="H2612" s="354" t="s">
        <v>219</v>
      </c>
      <c r="I2612" s="355" t="s">
        <v>219</v>
      </c>
    </row>
    <row r="2613" spans="1:9">
      <c r="A2613" s="354">
        <v>2018</v>
      </c>
      <c r="B2613" s="354" t="s">
        <v>239</v>
      </c>
      <c r="C2613" s="355" t="s">
        <v>219</v>
      </c>
      <c r="D2613" s="354" t="s">
        <v>8</v>
      </c>
      <c r="E2613" s="355" t="s">
        <v>219</v>
      </c>
      <c r="F2613" s="354">
        <v>6886.9803996026058</v>
      </c>
      <c r="G2613" s="354" t="s">
        <v>238</v>
      </c>
      <c r="H2613" s="354" t="s">
        <v>219</v>
      </c>
      <c r="I2613" s="355" t="s">
        <v>219</v>
      </c>
    </row>
    <row r="2614" spans="1:9">
      <c r="A2614" s="354">
        <v>2018</v>
      </c>
      <c r="B2614" s="354" t="s">
        <v>239</v>
      </c>
      <c r="C2614" s="355" t="s">
        <v>219</v>
      </c>
      <c r="D2614" s="354" t="s">
        <v>9</v>
      </c>
      <c r="E2614" s="355" t="s">
        <v>219</v>
      </c>
      <c r="F2614" s="354">
        <v>2001.8111444924552</v>
      </c>
      <c r="G2614" s="354" t="s">
        <v>238</v>
      </c>
      <c r="H2614" s="354" t="s">
        <v>219</v>
      </c>
      <c r="I2614" s="355" t="s">
        <v>219</v>
      </c>
    </row>
    <row r="2615" spans="1:9">
      <c r="A2615" s="354">
        <v>2018</v>
      </c>
      <c r="B2615" s="354" t="s">
        <v>239</v>
      </c>
      <c r="C2615" s="355" t="s">
        <v>219</v>
      </c>
      <c r="D2615" s="354" t="s">
        <v>12</v>
      </c>
      <c r="E2615" s="355" t="s">
        <v>219</v>
      </c>
      <c r="F2615" s="354">
        <v>1592.3111151123078</v>
      </c>
      <c r="G2615" s="354" t="s">
        <v>238</v>
      </c>
      <c r="H2615" s="354" t="s">
        <v>219</v>
      </c>
      <c r="I2615" s="355" t="s">
        <v>219</v>
      </c>
    </row>
    <row r="2616" spans="1:9">
      <c r="A2616" s="354">
        <v>2018</v>
      </c>
      <c r="B2616" s="354" t="s">
        <v>239</v>
      </c>
      <c r="C2616" s="355" t="s">
        <v>219</v>
      </c>
      <c r="D2616" s="354" t="s">
        <v>6</v>
      </c>
      <c r="E2616" s="355" t="s">
        <v>219</v>
      </c>
      <c r="F2616" s="354">
        <v>4125.5827261491886</v>
      </c>
      <c r="G2616" s="354" t="s">
        <v>238</v>
      </c>
      <c r="H2616" s="354" t="s">
        <v>219</v>
      </c>
      <c r="I2616" s="355" t="s">
        <v>219</v>
      </c>
    </row>
    <row r="2617" spans="1:9">
      <c r="A2617" s="354">
        <v>2018</v>
      </c>
      <c r="B2617" s="354" t="s">
        <v>239</v>
      </c>
      <c r="C2617" s="355" t="s">
        <v>219</v>
      </c>
      <c r="D2617" s="354" t="s">
        <v>3</v>
      </c>
      <c r="E2617" s="355" t="s">
        <v>219</v>
      </c>
      <c r="F2617" s="354">
        <v>1302.8153949415798</v>
      </c>
      <c r="G2617" s="354" t="s">
        <v>238</v>
      </c>
      <c r="H2617" s="354" t="s">
        <v>219</v>
      </c>
      <c r="I2617" s="355" t="s">
        <v>219</v>
      </c>
    </row>
    <row r="2618" spans="1:9">
      <c r="A2618" s="354">
        <v>2018</v>
      </c>
      <c r="B2618" s="354" t="s">
        <v>239</v>
      </c>
      <c r="C2618" s="355" t="s">
        <v>219</v>
      </c>
      <c r="D2618" s="354" t="s">
        <v>7</v>
      </c>
      <c r="E2618" s="355" t="s">
        <v>219</v>
      </c>
      <c r="F2618" s="354">
        <v>2159.0590974755455</v>
      </c>
      <c r="G2618" s="354" t="s">
        <v>238</v>
      </c>
      <c r="H2618" s="354" t="s">
        <v>219</v>
      </c>
      <c r="I2618" s="355" t="s">
        <v>219</v>
      </c>
    </row>
    <row r="2619" spans="1:9">
      <c r="A2619" s="354">
        <v>2018</v>
      </c>
      <c r="B2619" s="354" t="s">
        <v>239</v>
      </c>
      <c r="C2619" s="355" t="s">
        <v>219</v>
      </c>
      <c r="D2619" s="354" t="s">
        <v>14</v>
      </c>
      <c r="E2619" s="355" t="s">
        <v>219</v>
      </c>
      <c r="F2619" s="354">
        <v>1256.5817831507036</v>
      </c>
      <c r="G2619" s="354" t="s">
        <v>238</v>
      </c>
      <c r="H2619" s="354" t="s">
        <v>219</v>
      </c>
      <c r="I2619" s="355" t="s">
        <v>219</v>
      </c>
    </row>
    <row r="2620" spans="1:9">
      <c r="A2620" s="354">
        <v>2018</v>
      </c>
      <c r="B2620" s="354" t="s">
        <v>239</v>
      </c>
      <c r="C2620" s="355" t="s">
        <v>219</v>
      </c>
      <c r="D2620" s="354" t="s">
        <v>16</v>
      </c>
      <c r="E2620" s="355" t="s">
        <v>219</v>
      </c>
      <c r="F2620" s="354">
        <v>651.84146966235187</v>
      </c>
      <c r="G2620" s="354" t="s">
        <v>238</v>
      </c>
      <c r="H2620" s="354" t="s">
        <v>219</v>
      </c>
      <c r="I2620" s="355" t="s">
        <v>219</v>
      </c>
    </row>
    <row r="2621" spans="1:9">
      <c r="A2621" s="354">
        <v>2018</v>
      </c>
      <c r="B2621" s="354" t="s">
        <v>239</v>
      </c>
      <c r="C2621" s="355" t="s">
        <v>219</v>
      </c>
      <c r="D2621" s="354" t="s">
        <v>47</v>
      </c>
      <c r="E2621" s="355" t="s">
        <v>219</v>
      </c>
      <c r="F2621" s="354">
        <v>621.61517875685774</v>
      </c>
      <c r="G2621" s="354" t="s">
        <v>238</v>
      </c>
      <c r="H2621" s="354" t="s">
        <v>219</v>
      </c>
      <c r="I2621" s="355" t="s">
        <v>219</v>
      </c>
    </row>
    <row r="2622" spans="1:9">
      <c r="A2622" s="354">
        <v>2018</v>
      </c>
      <c r="B2622" s="354" t="s">
        <v>239</v>
      </c>
      <c r="C2622" s="355" t="s">
        <v>219</v>
      </c>
      <c r="D2622" s="354" t="s">
        <v>45</v>
      </c>
      <c r="E2622" s="355" t="s">
        <v>219</v>
      </c>
      <c r="F2622" s="354">
        <v>457.02449140281635</v>
      </c>
      <c r="G2622" s="354" t="s">
        <v>238</v>
      </c>
      <c r="H2622" s="354" t="s">
        <v>219</v>
      </c>
      <c r="I2622" s="355" t="s">
        <v>219</v>
      </c>
    </row>
    <row r="2623" spans="1:9">
      <c r="A2623" s="354">
        <v>2018</v>
      </c>
      <c r="B2623" s="354" t="s">
        <v>239</v>
      </c>
      <c r="C2623" s="355" t="s">
        <v>219</v>
      </c>
      <c r="D2623" s="354" t="s">
        <v>44</v>
      </c>
      <c r="E2623" s="355" t="s">
        <v>219</v>
      </c>
      <c r="F2623" s="354">
        <v>437.81687025806156</v>
      </c>
      <c r="G2623" s="354" t="s">
        <v>238</v>
      </c>
      <c r="H2623" s="354" t="s">
        <v>219</v>
      </c>
      <c r="I2623" s="355" t="s">
        <v>219</v>
      </c>
    </row>
    <row r="2624" spans="1:9">
      <c r="A2624" s="354">
        <v>2018</v>
      </c>
      <c r="B2624" s="354" t="s">
        <v>240</v>
      </c>
      <c r="C2624" s="355" t="s">
        <v>219</v>
      </c>
      <c r="D2624" s="354" t="s">
        <v>2</v>
      </c>
      <c r="E2624" s="355" t="s">
        <v>219</v>
      </c>
      <c r="F2624" s="354">
        <v>917.14252856971109</v>
      </c>
      <c r="G2624" s="354" t="s">
        <v>238</v>
      </c>
      <c r="H2624" s="354" t="s">
        <v>219</v>
      </c>
      <c r="I2624" s="355" t="s">
        <v>219</v>
      </c>
    </row>
    <row r="2625" spans="1:9">
      <c r="A2625" s="354">
        <v>2018</v>
      </c>
      <c r="B2625" s="354" t="s">
        <v>240</v>
      </c>
      <c r="C2625" s="355" t="s">
        <v>219</v>
      </c>
      <c r="D2625" s="354" t="s">
        <v>3</v>
      </c>
      <c r="E2625" s="355" t="s">
        <v>219</v>
      </c>
      <c r="F2625" s="354">
        <v>4521.2683719200613</v>
      </c>
      <c r="G2625" s="354" t="s">
        <v>238</v>
      </c>
      <c r="H2625" s="354" t="s">
        <v>219</v>
      </c>
      <c r="I2625" s="355" t="s">
        <v>219</v>
      </c>
    </row>
    <row r="2626" spans="1:9">
      <c r="A2626" s="354">
        <v>2018</v>
      </c>
      <c r="B2626" s="354" t="s">
        <v>240</v>
      </c>
      <c r="C2626" s="355" t="s">
        <v>219</v>
      </c>
      <c r="D2626" s="354" t="s">
        <v>54</v>
      </c>
      <c r="E2626" s="355" t="s">
        <v>219</v>
      </c>
      <c r="F2626" s="354">
        <v>303.235387</v>
      </c>
      <c r="G2626" s="354" t="s">
        <v>238</v>
      </c>
      <c r="H2626" s="354" t="s">
        <v>219</v>
      </c>
      <c r="I2626" s="355" t="s">
        <v>219</v>
      </c>
    </row>
    <row r="2627" spans="1:9">
      <c r="A2627" s="354">
        <v>2018</v>
      </c>
      <c r="B2627" s="354" t="s">
        <v>241</v>
      </c>
      <c r="C2627" s="355" t="s">
        <v>219</v>
      </c>
      <c r="D2627" s="354" t="s">
        <v>1</v>
      </c>
      <c r="E2627" s="355" t="s">
        <v>219</v>
      </c>
      <c r="F2627" s="354">
        <v>29.457911490000001</v>
      </c>
      <c r="G2627" s="354" t="s">
        <v>238</v>
      </c>
      <c r="H2627" s="354" t="s">
        <v>219</v>
      </c>
      <c r="I2627" s="355" t="s">
        <v>219</v>
      </c>
    </row>
    <row r="2628" spans="1:9">
      <c r="A2628" s="354">
        <v>2018</v>
      </c>
      <c r="B2628" s="354" t="s">
        <v>241</v>
      </c>
      <c r="C2628" s="355" t="s">
        <v>219</v>
      </c>
      <c r="D2628" s="354" t="s">
        <v>12</v>
      </c>
      <c r="E2628" s="355" t="s">
        <v>219</v>
      </c>
      <c r="F2628" s="354">
        <v>5.8284839999999996</v>
      </c>
      <c r="G2628" s="354" t="s">
        <v>238</v>
      </c>
      <c r="H2628" s="354" t="s">
        <v>219</v>
      </c>
      <c r="I2628" s="355" t="s">
        <v>219</v>
      </c>
    </row>
    <row r="2629" spans="1:9">
      <c r="A2629" s="354">
        <v>2018</v>
      </c>
      <c r="B2629" s="354" t="s">
        <v>241</v>
      </c>
      <c r="C2629" s="355" t="s">
        <v>219</v>
      </c>
      <c r="D2629" s="354" t="s">
        <v>7</v>
      </c>
      <c r="E2629" s="355" t="s">
        <v>219</v>
      </c>
      <c r="F2629" s="354">
        <v>14.885</v>
      </c>
      <c r="G2629" s="354" t="s">
        <v>238</v>
      </c>
      <c r="H2629" s="354" t="s">
        <v>219</v>
      </c>
      <c r="I2629" s="355" t="s">
        <v>219</v>
      </c>
    </row>
    <row r="2630" spans="1:9">
      <c r="A2630" s="354">
        <v>2018</v>
      </c>
      <c r="B2630" s="354" t="s">
        <v>241</v>
      </c>
      <c r="C2630" s="355" t="s">
        <v>219</v>
      </c>
      <c r="D2630" s="354" t="s">
        <v>14</v>
      </c>
      <c r="E2630" s="355" t="s">
        <v>219</v>
      </c>
      <c r="F2630" s="354">
        <v>0</v>
      </c>
      <c r="G2630" s="354" t="s">
        <v>238</v>
      </c>
      <c r="H2630" s="354" t="s">
        <v>219</v>
      </c>
      <c r="I2630" s="355" t="s">
        <v>219</v>
      </c>
    </row>
    <row r="2631" spans="1:9">
      <c r="A2631" s="354">
        <v>2018</v>
      </c>
      <c r="B2631" s="354" t="s">
        <v>241</v>
      </c>
      <c r="C2631" s="355" t="s">
        <v>219</v>
      </c>
      <c r="D2631" s="354" t="s">
        <v>15</v>
      </c>
      <c r="E2631" s="355" t="s">
        <v>219</v>
      </c>
      <c r="F2631" s="354">
        <v>2777.72954626</v>
      </c>
      <c r="G2631" s="354" t="s">
        <v>238</v>
      </c>
      <c r="H2631" s="354" t="s">
        <v>219</v>
      </c>
      <c r="I2631" s="355" t="s">
        <v>219</v>
      </c>
    </row>
    <row r="2632" spans="1:9">
      <c r="A2632" s="354">
        <v>2018</v>
      </c>
      <c r="B2632" s="354" t="s">
        <v>241</v>
      </c>
      <c r="C2632" s="355" t="s">
        <v>219</v>
      </c>
      <c r="D2632" s="354" t="s">
        <v>16</v>
      </c>
      <c r="E2632" s="355" t="s">
        <v>219</v>
      </c>
      <c r="F2632" s="354">
        <v>1469.2133577822001</v>
      </c>
      <c r="G2632" s="354" t="s">
        <v>238</v>
      </c>
      <c r="H2632" s="354" t="s">
        <v>219</v>
      </c>
      <c r="I2632" s="355" t="s">
        <v>219</v>
      </c>
    </row>
    <row r="2633" spans="1:9">
      <c r="A2633" s="354">
        <v>2018</v>
      </c>
      <c r="B2633" s="354" t="s">
        <v>241</v>
      </c>
      <c r="C2633" s="355" t="s">
        <v>219</v>
      </c>
      <c r="D2633" s="354" t="s">
        <v>47</v>
      </c>
      <c r="E2633" s="355" t="s">
        <v>219</v>
      </c>
      <c r="F2633" s="354">
        <v>1310.6960264938236</v>
      </c>
      <c r="G2633" s="354" t="s">
        <v>238</v>
      </c>
      <c r="H2633" s="354" t="s">
        <v>219</v>
      </c>
      <c r="I2633" s="355" t="s">
        <v>219</v>
      </c>
    </row>
    <row r="2634" spans="1:9">
      <c r="A2634" s="354">
        <v>2018</v>
      </c>
      <c r="B2634" s="354" t="s">
        <v>241</v>
      </c>
      <c r="C2634" s="355" t="s">
        <v>219</v>
      </c>
      <c r="D2634" s="354" t="s">
        <v>45</v>
      </c>
      <c r="E2634" s="355" t="s">
        <v>219</v>
      </c>
      <c r="F2634" s="354">
        <v>7.0789260000000009</v>
      </c>
      <c r="G2634" s="354" t="s">
        <v>238</v>
      </c>
      <c r="H2634" s="354" t="s">
        <v>219</v>
      </c>
      <c r="I2634" s="355" t="s">
        <v>219</v>
      </c>
    </row>
    <row r="2635" spans="1:9">
      <c r="A2635" s="354">
        <v>2018</v>
      </c>
      <c r="B2635" s="354" t="s">
        <v>241</v>
      </c>
      <c r="C2635" s="355" t="s">
        <v>219</v>
      </c>
      <c r="D2635" s="354" t="s">
        <v>44</v>
      </c>
      <c r="E2635" s="355" t="s">
        <v>219</v>
      </c>
      <c r="F2635" s="354">
        <v>61.989385088300011</v>
      </c>
      <c r="G2635" s="354" t="s">
        <v>238</v>
      </c>
      <c r="H2635" s="354" t="s">
        <v>219</v>
      </c>
      <c r="I2635" s="355" t="s">
        <v>219</v>
      </c>
    </row>
    <row r="2636" spans="1:9">
      <c r="A2636" s="354">
        <v>2018</v>
      </c>
      <c r="B2636" s="354" t="s">
        <v>242</v>
      </c>
      <c r="C2636" s="355" t="s">
        <v>219</v>
      </c>
      <c r="D2636" s="354" t="s">
        <v>243</v>
      </c>
      <c r="E2636" s="355" t="s">
        <v>219</v>
      </c>
      <c r="F2636" s="354">
        <v>1398.0004914566071</v>
      </c>
      <c r="G2636" s="354" t="s">
        <v>238</v>
      </c>
      <c r="H2636" s="354" t="s">
        <v>219</v>
      </c>
      <c r="I2636" s="355" t="s">
        <v>219</v>
      </c>
    </row>
    <row r="2637" spans="1:9">
      <c r="A2637" s="354">
        <v>2018</v>
      </c>
      <c r="B2637" s="354" t="s">
        <v>242</v>
      </c>
      <c r="C2637" s="355" t="s">
        <v>219</v>
      </c>
      <c r="D2637" s="354" t="s">
        <v>98</v>
      </c>
      <c r="E2637" s="355" t="s">
        <v>219</v>
      </c>
      <c r="F2637" s="354">
        <v>9239.7246474878903</v>
      </c>
      <c r="G2637" s="354" t="s">
        <v>238</v>
      </c>
      <c r="H2637" s="354" t="s">
        <v>219</v>
      </c>
      <c r="I2637" s="355" t="s">
        <v>219</v>
      </c>
    </row>
    <row r="2638" spans="1:9">
      <c r="A2638" s="354">
        <v>2018</v>
      </c>
      <c r="B2638" s="354" t="s">
        <v>242</v>
      </c>
      <c r="C2638" s="355" t="s">
        <v>219</v>
      </c>
      <c r="D2638" s="354" t="s">
        <v>244</v>
      </c>
      <c r="E2638" s="355" t="s">
        <v>219</v>
      </c>
      <c r="F2638" s="354">
        <v>2471.5333970800875</v>
      </c>
      <c r="G2638" s="354" t="s">
        <v>238</v>
      </c>
      <c r="H2638" s="354" t="s">
        <v>219</v>
      </c>
      <c r="I2638" s="355" t="s">
        <v>219</v>
      </c>
    </row>
    <row r="2639" spans="1:9">
      <c r="A2639" s="354">
        <v>2018</v>
      </c>
      <c r="B2639" s="354" t="s">
        <v>242</v>
      </c>
      <c r="C2639" s="355" t="s">
        <v>219</v>
      </c>
      <c r="D2639" s="354" t="s">
        <v>74</v>
      </c>
      <c r="E2639" s="355" t="s">
        <v>219</v>
      </c>
      <c r="F2639" s="354">
        <v>5676.8786371143242</v>
      </c>
      <c r="G2639" s="354" t="s">
        <v>238</v>
      </c>
      <c r="H2639" s="354" t="s">
        <v>219</v>
      </c>
      <c r="I2639" s="355" t="s">
        <v>219</v>
      </c>
    </row>
    <row r="2640" spans="1:9">
      <c r="A2640" s="354">
        <v>2018</v>
      </c>
      <c r="B2640" s="354" t="s">
        <v>245</v>
      </c>
      <c r="C2640" s="355" t="s">
        <v>219</v>
      </c>
      <c r="D2640" s="354" t="s">
        <v>219</v>
      </c>
      <c r="E2640" s="355" t="s">
        <v>219</v>
      </c>
      <c r="F2640" s="354">
        <v>65017.169247378741</v>
      </c>
      <c r="G2640" s="354" t="s">
        <v>238</v>
      </c>
      <c r="H2640" s="354" t="s">
        <v>219</v>
      </c>
      <c r="I2640" s="355" t="s">
        <v>219</v>
      </c>
    </row>
    <row r="2641" spans="1:9">
      <c r="A2641" s="354">
        <v>2018</v>
      </c>
      <c r="B2641" s="354" t="s">
        <v>246</v>
      </c>
      <c r="C2641" s="355" t="s">
        <v>219</v>
      </c>
      <c r="D2641" s="354" t="s">
        <v>219</v>
      </c>
      <c r="E2641" s="355" t="s">
        <v>219</v>
      </c>
      <c r="F2641" s="354">
        <v>2299.3019338700014</v>
      </c>
      <c r="G2641" s="354" t="s">
        <v>238</v>
      </c>
      <c r="H2641" s="354" t="s">
        <v>219</v>
      </c>
      <c r="I2641" s="355" t="s">
        <v>219</v>
      </c>
    </row>
    <row r="2642" spans="1:9">
      <c r="A2642" s="354">
        <v>2018</v>
      </c>
      <c r="B2642" s="354" t="s">
        <v>247</v>
      </c>
      <c r="C2642" s="355" t="s">
        <v>219</v>
      </c>
      <c r="D2642" s="354" t="s">
        <v>219</v>
      </c>
      <c r="E2642" s="355" t="s">
        <v>219</v>
      </c>
      <c r="F2642" s="354">
        <v>67316.471181248737</v>
      </c>
      <c r="G2642" s="354" t="s">
        <v>238</v>
      </c>
      <c r="H2642" s="354" t="s">
        <v>219</v>
      </c>
      <c r="I2642" s="355" t="s">
        <v>219</v>
      </c>
    </row>
    <row r="2643" spans="1:9">
      <c r="A2643" s="354">
        <v>2019</v>
      </c>
      <c r="B2643" s="354" t="s">
        <v>239</v>
      </c>
      <c r="C2643" s="355" t="s">
        <v>219</v>
      </c>
      <c r="D2643" s="354" t="s">
        <v>18</v>
      </c>
      <c r="E2643" s="355" t="s">
        <v>219</v>
      </c>
      <c r="F2643" s="354">
        <v>1743.1951750414692</v>
      </c>
      <c r="G2643" s="354" t="s">
        <v>238</v>
      </c>
      <c r="H2643" s="354" t="s">
        <v>219</v>
      </c>
      <c r="I2643" s="355" t="s">
        <v>219</v>
      </c>
    </row>
    <row r="2644" spans="1:9">
      <c r="A2644" s="354">
        <v>2019</v>
      </c>
      <c r="B2644" s="354" t="s">
        <v>239</v>
      </c>
      <c r="C2644" s="355" t="s">
        <v>219</v>
      </c>
      <c r="D2644" s="354" t="s">
        <v>19</v>
      </c>
      <c r="E2644" s="355" t="s">
        <v>219</v>
      </c>
      <c r="F2644" s="354">
        <v>1049.9263187949468</v>
      </c>
      <c r="G2644" s="354" t="s">
        <v>238</v>
      </c>
      <c r="H2644" s="354" t="s">
        <v>219</v>
      </c>
      <c r="I2644" s="355" t="s">
        <v>219</v>
      </c>
    </row>
    <row r="2645" spans="1:9">
      <c r="A2645" s="354">
        <v>2019</v>
      </c>
      <c r="B2645" s="354" t="s">
        <v>239</v>
      </c>
      <c r="C2645" s="355" t="s">
        <v>219</v>
      </c>
      <c r="D2645" s="354" t="s">
        <v>13</v>
      </c>
      <c r="E2645" s="355" t="s">
        <v>219</v>
      </c>
      <c r="F2645" s="354">
        <v>3825.6499672464306</v>
      </c>
      <c r="G2645" s="354" t="s">
        <v>238</v>
      </c>
      <c r="H2645" s="354" t="s">
        <v>219</v>
      </c>
      <c r="I2645" s="355" t="s">
        <v>219</v>
      </c>
    </row>
    <row r="2646" spans="1:9">
      <c r="A2646" s="354">
        <v>2019</v>
      </c>
      <c r="B2646" s="354" t="s">
        <v>239</v>
      </c>
      <c r="C2646" s="355" t="s">
        <v>219</v>
      </c>
      <c r="D2646" s="354" t="s">
        <v>4</v>
      </c>
      <c r="E2646" s="355" t="s">
        <v>219</v>
      </c>
      <c r="F2646" s="354">
        <v>1272.9840498604783</v>
      </c>
      <c r="G2646" s="354" t="s">
        <v>238</v>
      </c>
      <c r="H2646" s="354" t="s">
        <v>219</v>
      </c>
      <c r="I2646" s="355" t="s">
        <v>219</v>
      </c>
    </row>
    <row r="2647" spans="1:9">
      <c r="A2647" s="354">
        <v>2019</v>
      </c>
      <c r="B2647" s="354" t="s">
        <v>239</v>
      </c>
      <c r="C2647" s="355" t="s">
        <v>219</v>
      </c>
      <c r="D2647" s="354" t="s">
        <v>1</v>
      </c>
      <c r="E2647" s="355" t="s">
        <v>219</v>
      </c>
      <c r="F2647" s="354">
        <v>157.60030122052439</v>
      </c>
      <c r="G2647" s="354" t="s">
        <v>238</v>
      </c>
      <c r="H2647" s="354" t="s">
        <v>219</v>
      </c>
      <c r="I2647" s="355" t="s">
        <v>219</v>
      </c>
    </row>
    <row r="2648" spans="1:9">
      <c r="A2648" s="354">
        <v>2019</v>
      </c>
      <c r="B2648" s="354" t="s">
        <v>239</v>
      </c>
      <c r="C2648" s="355" t="s">
        <v>219</v>
      </c>
      <c r="D2648" s="354" t="s">
        <v>2</v>
      </c>
      <c r="E2648" s="355" t="s">
        <v>219</v>
      </c>
      <c r="F2648" s="354">
        <v>12118.352967111538</v>
      </c>
      <c r="G2648" s="354" t="s">
        <v>238</v>
      </c>
      <c r="H2648" s="354" t="s">
        <v>219</v>
      </c>
      <c r="I2648" s="355" t="s">
        <v>219</v>
      </c>
    </row>
    <row r="2649" spans="1:9">
      <c r="A2649" s="354">
        <v>2019</v>
      </c>
      <c r="B2649" s="354" t="s">
        <v>239</v>
      </c>
      <c r="C2649" s="355" t="s">
        <v>219</v>
      </c>
      <c r="D2649" s="354" t="s">
        <v>5</v>
      </c>
      <c r="E2649" s="355" t="s">
        <v>219</v>
      </c>
      <c r="F2649" s="354">
        <v>12516.276342553661</v>
      </c>
      <c r="G2649" s="354" t="s">
        <v>238</v>
      </c>
      <c r="H2649" s="354" t="s">
        <v>219</v>
      </c>
      <c r="I2649" s="355" t="s">
        <v>219</v>
      </c>
    </row>
    <row r="2650" spans="1:9">
      <c r="A2650" s="354">
        <v>2019</v>
      </c>
      <c r="B2650" s="354" t="s">
        <v>239</v>
      </c>
      <c r="C2650" s="355" t="s">
        <v>219</v>
      </c>
      <c r="D2650" s="354" t="s">
        <v>8</v>
      </c>
      <c r="E2650" s="355" t="s">
        <v>219</v>
      </c>
      <c r="F2650" s="354">
        <v>7395.6027496206734</v>
      </c>
      <c r="G2650" s="354" t="s">
        <v>238</v>
      </c>
      <c r="H2650" s="354" t="s">
        <v>219</v>
      </c>
      <c r="I2650" s="355" t="s">
        <v>219</v>
      </c>
    </row>
    <row r="2651" spans="1:9">
      <c r="A2651" s="354">
        <v>2019</v>
      </c>
      <c r="B2651" s="354" t="s">
        <v>239</v>
      </c>
      <c r="C2651" s="355" t="s">
        <v>219</v>
      </c>
      <c r="D2651" s="354" t="s">
        <v>9</v>
      </c>
      <c r="E2651" s="355" t="s">
        <v>219</v>
      </c>
      <c r="F2651" s="354">
        <v>2022.4552168168893</v>
      </c>
      <c r="G2651" s="354" t="s">
        <v>238</v>
      </c>
      <c r="H2651" s="354" t="s">
        <v>219</v>
      </c>
      <c r="I2651" s="355" t="s">
        <v>219</v>
      </c>
    </row>
    <row r="2652" spans="1:9">
      <c r="A2652" s="354">
        <v>2019</v>
      </c>
      <c r="B2652" s="354" t="s">
        <v>239</v>
      </c>
      <c r="C2652" s="355" t="s">
        <v>219</v>
      </c>
      <c r="D2652" s="354" t="s">
        <v>12</v>
      </c>
      <c r="E2652" s="355" t="s">
        <v>219</v>
      </c>
      <c r="F2652" s="354">
        <v>1595.4044641145158</v>
      </c>
      <c r="G2652" s="354" t="s">
        <v>238</v>
      </c>
      <c r="H2652" s="354" t="s">
        <v>219</v>
      </c>
      <c r="I2652" s="355" t="s">
        <v>219</v>
      </c>
    </row>
    <row r="2653" spans="1:9">
      <c r="A2653" s="354">
        <v>2019</v>
      </c>
      <c r="B2653" s="354" t="s">
        <v>239</v>
      </c>
      <c r="C2653" s="355" t="s">
        <v>219</v>
      </c>
      <c r="D2653" s="354" t="s">
        <v>6</v>
      </c>
      <c r="E2653" s="355" t="s">
        <v>219</v>
      </c>
      <c r="F2653" s="354">
        <v>4211.8541804018469</v>
      </c>
      <c r="G2653" s="354" t="s">
        <v>238</v>
      </c>
      <c r="H2653" s="354" t="s">
        <v>219</v>
      </c>
      <c r="I2653" s="355" t="s">
        <v>219</v>
      </c>
    </row>
    <row r="2654" spans="1:9">
      <c r="A2654" s="354">
        <v>2019</v>
      </c>
      <c r="B2654" s="354" t="s">
        <v>239</v>
      </c>
      <c r="C2654" s="355" t="s">
        <v>219</v>
      </c>
      <c r="D2654" s="354" t="s">
        <v>3</v>
      </c>
      <c r="E2654" s="355" t="s">
        <v>219</v>
      </c>
      <c r="F2654" s="354">
        <v>1349.9596974929182</v>
      </c>
      <c r="G2654" s="354" t="s">
        <v>238</v>
      </c>
      <c r="H2654" s="354" t="s">
        <v>219</v>
      </c>
      <c r="I2654" s="355" t="s">
        <v>219</v>
      </c>
    </row>
    <row r="2655" spans="1:9">
      <c r="A2655" s="354">
        <v>2019</v>
      </c>
      <c r="B2655" s="354" t="s">
        <v>239</v>
      </c>
      <c r="C2655" s="355" t="s">
        <v>219</v>
      </c>
      <c r="D2655" s="354" t="s">
        <v>7</v>
      </c>
      <c r="E2655" s="355" t="s">
        <v>219</v>
      </c>
      <c r="F2655" s="354">
        <v>2193.3283980008359</v>
      </c>
      <c r="G2655" s="354" t="s">
        <v>238</v>
      </c>
      <c r="H2655" s="354" t="s">
        <v>219</v>
      </c>
      <c r="I2655" s="355" t="s">
        <v>219</v>
      </c>
    </row>
    <row r="2656" spans="1:9">
      <c r="A2656" s="354">
        <v>2019</v>
      </c>
      <c r="B2656" s="354" t="s">
        <v>239</v>
      </c>
      <c r="C2656" s="355" t="s">
        <v>219</v>
      </c>
      <c r="D2656" s="354" t="s">
        <v>14</v>
      </c>
      <c r="E2656" s="355" t="s">
        <v>219</v>
      </c>
      <c r="F2656" s="354">
        <v>1453.3504135632584</v>
      </c>
      <c r="G2656" s="354" t="s">
        <v>238</v>
      </c>
      <c r="H2656" s="354" t="s">
        <v>219</v>
      </c>
      <c r="I2656" s="355" t="s">
        <v>219</v>
      </c>
    </row>
    <row r="2657" spans="1:9">
      <c r="A2657" s="354">
        <v>2019</v>
      </c>
      <c r="B2657" s="354" t="s">
        <v>239</v>
      </c>
      <c r="C2657" s="355" t="s">
        <v>219</v>
      </c>
      <c r="D2657" s="354" t="s">
        <v>16</v>
      </c>
      <c r="E2657" s="355" t="s">
        <v>219</v>
      </c>
      <c r="F2657" s="354">
        <v>681.43768060758089</v>
      </c>
      <c r="G2657" s="354" t="s">
        <v>238</v>
      </c>
      <c r="H2657" s="354" t="s">
        <v>219</v>
      </c>
      <c r="I2657" s="355" t="s">
        <v>219</v>
      </c>
    </row>
    <row r="2658" spans="1:9">
      <c r="A2658" s="354">
        <v>2019</v>
      </c>
      <c r="B2658" s="354" t="s">
        <v>239</v>
      </c>
      <c r="C2658" s="355" t="s">
        <v>219</v>
      </c>
      <c r="D2658" s="354" t="s">
        <v>47</v>
      </c>
      <c r="E2658" s="355" t="s">
        <v>219</v>
      </c>
      <c r="F2658" s="354">
        <v>647.23498149427382</v>
      </c>
      <c r="G2658" s="354" t="s">
        <v>238</v>
      </c>
      <c r="H2658" s="354" t="s">
        <v>219</v>
      </c>
      <c r="I2658" s="355" t="s">
        <v>219</v>
      </c>
    </row>
    <row r="2659" spans="1:9">
      <c r="A2659" s="354">
        <v>2019</v>
      </c>
      <c r="B2659" s="354" t="s">
        <v>239</v>
      </c>
      <c r="C2659" s="355" t="s">
        <v>219</v>
      </c>
      <c r="D2659" s="354" t="s">
        <v>45</v>
      </c>
      <c r="E2659" s="355" t="s">
        <v>219</v>
      </c>
      <c r="F2659" s="354">
        <v>441.78240695320403</v>
      </c>
      <c r="G2659" s="354" t="s">
        <v>238</v>
      </c>
      <c r="H2659" s="354" t="s">
        <v>219</v>
      </c>
      <c r="I2659" s="355" t="s">
        <v>219</v>
      </c>
    </row>
    <row r="2660" spans="1:9">
      <c r="A2660" s="354">
        <v>2019</v>
      </c>
      <c r="B2660" s="354" t="s">
        <v>239</v>
      </c>
      <c r="C2660" s="355" t="s">
        <v>219</v>
      </c>
      <c r="D2660" s="354" t="s">
        <v>44</v>
      </c>
      <c r="E2660" s="355" t="s">
        <v>219</v>
      </c>
      <c r="F2660" s="354">
        <v>448.36111700991643</v>
      </c>
      <c r="G2660" s="354" t="s">
        <v>238</v>
      </c>
      <c r="H2660" s="354" t="s">
        <v>219</v>
      </c>
      <c r="I2660" s="355" t="s">
        <v>219</v>
      </c>
    </row>
    <row r="2661" spans="1:9">
      <c r="A2661" s="354">
        <v>2019</v>
      </c>
      <c r="B2661" s="354" t="s">
        <v>240</v>
      </c>
      <c r="C2661" s="355" t="s">
        <v>219</v>
      </c>
      <c r="D2661" s="354" t="s">
        <v>2</v>
      </c>
      <c r="E2661" s="355" t="s">
        <v>219</v>
      </c>
      <c r="F2661" s="354">
        <v>924.14906361802616</v>
      </c>
      <c r="G2661" s="354" t="s">
        <v>238</v>
      </c>
      <c r="H2661" s="354" t="s">
        <v>219</v>
      </c>
      <c r="I2661" s="355" t="s">
        <v>219</v>
      </c>
    </row>
    <row r="2662" spans="1:9">
      <c r="A2662" s="354">
        <v>2019</v>
      </c>
      <c r="B2662" s="354" t="s">
        <v>240</v>
      </c>
      <c r="C2662" s="355" t="s">
        <v>219</v>
      </c>
      <c r="D2662" s="354" t="s">
        <v>3</v>
      </c>
      <c r="E2662" s="355" t="s">
        <v>219</v>
      </c>
      <c r="F2662" s="354">
        <v>4793.3689866428022</v>
      </c>
      <c r="G2662" s="354" t="s">
        <v>238</v>
      </c>
      <c r="H2662" s="354" t="s">
        <v>219</v>
      </c>
      <c r="I2662" s="355" t="s">
        <v>219</v>
      </c>
    </row>
    <row r="2663" spans="1:9">
      <c r="A2663" s="354">
        <v>2019</v>
      </c>
      <c r="B2663" s="354" t="s">
        <v>240</v>
      </c>
      <c r="C2663" s="355" t="s">
        <v>219</v>
      </c>
      <c r="D2663" s="354" t="s">
        <v>54</v>
      </c>
      <c r="E2663" s="355" t="s">
        <v>219</v>
      </c>
      <c r="F2663" s="354">
        <v>355.31226335375754</v>
      </c>
      <c r="G2663" s="354" t="s">
        <v>238</v>
      </c>
      <c r="H2663" s="354" t="s">
        <v>219</v>
      </c>
      <c r="I2663" s="355" t="s">
        <v>219</v>
      </c>
    </row>
    <row r="2664" spans="1:9">
      <c r="A2664" s="354">
        <v>2019</v>
      </c>
      <c r="B2664" s="354" t="s">
        <v>241</v>
      </c>
      <c r="C2664" s="355" t="s">
        <v>219</v>
      </c>
      <c r="D2664" s="354" t="s">
        <v>1</v>
      </c>
      <c r="E2664" s="355" t="s">
        <v>219</v>
      </c>
      <c r="F2664" s="354">
        <v>31.352761263483348</v>
      </c>
      <c r="G2664" s="354" t="s">
        <v>238</v>
      </c>
      <c r="H2664" s="354" t="s">
        <v>219</v>
      </c>
      <c r="I2664" s="355" t="s">
        <v>219</v>
      </c>
    </row>
    <row r="2665" spans="1:9">
      <c r="A2665" s="354">
        <v>2019</v>
      </c>
      <c r="B2665" s="354" t="s">
        <v>241</v>
      </c>
      <c r="C2665" s="355" t="s">
        <v>219</v>
      </c>
      <c r="D2665" s="354" t="s">
        <v>12</v>
      </c>
      <c r="E2665" s="355" t="s">
        <v>219</v>
      </c>
      <c r="F2665" s="354">
        <v>6.6425211519412448</v>
      </c>
      <c r="G2665" s="354" t="s">
        <v>238</v>
      </c>
      <c r="H2665" s="354" t="s">
        <v>219</v>
      </c>
      <c r="I2665" s="355" t="s">
        <v>219</v>
      </c>
    </row>
    <row r="2666" spans="1:9">
      <c r="A2666" s="354">
        <v>2019</v>
      </c>
      <c r="B2666" s="354" t="s">
        <v>241</v>
      </c>
      <c r="C2666" s="355" t="s">
        <v>219</v>
      </c>
      <c r="D2666" s="354" t="s">
        <v>7</v>
      </c>
      <c r="E2666" s="355" t="s">
        <v>219</v>
      </c>
      <c r="F2666" s="354">
        <v>15.336246774806392</v>
      </c>
      <c r="G2666" s="354" t="s">
        <v>238</v>
      </c>
      <c r="H2666" s="354" t="s">
        <v>219</v>
      </c>
      <c r="I2666" s="355" t="s">
        <v>219</v>
      </c>
    </row>
    <row r="2667" spans="1:9">
      <c r="A2667" s="354">
        <v>2019</v>
      </c>
      <c r="B2667" s="354" t="s">
        <v>241</v>
      </c>
      <c r="C2667" s="355" t="s">
        <v>219</v>
      </c>
      <c r="D2667" s="354" t="s">
        <v>14</v>
      </c>
      <c r="E2667" s="355" t="s">
        <v>219</v>
      </c>
      <c r="F2667" s="354">
        <v>0</v>
      </c>
      <c r="G2667" s="354" t="s">
        <v>238</v>
      </c>
      <c r="H2667" s="354" t="s">
        <v>219</v>
      </c>
      <c r="I2667" s="355" t="s">
        <v>219</v>
      </c>
    </row>
    <row r="2668" spans="1:9">
      <c r="A2668" s="354">
        <v>2019</v>
      </c>
      <c r="B2668" s="354" t="s">
        <v>241</v>
      </c>
      <c r="C2668" s="355" t="s">
        <v>219</v>
      </c>
      <c r="D2668" s="354" t="s">
        <v>15</v>
      </c>
      <c r="E2668" s="355" t="s">
        <v>219</v>
      </c>
      <c r="F2668" s="354">
        <v>2959.0323656178098</v>
      </c>
      <c r="G2668" s="354" t="s">
        <v>238</v>
      </c>
      <c r="H2668" s="354" t="s">
        <v>219</v>
      </c>
      <c r="I2668" s="355" t="s">
        <v>219</v>
      </c>
    </row>
    <row r="2669" spans="1:9">
      <c r="A2669" s="354">
        <v>2019</v>
      </c>
      <c r="B2669" s="354" t="s">
        <v>241</v>
      </c>
      <c r="C2669" s="355" t="s">
        <v>219</v>
      </c>
      <c r="D2669" s="354" t="s">
        <v>16</v>
      </c>
      <c r="E2669" s="355" t="s">
        <v>219</v>
      </c>
      <c r="F2669" s="354">
        <v>1543.0852424805967</v>
      </c>
      <c r="G2669" s="354" t="s">
        <v>238</v>
      </c>
      <c r="H2669" s="354" t="s">
        <v>219</v>
      </c>
      <c r="I2669" s="355" t="s">
        <v>219</v>
      </c>
    </row>
    <row r="2670" spans="1:9">
      <c r="A2670" s="354">
        <v>2019</v>
      </c>
      <c r="B2670" s="354" t="s">
        <v>241</v>
      </c>
      <c r="C2670" s="355" t="s">
        <v>219</v>
      </c>
      <c r="D2670" s="354" t="s">
        <v>47</v>
      </c>
      <c r="E2670" s="355" t="s">
        <v>219</v>
      </c>
      <c r="F2670" s="354">
        <v>1332.8562275807583</v>
      </c>
      <c r="G2670" s="354" t="s">
        <v>238</v>
      </c>
      <c r="H2670" s="354" t="s">
        <v>219</v>
      </c>
      <c r="I2670" s="355" t="s">
        <v>219</v>
      </c>
    </row>
    <row r="2671" spans="1:9">
      <c r="A2671" s="354">
        <v>2019</v>
      </c>
      <c r="B2671" s="354" t="s">
        <v>241</v>
      </c>
      <c r="C2671" s="355" t="s">
        <v>219</v>
      </c>
      <c r="D2671" s="354" t="s">
        <v>45</v>
      </c>
      <c r="E2671" s="355" t="s">
        <v>219</v>
      </c>
      <c r="F2671" s="354">
        <v>6.931451942310856</v>
      </c>
      <c r="G2671" s="354" t="s">
        <v>238</v>
      </c>
      <c r="H2671" s="354" t="s">
        <v>219</v>
      </c>
      <c r="I2671" s="355" t="s">
        <v>219</v>
      </c>
    </row>
    <row r="2672" spans="1:9">
      <c r="A2672" s="354">
        <v>2019</v>
      </c>
      <c r="B2672" s="354" t="s">
        <v>241</v>
      </c>
      <c r="C2672" s="355" t="s">
        <v>219</v>
      </c>
      <c r="D2672" s="354" t="s">
        <v>44</v>
      </c>
      <c r="E2672" s="355" t="s">
        <v>219</v>
      </c>
      <c r="F2672" s="354">
        <v>49.010899944781158</v>
      </c>
      <c r="G2672" s="354" t="s">
        <v>238</v>
      </c>
      <c r="H2672" s="354" t="s">
        <v>219</v>
      </c>
      <c r="I2672" s="355" t="s">
        <v>219</v>
      </c>
    </row>
    <row r="2673" spans="1:9">
      <c r="A2673" s="354">
        <v>2019</v>
      </c>
      <c r="B2673" s="354" t="s">
        <v>242</v>
      </c>
      <c r="C2673" s="355" t="s">
        <v>219</v>
      </c>
      <c r="D2673" s="354" t="s">
        <v>243</v>
      </c>
      <c r="E2673" s="355" t="s">
        <v>219</v>
      </c>
      <c r="F2673" s="354">
        <v>1430.5843510810028</v>
      </c>
      <c r="G2673" s="354" t="s">
        <v>238</v>
      </c>
      <c r="H2673" s="354" t="s">
        <v>219</v>
      </c>
      <c r="I2673" s="355" t="s">
        <v>219</v>
      </c>
    </row>
    <row r="2674" spans="1:9">
      <c r="A2674" s="354">
        <v>2019</v>
      </c>
      <c r="B2674" s="354" t="s">
        <v>242</v>
      </c>
      <c r="C2674" s="355" t="s">
        <v>219</v>
      </c>
      <c r="D2674" s="354" t="s">
        <v>98</v>
      </c>
      <c r="E2674" s="355" t="s">
        <v>219</v>
      </c>
      <c r="F2674" s="354">
        <v>9790.0074956998142</v>
      </c>
      <c r="G2674" s="354" t="s">
        <v>238</v>
      </c>
      <c r="H2674" s="354" t="s">
        <v>219</v>
      </c>
      <c r="I2674" s="355" t="s">
        <v>219</v>
      </c>
    </row>
    <row r="2675" spans="1:9">
      <c r="A2675" s="354">
        <v>2019</v>
      </c>
      <c r="B2675" s="354" t="s">
        <v>242</v>
      </c>
      <c r="C2675" s="355" t="s">
        <v>219</v>
      </c>
      <c r="D2675" s="354" t="s">
        <v>244</v>
      </c>
      <c r="E2675" s="355" t="s">
        <v>219</v>
      </c>
      <c r="F2675" s="354">
        <v>2574.128449418733</v>
      </c>
      <c r="G2675" s="354" t="s">
        <v>238</v>
      </c>
      <c r="H2675" s="354" t="s">
        <v>219</v>
      </c>
      <c r="I2675" s="355" t="s">
        <v>219</v>
      </c>
    </row>
    <row r="2676" spans="1:9">
      <c r="A2676" s="354">
        <v>2019</v>
      </c>
      <c r="B2676" s="354" t="s">
        <v>242</v>
      </c>
      <c r="C2676" s="355" t="s">
        <v>219</v>
      </c>
      <c r="D2676" s="354" t="s">
        <v>74</v>
      </c>
      <c r="E2676" s="355" t="s">
        <v>219</v>
      </c>
      <c r="F2676" s="354">
        <v>5944.2477167564884</v>
      </c>
      <c r="G2676" s="354" t="s">
        <v>238</v>
      </c>
      <c r="H2676" s="354" t="s">
        <v>219</v>
      </c>
      <c r="I2676" s="355" t="s">
        <v>219</v>
      </c>
    </row>
    <row r="2677" spans="1:9">
      <c r="A2677" s="354">
        <v>2019</v>
      </c>
      <c r="B2677" s="354" t="s">
        <v>245</v>
      </c>
      <c r="C2677" s="355" t="s">
        <v>219</v>
      </c>
      <c r="D2677" s="354" t="s">
        <v>219</v>
      </c>
      <c r="E2677" s="355" t="s">
        <v>219</v>
      </c>
      <c r="F2677" s="354">
        <v>67141.834458276033</v>
      </c>
      <c r="G2677" s="354" t="s">
        <v>238</v>
      </c>
      <c r="H2677" s="354" t="s">
        <v>219</v>
      </c>
      <c r="I2677" s="355" t="s">
        <v>219</v>
      </c>
    </row>
    <row r="2678" spans="1:9">
      <c r="A2678" s="354">
        <v>2019</v>
      </c>
      <c r="B2678" s="354" t="s">
        <v>246</v>
      </c>
      <c r="C2678" s="355" t="s">
        <v>219</v>
      </c>
      <c r="D2678" s="354" t="s">
        <v>219</v>
      </c>
      <c r="E2678" s="355" t="s">
        <v>219</v>
      </c>
      <c r="F2678" s="354">
        <v>2263.5125536398859</v>
      </c>
      <c r="G2678" s="354" t="s">
        <v>238</v>
      </c>
      <c r="H2678" s="354" t="s">
        <v>219</v>
      </c>
      <c r="I2678" s="355" t="s">
        <v>219</v>
      </c>
    </row>
    <row r="2679" spans="1:9">
      <c r="A2679" s="354">
        <v>2019</v>
      </c>
      <c r="B2679" s="354" t="s">
        <v>247</v>
      </c>
      <c r="C2679" s="355" t="s">
        <v>219</v>
      </c>
      <c r="D2679" s="354" t="s">
        <v>219</v>
      </c>
      <c r="E2679" s="355" t="s">
        <v>219</v>
      </c>
      <c r="F2679" s="354">
        <v>69405.347011915917</v>
      </c>
      <c r="G2679" s="354" t="s">
        <v>238</v>
      </c>
      <c r="H2679" s="354" t="s">
        <v>219</v>
      </c>
      <c r="I2679" s="355" t="s">
        <v>219</v>
      </c>
    </row>
    <row r="2680" spans="1:9">
      <c r="A2680" s="354">
        <v>2020</v>
      </c>
      <c r="B2680" s="354" t="s">
        <v>239</v>
      </c>
      <c r="C2680" s="355" t="s">
        <v>219</v>
      </c>
      <c r="D2680" s="354" t="s">
        <v>18</v>
      </c>
      <c r="E2680" s="355" t="s">
        <v>219</v>
      </c>
      <c r="F2680" s="354">
        <v>1780.6331006608241</v>
      </c>
      <c r="G2680" s="354" t="s">
        <v>238</v>
      </c>
      <c r="H2680" s="354" t="s">
        <v>219</v>
      </c>
      <c r="I2680" s="355" t="s">
        <v>219</v>
      </c>
    </row>
    <row r="2681" spans="1:9">
      <c r="A2681" s="354">
        <v>2020</v>
      </c>
      <c r="B2681" s="354" t="s">
        <v>239</v>
      </c>
      <c r="C2681" s="355" t="s">
        <v>219</v>
      </c>
      <c r="D2681" s="354" t="s">
        <v>19</v>
      </c>
      <c r="E2681" s="355" t="s">
        <v>219</v>
      </c>
      <c r="F2681" s="354">
        <v>1357.4882394798678</v>
      </c>
      <c r="G2681" s="354" t="s">
        <v>238</v>
      </c>
      <c r="H2681" s="354" t="s">
        <v>219</v>
      </c>
      <c r="I2681" s="355" t="s">
        <v>219</v>
      </c>
    </row>
    <row r="2682" spans="1:9">
      <c r="A2682" s="354">
        <v>2020</v>
      </c>
      <c r="B2682" s="354" t="s">
        <v>239</v>
      </c>
      <c r="C2682" s="355" t="s">
        <v>219</v>
      </c>
      <c r="D2682" s="354" t="s">
        <v>13</v>
      </c>
      <c r="E2682" s="355" t="s">
        <v>219</v>
      </c>
      <c r="F2682" s="354">
        <v>3055.8195899904135</v>
      </c>
      <c r="G2682" s="354" t="s">
        <v>238</v>
      </c>
      <c r="H2682" s="354" t="s">
        <v>219</v>
      </c>
      <c r="I2682" s="355" t="s">
        <v>219</v>
      </c>
    </row>
    <row r="2683" spans="1:9">
      <c r="A2683" s="354">
        <v>2020</v>
      </c>
      <c r="B2683" s="354" t="s">
        <v>239</v>
      </c>
      <c r="C2683" s="355" t="s">
        <v>219</v>
      </c>
      <c r="D2683" s="354" t="s">
        <v>4</v>
      </c>
      <c r="E2683" s="355" t="s">
        <v>219</v>
      </c>
      <c r="F2683" s="354">
        <v>1300.4881414175381</v>
      </c>
      <c r="G2683" s="354" t="s">
        <v>238</v>
      </c>
      <c r="H2683" s="354" t="s">
        <v>219</v>
      </c>
      <c r="I2683" s="355" t="s">
        <v>219</v>
      </c>
    </row>
    <row r="2684" spans="1:9">
      <c r="A2684" s="354">
        <v>2020</v>
      </c>
      <c r="B2684" s="354" t="s">
        <v>239</v>
      </c>
      <c r="C2684" s="355" t="s">
        <v>219</v>
      </c>
      <c r="D2684" s="354" t="s">
        <v>1</v>
      </c>
      <c r="E2684" s="355" t="s">
        <v>219</v>
      </c>
      <c r="F2684" s="354">
        <v>162.74275451656885</v>
      </c>
      <c r="G2684" s="354" t="s">
        <v>238</v>
      </c>
      <c r="H2684" s="354" t="s">
        <v>219</v>
      </c>
      <c r="I2684" s="355" t="s">
        <v>219</v>
      </c>
    </row>
    <row r="2685" spans="1:9">
      <c r="A2685" s="354">
        <v>2020</v>
      </c>
      <c r="B2685" s="354" t="s">
        <v>239</v>
      </c>
      <c r="C2685" s="355" t="s">
        <v>219</v>
      </c>
      <c r="D2685" s="354" t="s">
        <v>2</v>
      </c>
      <c r="E2685" s="355" t="s">
        <v>219</v>
      </c>
      <c r="F2685" s="354">
        <v>6358.2492795834351</v>
      </c>
      <c r="G2685" s="354" t="s">
        <v>238</v>
      </c>
      <c r="H2685" s="354" t="s">
        <v>219</v>
      </c>
      <c r="I2685" s="355" t="s">
        <v>219</v>
      </c>
    </row>
    <row r="2686" spans="1:9">
      <c r="A2686" s="354">
        <v>2020</v>
      </c>
      <c r="B2686" s="354" t="s">
        <v>239</v>
      </c>
      <c r="C2686" s="355" t="s">
        <v>219</v>
      </c>
      <c r="D2686" s="354" t="s">
        <v>5</v>
      </c>
      <c r="E2686" s="355" t="s">
        <v>219</v>
      </c>
      <c r="F2686" s="354">
        <v>10444.668037510062</v>
      </c>
      <c r="G2686" s="354" t="s">
        <v>238</v>
      </c>
      <c r="H2686" s="354" t="s">
        <v>219</v>
      </c>
      <c r="I2686" s="355" t="s">
        <v>219</v>
      </c>
    </row>
    <row r="2687" spans="1:9">
      <c r="A2687" s="354">
        <v>2020</v>
      </c>
      <c r="B2687" s="354" t="s">
        <v>239</v>
      </c>
      <c r="C2687" s="355" t="s">
        <v>219</v>
      </c>
      <c r="D2687" s="354" t="s">
        <v>8</v>
      </c>
      <c r="E2687" s="355" t="s">
        <v>219</v>
      </c>
      <c r="F2687" s="354">
        <v>6235.6811017979417</v>
      </c>
      <c r="G2687" s="354" t="s">
        <v>238</v>
      </c>
      <c r="H2687" s="354" t="s">
        <v>219</v>
      </c>
      <c r="I2687" s="355" t="s">
        <v>219</v>
      </c>
    </row>
    <row r="2688" spans="1:9">
      <c r="A2688" s="354">
        <v>2020</v>
      </c>
      <c r="B2688" s="354" t="s">
        <v>239</v>
      </c>
      <c r="C2688" s="355" t="s">
        <v>219</v>
      </c>
      <c r="D2688" s="354" t="s">
        <v>9</v>
      </c>
      <c r="E2688" s="355" t="s">
        <v>219</v>
      </c>
      <c r="F2688" s="354">
        <v>754.08767059718991</v>
      </c>
      <c r="G2688" s="354" t="s">
        <v>238</v>
      </c>
      <c r="H2688" s="354" t="s">
        <v>219</v>
      </c>
      <c r="I2688" s="355" t="s">
        <v>219</v>
      </c>
    </row>
    <row r="2689" spans="1:9">
      <c r="A2689" s="354">
        <v>2020</v>
      </c>
      <c r="B2689" s="354" t="s">
        <v>239</v>
      </c>
      <c r="C2689" s="355" t="s">
        <v>219</v>
      </c>
      <c r="D2689" s="354" t="s">
        <v>12</v>
      </c>
      <c r="E2689" s="355" t="s">
        <v>219</v>
      </c>
      <c r="F2689" s="354">
        <v>1619.1412590216919</v>
      </c>
      <c r="G2689" s="354" t="s">
        <v>238</v>
      </c>
      <c r="H2689" s="354" t="s">
        <v>219</v>
      </c>
      <c r="I2689" s="355" t="s">
        <v>219</v>
      </c>
    </row>
    <row r="2690" spans="1:9">
      <c r="A2690" s="354">
        <v>2020</v>
      </c>
      <c r="B2690" s="354" t="s">
        <v>239</v>
      </c>
      <c r="C2690" s="355" t="s">
        <v>219</v>
      </c>
      <c r="D2690" s="354" t="s">
        <v>6</v>
      </c>
      <c r="E2690" s="355" t="s">
        <v>219</v>
      </c>
      <c r="F2690" s="354">
        <v>4174.6028499380809</v>
      </c>
      <c r="G2690" s="354" t="s">
        <v>238</v>
      </c>
      <c r="H2690" s="354" t="s">
        <v>219</v>
      </c>
      <c r="I2690" s="355" t="s">
        <v>219</v>
      </c>
    </row>
    <row r="2691" spans="1:9">
      <c r="A2691" s="354">
        <v>2020</v>
      </c>
      <c r="B2691" s="354" t="s">
        <v>239</v>
      </c>
      <c r="C2691" s="355" t="s">
        <v>219</v>
      </c>
      <c r="D2691" s="354" t="s">
        <v>3</v>
      </c>
      <c r="E2691" s="355" t="s">
        <v>219</v>
      </c>
      <c r="F2691" s="354">
        <v>1185.2802047529033</v>
      </c>
      <c r="G2691" s="354" t="s">
        <v>238</v>
      </c>
      <c r="H2691" s="354" t="s">
        <v>219</v>
      </c>
      <c r="I2691" s="355" t="s">
        <v>219</v>
      </c>
    </row>
    <row r="2692" spans="1:9">
      <c r="A2692" s="354">
        <v>2020</v>
      </c>
      <c r="B2692" s="354" t="s">
        <v>239</v>
      </c>
      <c r="C2692" s="355" t="s">
        <v>219</v>
      </c>
      <c r="D2692" s="354" t="s">
        <v>7</v>
      </c>
      <c r="E2692" s="355" t="s">
        <v>219</v>
      </c>
      <c r="F2692" s="354">
        <v>1746.666943597199</v>
      </c>
      <c r="G2692" s="354" t="s">
        <v>238</v>
      </c>
      <c r="H2692" s="354" t="s">
        <v>219</v>
      </c>
      <c r="I2692" s="355" t="s">
        <v>219</v>
      </c>
    </row>
    <row r="2693" spans="1:9">
      <c r="A2693" s="354">
        <v>2020</v>
      </c>
      <c r="B2693" s="354" t="s">
        <v>239</v>
      </c>
      <c r="C2693" s="355" t="s">
        <v>219</v>
      </c>
      <c r="D2693" s="354" t="s">
        <v>14</v>
      </c>
      <c r="E2693" s="355" t="s">
        <v>219</v>
      </c>
      <c r="F2693" s="354">
        <v>1307.2470990224269</v>
      </c>
      <c r="G2693" s="354" t="s">
        <v>238</v>
      </c>
      <c r="H2693" s="354" t="s">
        <v>219</v>
      </c>
      <c r="I2693" s="355" t="s">
        <v>219</v>
      </c>
    </row>
    <row r="2694" spans="1:9">
      <c r="A2694" s="354">
        <v>2020</v>
      </c>
      <c r="B2694" s="354" t="s">
        <v>239</v>
      </c>
      <c r="C2694" s="355" t="s">
        <v>219</v>
      </c>
      <c r="D2694" s="354" t="s">
        <v>16</v>
      </c>
      <c r="E2694" s="355" t="s">
        <v>219</v>
      </c>
      <c r="F2694" s="354">
        <v>624.98852639682229</v>
      </c>
      <c r="G2694" s="354" t="s">
        <v>238</v>
      </c>
      <c r="H2694" s="354" t="s">
        <v>219</v>
      </c>
      <c r="I2694" s="355" t="s">
        <v>219</v>
      </c>
    </row>
    <row r="2695" spans="1:9">
      <c r="A2695" s="354">
        <v>2020</v>
      </c>
      <c r="B2695" s="354" t="s">
        <v>239</v>
      </c>
      <c r="C2695" s="355" t="s">
        <v>219</v>
      </c>
      <c r="D2695" s="354" t="s">
        <v>47</v>
      </c>
      <c r="E2695" s="355" t="s">
        <v>219</v>
      </c>
      <c r="F2695" s="354">
        <v>699.41843732623545</v>
      </c>
      <c r="G2695" s="354" t="s">
        <v>238</v>
      </c>
      <c r="H2695" s="354" t="s">
        <v>219</v>
      </c>
      <c r="I2695" s="355" t="s">
        <v>219</v>
      </c>
    </row>
    <row r="2696" spans="1:9">
      <c r="A2696" s="354">
        <v>2020</v>
      </c>
      <c r="B2696" s="354" t="s">
        <v>239</v>
      </c>
      <c r="C2696" s="355" t="s">
        <v>219</v>
      </c>
      <c r="D2696" s="354" t="s">
        <v>45</v>
      </c>
      <c r="E2696" s="355" t="s">
        <v>219</v>
      </c>
      <c r="F2696" s="354">
        <v>145.44400653111012</v>
      </c>
      <c r="G2696" s="354" t="s">
        <v>238</v>
      </c>
      <c r="H2696" s="354" t="s">
        <v>219</v>
      </c>
      <c r="I2696" s="355" t="s">
        <v>219</v>
      </c>
    </row>
    <row r="2697" spans="1:9">
      <c r="A2697" s="354">
        <v>2020</v>
      </c>
      <c r="B2697" s="354" t="s">
        <v>239</v>
      </c>
      <c r="C2697" s="355" t="s">
        <v>219</v>
      </c>
      <c r="D2697" s="354" t="s">
        <v>44</v>
      </c>
      <c r="E2697" s="355" t="s">
        <v>219</v>
      </c>
      <c r="F2697" s="354">
        <v>342.68134150484644</v>
      </c>
      <c r="G2697" s="354" t="s">
        <v>238</v>
      </c>
      <c r="H2697" s="354" t="s">
        <v>219</v>
      </c>
      <c r="I2697" s="355" t="s">
        <v>219</v>
      </c>
    </row>
    <row r="2698" spans="1:9">
      <c r="A2698" s="354">
        <v>2020</v>
      </c>
      <c r="B2698" s="354" t="s">
        <v>240</v>
      </c>
      <c r="C2698" s="355" t="s">
        <v>219</v>
      </c>
      <c r="D2698" s="354" t="s">
        <v>2</v>
      </c>
      <c r="E2698" s="355" t="s">
        <v>219</v>
      </c>
      <c r="F2698" s="354">
        <v>462.35283277391494</v>
      </c>
      <c r="G2698" s="354" t="s">
        <v>238</v>
      </c>
      <c r="H2698" s="354" t="s">
        <v>219</v>
      </c>
      <c r="I2698" s="355" t="s">
        <v>219</v>
      </c>
    </row>
    <row r="2699" spans="1:9">
      <c r="A2699" s="354">
        <v>2020</v>
      </c>
      <c r="B2699" s="354" t="s">
        <v>240</v>
      </c>
      <c r="C2699" s="355" t="s">
        <v>219</v>
      </c>
      <c r="D2699" s="354" t="s">
        <v>3</v>
      </c>
      <c r="E2699" s="355" t="s">
        <v>219</v>
      </c>
      <c r="F2699" s="354">
        <v>4960.2625098626331</v>
      </c>
      <c r="G2699" s="354" t="s">
        <v>238</v>
      </c>
      <c r="H2699" s="354" t="s">
        <v>219</v>
      </c>
      <c r="I2699" s="355" t="s">
        <v>219</v>
      </c>
    </row>
    <row r="2700" spans="1:9">
      <c r="A2700" s="354">
        <v>2020</v>
      </c>
      <c r="B2700" s="354" t="s">
        <v>240</v>
      </c>
      <c r="C2700" s="355" t="s">
        <v>219</v>
      </c>
      <c r="D2700" s="354" t="s">
        <v>54</v>
      </c>
      <c r="E2700" s="355" t="s">
        <v>219</v>
      </c>
      <c r="F2700" s="354">
        <v>285.5050421493749</v>
      </c>
      <c r="G2700" s="354" t="s">
        <v>238</v>
      </c>
      <c r="H2700" s="354" t="s">
        <v>219</v>
      </c>
      <c r="I2700" s="355" t="s">
        <v>219</v>
      </c>
    </row>
    <row r="2701" spans="1:9">
      <c r="A2701" s="354">
        <v>2020</v>
      </c>
      <c r="B2701" s="354" t="s">
        <v>241</v>
      </c>
      <c r="C2701" s="355" t="s">
        <v>219</v>
      </c>
      <c r="D2701" s="354" t="s">
        <v>1</v>
      </c>
      <c r="E2701" s="355" t="s">
        <v>219</v>
      </c>
      <c r="F2701" s="354">
        <v>31.423799177699308</v>
      </c>
      <c r="G2701" s="354" t="s">
        <v>238</v>
      </c>
      <c r="H2701" s="354" t="s">
        <v>219</v>
      </c>
      <c r="I2701" s="355" t="s">
        <v>219</v>
      </c>
    </row>
    <row r="2702" spans="1:9">
      <c r="A2702" s="354">
        <v>2020</v>
      </c>
      <c r="B2702" s="354" t="s">
        <v>241</v>
      </c>
      <c r="C2702" s="355" t="s">
        <v>219</v>
      </c>
      <c r="D2702" s="354" t="s">
        <v>12</v>
      </c>
      <c r="E2702" s="355" t="s">
        <v>219</v>
      </c>
      <c r="F2702" s="354">
        <v>6.6764174151501194</v>
      </c>
      <c r="G2702" s="354" t="s">
        <v>238</v>
      </c>
      <c r="H2702" s="354" t="s">
        <v>219</v>
      </c>
      <c r="I2702" s="355" t="s">
        <v>219</v>
      </c>
    </row>
    <row r="2703" spans="1:9">
      <c r="A2703" s="354">
        <v>2020</v>
      </c>
      <c r="B2703" s="354" t="s">
        <v>241</v>
      </c>
      <c r="C2703" s="355" t="s">
        <v>219</v>
      </c>
      <c r="D2703" s="354" t="s">
        <v>7</v>
      </c>
      <c r="E2703" s="355" t="s">
        <v>219</v>
      </c>
      <c r="F2703" s="354">
        <v>15.868970531448619</v>
      </c>
      <c r="G2703" s="354" t="s">
        <v>238</v>
      </c>
      <c r="H2703" s="354" t="s">
        <v>219</v>
      </c>
      <c r="I2703" s="355" t="s">
        <v>219</v>
      </c>
    </row>
    <row r="2704" spans="1:9">
      <c r="A2704" s="354">
        <v>2020</v>
      </c>
      <c r="B2704" s="354" t="s">
        <v>241</v>
      </c>
      <c r="C2704" s="355" t="s">
        <v>219</v>
      </c>
      <c r="D2704" s="354" t="s">
        <v>14</v>
      </c>
      <c r="E2704" s="355" t="s">
        <v>219</v>
      </c>
      <c r="F2704" s="354">
        <v>0</v>
      </c>
      <c r="G2704" s="354" t="s">
        <v>238</v>
      </c>
      <c r="H2704" s="354" t="s">
        <v>219</v>
      </c>
      <c r="I2704" s="355" t="s">
        <v>219</v>
      </c>
    </row>
    <row r="2705" spans="1:9">
      <c r="A2705" s="354">
        <v>2020</v>
      </c>
      <c r="B2705" s="354" t="s">
        <v>241</v>
      </c>
      <c r="C2705" s="355" t="s">
        <v>219</v>
      </c>
      <c r="D2705" s="354" t="s">
        <v>15</v>
      </c>
      <c r="E2705" s="355" t="s">
        <v>219</v>
      </c>
      <c r="F2705" s="354">
        <v>3421.9055644441146</v>
      </c>
      <c r="G2705" s="354" t="s">
        <v>238</v>
      </c>
      <c r="H2705" s="354" t="s">
        <v>219</v>
      </c>
      <c r="I2705" s="355" t="s">
        <v>219</v>
      </c>
    </row>
    <row r="2706" spans="1:9">
      <c r="A2706" s="354">
        <v>2020</v>
      </c>
      <c r="B2706" s="354" t="s">
        <v>241</v>
      </c>
      <c r="C2706" s="355" t="s">
        <v>219</v>
      </c>
      <c r="D2706" s="354" t="s">
        <v>16</v>
      </c>
      <c r="E2706" s="355" t="s">
        <v>219</v>
      </c>
      <c r="F2706" s="354">
        <v>1487.5494899181792</v>
      </c>
      <c r="G2706" s="354" t="s">
        <v>238</v>
      </c>
      <c r="H2706" s="354" t="s">
        <v>219</v>
      </c>
      <c r="I2706" s="355" t="s">
        <v>219</v>
      </c>
    </row>
    <row r="2707" spans="1:9">
      <c r="A2707" s="354">
        <v>2020</v>
      </c>
      <c r="B2707" s="354" t="s">
        <v>241</v>
      </c>
      <c r="C2707" s="355" t="s">
        <v>219</v>
      </c>
      <c r="D2707" s="354" t="s">
        <v>47</v>
      </c>
      <c r="E2707" s="355" t="s">
        <v>219</v>
      </c>
      <c r="F2707" s="354">
        <v>1588.7791130317869</v>
      </c>
      <c r="G2707" s="354" t="s">
        <v>238</v>
      </c>
      <c r="H2707" s="354" t="s">
        <v>219</v>
      </c>
      <c r="I2707" s="355" t="s">
        <v>219</v>
      </c>
    </row>
    <row r="2708" spans="1:9">
      <c r="A2708" s="354">
        <v>2020</v>
      </c>
      <c r="B2708" s="354" t="s">
        <v>241</v>
      </c>
      <c r="C2708" s="355" t="s">
        <v>219</v>
      </c>
      <c r="D2708" s="354" t="s">
        <v>45</v>
      </c>
      <c r="E2708" s="355" t="s">
        <v>219</v>
      </c>
      <c r="F2708" s="354">
        <v>6.1489954375310489</v>
      </c>
      <c r="G2708" s="354" t="s">
        <v>238</v>
      </c>
      <c r="H2708" s="354" t="s">
        <v>219</v>
      </c>
      <c r="I2708" s="355" t="s">
        <v>219</v>
      </c>
    </row>
    <row r="2709" spans="1:9">
      <c r="A2709" s="354">
        <v>2020</v>
      </c>
      <c r="B2709" s="354" t="s">
        <v>241</v>
      </c>
      <c r="C2709" s="355" t="s">
        <v>219</v>
      </c>
      <c r="D2709" s="354" t="s">
        <v>44</v>
      </c>
      <c r="E2709" s="355" t="s">
        <v>219</v>
      </c>
      <c r="F2709" s="354">
        <v>45.999973891583814</v>
      </c>
      <c r="G2709" s="354" t="s">
        <v>238</v>
      </c>
      <c r="H2709" s="354" t="s">
        <v>219</v>
      </c>
      <c r="I2709" s="355" t="s">
        <v>219</v>
      </c>
    </row>
    <row r="2710" spans="1:9">
      <c r="A2710" s="354">
        <v>2020</v>
      </c>
      <c r="B2710" s="354" t="s">
        <v>242</v>
      </c>
      <c r="C2710" s="355" t="s">
        <v>219</v>
      </c>
      <c r="D2710" s="354" t="s">
        <v>243</v>
      </c>
      <c r="E2710" s="355" t="s">
        <v>219</v>
      </c>
      <c r="F2710" s="354">
        <v>1463.3026232471948</v>
      </c>
      <c r="G2710" s="354" t="s">
        <v>238</v>
      </c>
      <c r="H2710" s="354" t="s">
        <v>219</v>
      </c>
      <c r="I2710" s="355" t="s">
        <v>219</v>
      </c>
    </row>
    <row r="2711" spans="1:9">
      <c r="A2711" s="354">
        <v>2020</v>
      </c>
      <c r="B2711" s="354" t="s">
        <v>242</v>
      </c>
      <c r="C2711" s="355" t="s">
        <v>219</v>
      </c>
      <c r="D2711" s="354" t="s">
        <v>98</v>
      </c>
      <c r="E2711" s="355" t="s">
        <v>219</v>
      </c>
      <c r="F2711" s="354">
        <v>9191.220282573584</v>
      </c>
      <c r="G2711" s="354" t="s">
        <v>238</v>
      </c>
      <c r="H2711" s="354" t="s">
        <v>219</v>
      </c>
      <c r="I2711" s="355" t="s">
        <v>219</v>
      </c>
    </row>
    <row r="2712" spans="1:9">
      <c r="A2712" s="354">
        <v>2020</v>
      </c>
      <c r="B2712" s="354" t="s">
        <v>242</v>
      </c>
      <c r="C2712" s="355" t="s">
        <v>219</v>
      </c>
      <c r="D2712" s="354" t="s">
        <v>244</v>
      </c>
      <c r="E2712" s="355" t="s">
        <v>219</v>
      </c>
      <c r="F2712" s="354">
        <v>2109.0447978798798</v>
      </c>
      <c r="G2712" s="354" t="s">
        <v>238</v>
      </c>
      <c r="H2712" s="354" t="s">
        <v>219</v>
      </c>
      <c r="I2712" s="355" t="s">
        <v>219</v>
      </c>
    </row>
    <row r="2713" spans="1:9">
      <c r="A2713" s="354">
        <v>2020</v>
      </c>
      <c r="B2713" s="354" t="s">
        <v>242</v>
      </c>
      <c r="C2713" s="355" t="s">
        <v>219</v>
      </c>
      <c r="D2713" s="354" t="s">
        <v>74</v>
      </c>
      <c r="E2713" s="355" t="s">
        <v>219</v>
      </c>
      <c r="F2713" s="354">
        <v>6618.5235113158878</v>
      </c>
      <c r="G2713" s="354" t="s">
        <v>238</v>
      </c>
      <c r="H2713" s="354" t="s">
        <v>219</v>
      </c>
      <c r="I2713" s="355" t="s">
        <v>219</v>
      </c>
    </row>
    <row r="2714" spans="1:9">
      <c r="A2714" s="354">
        <v>2020</v>
      </c>
      <c r="B2714" s="354" t="s">
        <v>245</v>
      </c>
      <c r="C2714" s="355" t="s">
        <v>219</v>
      </c>
      <c r="D2714" s="354" t="s">
        <v>219</v>
      </c>
      <c r="E2714" s="355" t="s">
        <v>219</v>
      </c>
      <c r="F2714" s="354">
        <v>55561.665332575401</v>
      </c>
      <c r="G2714" s="354" t="s">
        <v>238</v>
      </c>
      <c r="H2714" s="354" t="s">
        <v>219</v>
      </c>
      <c r="I2714" s="355" t="s">
        <v>219</v>
      </c>
    </row>
    <row r="2715" spans="1:9">
      <c r="A2715" s="354">
        <v>2020</v>
      </c>
      <c r="B2715" s="354" t="s">
        <v>246</v>
      </c>
      <c r="C2715" s="355" t="s">
        <v>219</v>
      </c>
      <c r="D2715" s="354" t="s">
        <v>219</v>
      </c>
      <c r="E2715" s="355" t="s">
        <v>219</v>
      </c>
      <c r="F2715" s="354">
        <v>1457.1489832765403</v>
      </c>
      <c r="G2715" s="354" t="s">
        <v>238</v>
      </c>
      <c r="H2715" s="354" t="s">
        <v>219</v>
      </c>
      <c r="I2715" s="355" t="s">
        <v>219</v>
      </c>
    </row>
    <row r="2716" spans="1:9">
      <c r="A2716" s="354">
        <v>2020</v>
      </c>
      <c r="B2716" s="354" t="s">
        <v>247</v>
      </c>
      <c r="C2716" s="355" t="s">
        <v>219</v>
      </c>
      <c r="D2716" s="354" t="s">
        <v>219</v>
      </c>
      <c r="E2716" s="355" t="s">
        <v>219</v>
      </c>
      <c r="F2716" s="354">
        <v>57036.460526150018</v>
      </c>
      <c r="G2716" s="354" t="s">
        <v>238</v>
      </c>
      <c r="H2716" s="354" t="s">
        <v>219</v>
      </c>
      <c r="I2716" s="355" t="s">
        <v>219</v>
      </c>
    </row>
    <row r="2717" spans="1:9">
      <c r="A2717" s="354">
        <v>2021</v>
      </c>
      <c r="B2717" s="354" t="s">
        <v>239</v>
      </c>
      <c r="C2717" s="355" t="s">
        <v>219</v>
      </c>
      <c r="D2717" s="354" t="s">
        <v>18</v>
      </c>
      <c r="E2717" s="355" t="s">
        <v>219</v>
      </c>
      <c r="F2717" s="354">
        <v>1863.7505904609645</v>
      </c>
      <c r="G2717" s="354" t="s">
        <v>238</v>
      </c>
      <c r="H2717" s="354" t="s">
        <v>219</v>
      </c>
      <c r="I2717" s="355" t="s">
        <v>219</v>
      </c>
    </row>
    <row r="2718" spans="1:9">
      <c r="A2718" s="354">
        <v>2021</v>
      </c>
      <c r="B2718" s="354" t="s">
        <v>239</v>
      </c>
      <c r="C2718" s="355" t="s">
        <v>219</v>
      </c>
      <c r="D2718" s="354" t="s">
        <v>19</v>
      </c>
      <c r="E2718" s="355" t="s">
        <v>219</v>
      </c>
      <c r="F2718" s="354">
        <v>2778.155155243131</v>
      </c>
      <c r="G2718" s="354" t="s">
        <v>238</v>
      </c>
      <c r="H2718" s="354" t="s">
        <v>219</v>
      </c>
      <c r="I2718" s="355" t="s">
        <v>219</v>
      </c>
    </row>
    <row r="2719" spans="1:9">
      <c r="A2719" s="354">
        <v>2021</v>
      </c>
      <c r="B2719" s="354" t="s">
        <v>239</v>
      </c>
      <c r="C2719" s="355" t="s">
        <v>219</v>
      </c>
      <c r="D2719" s="354" t="s">
        <v>13</v>
      </c>
      <c r="E2719" s="355" t="s">
        <v>219</v>
      </c>
      <c r="F2719" s="354">
        <v>3393.2240954877693</v>
      </c>
      <c r="G2719" s="354" t="s">
        <v>238</v>
      </c>
      <c r="H2719" s="354" t="s">
        <v>219</v>
      </c>
      <c r="I2719" s="355" t="s">
        <v>219</v>
      </c>
    </row>
    <row r="2720" spans="1:9">
      <c r="A2720" s="354">
        <v>2021</v>
      </c>
      <c r="B2720" s="354" t="s">
        <v>239</v>
      </c>
      <c r="C2720" s="355" t="s">
        <v>219</v>
      </c>
      <c r="D2720" s="354" t="s">
        <v>4</v>
      </c>
      <c r="E2720" s="355" t="s">
        <v>219</v>
      </c>
      <c r="F2720" s="354">
        <v>1424.9919962769241</v>
      </c>
      <c r="G2720" s="354" t="s">
        <v>238</v>
      </c>
      <c r="H2720" s="354" t="s">
        <v>219</v>
      </c>
      <c r="I2720" s="355" t="s">
        <v>219</v>
      </c>
    </row>
    <row r="2721" spans="1:9">
      <c r="A2721" s="354">
        <v>2021</v>
      </c>
      <c r="B2721" s="354" t="s">
        <v>239</v>
      </c>
      <c r="C2721" s="355" t="s">
        <v>219</v>
      </c>
      <c r="D2721" s="354" t="s">
        <v>1</v>
      </c>
      <c r="E2721" s="355" t="s">
        <v>219</v>
      </c>
      <c r="F2721" s="354">
        <v>183.98352804492734</v>
      </c>
      <c r="G2721" s="354" t="s">
        <v>238</v>
      </c>
      <c r="H2721" s="354" t="s">
        <v>219</v>
      </c>
      <c r="I2721" s="355" t="s">
        <v>219</v>
      </c>
    </row>
    <row r="2722" spans="1:9">
      <c r="A2722" s="354">
        <v>2021</v>
      </c>
      <c r="B2722" s="354" t="s">
        <v>239</v>
      </c>
      <c r="C2722" s="355" t="s">
        <v>219</v>
      </c>
      <c r="D2722" s="354" t="s">
        <v>2</v>
      </c>
      <c r="E2722" s="355" t="s">
        <v>219</v>
      </c>
      <c r="F2722" s="354">
        <v>8174.0565915835796</v>
      </c>
      <c r="G2722" s="354" t="s">
        <v>238</v>
      </c>
      <c r="H2722" s="354" t="s">
        <v>219</v>
      </c>
      <c r="I2722" s="355" t="s">
        <v>219</v>
      </c>
    </row>
    <row r="2723" spans="1:9">
      <c r="A2723" s="354">
        <v>2021</v>
      </c>
      <c r="B2723" s="354" t="s">
        <v>239</v>
      </c>
      <c r="C2723" s="355" t="s">
        <v>219</v>
      </c>
      <c r="D2723" s="354" t="s">
        <v>5</v>
      </c>
      <c r="E2723" s="355" t="s">
        <v>219</v>
      </c>
      <c r="F2723" s="354">
        <v>12429.091984147806</v>
      </c>
      <c r="G2723" s="354" t="s">
        <v>238</v>
      </c>
      <c r="H2723" s="354" t="s">
        <v>219</v>
      </c>
      <c r="I2723" s="355" t="s">
        <v>219</v>
      </c>
    </row>
    <row r="2724" spans="1:9">
      <c r="A2724" s="354">
        <v>2021</v>
      </c>
      <c r="B2724" s="354" t="s">
        <v>239</v>
      </c>
      <c r="C2724" s="355" t="s">
        <v>219</v>
      </c>
      <c r="D2724" s="354" t="s">
        <v>8</v>
      </c>
      <c r="E2724" s="355" t="s">
        <v>219</v>
      </c>
      <c r="F2724" s="354">
        <v>7418.9373152914541</v>
      </c>
      <c r="G2724" s="354" t="s">
        <v>238</v>
      </c>
      <c r="H2724" s="354" t="s">
        <v>219</v>
      </c>
      <c r="I2724" s="355" t="s">
        <v>219</v>
      </c>
    </row>
    <row r="2725" spans="1:9">
      <c r="A2725" s="354">
        <v>2021</v>
      </c>
      <c r="B2725" s="354" t="s">
        <v>239</v>
      </c>
      <c r="C2725" s="355" t="s">
        <v>219</v>
      </c>
      <c r="D2725" s="354" t="s">
        <v>9</v>
      </c>
      <c r="E2725" s="355" t="s">
        <v>219</v>
      </c>
      <c r="F2725" s="354">
        <v>977.73201509898934</v>
      </c>
      <c r="G2725" s="354" t="s">
        <v>238</v>
      </c>
      <c r="H2725" s="354" t="s">
        <v>219</v>
      </c>
      <c r="I2725" s="355" t="s">
        <v>219</v>
      </c>
    </row>
    <row r="2726" spans="1:9">
      <c r="A2726" s="354">
        <v>2021</v>
      </c>
      <c r="B2726" s="354" t="s">
        <v>239</v>
      </c>
      <c r="C2726" s="355" t="s">
        <v>219</v>
      </c>
      <c r="D2726" s="354" t="s">
        <v>12</v>
      </c>
      <c r="E2726" s="355" t="s">
        <v>219</v>
      </c>
      <c r="F2726" s="354">
        <v>1716.8095127467211</v>
      </c>
      <c r="G2726" s="354" t="s">
        <v>238</v>
      </c>
      <c r="H2726" s="354" t="s">
        <v>219</v>
      </c>
      <c r="I2726" s="355" t="s">
        <v>219</v>
      </c>
    </row>
    <row r="2727" spans="1:9">
      <c r="A2727" s="354">
        <v>2021</v>
      </c>
      <c r="B2727" s="354" t="s">
        <v>239</v>
      </c>
      <c r="C2727" s="355" t="s">
        <v>219</v>
      </c>
      <c r="D2727" s="354" t="s">
        <v>6</v>
      </c>
      <c r="E2727" s="355" t="s">
        <v>219</v>
      </c>
      <c r="F2727" s="354">
        <v>4426.4759248280707</v>
      </c>
      <c r="G2727" s="354" t="s">
        <v>238</v>
      </c>
      <c r="H2727" s="354" t="s">
        <v>219</v>
      </c>
      <c r="I2727" s="355" t="s">
        <v>219</v>
      </c>
    </row>
    <row r="2728" spans="1:9">
      <c r="A2728" s="354">
        <v>2021</v>
      </c>
      <c r="B2728" s="354" t="s">
        <v>239</v>
      </c>
      <c r="C2728" s="355" t="s">
        <v>219</v>
      </c>
      <c r="D2728" s="354" t="s">
        <v>3</v>
      </c>
      <c r="E2728" s="355" t="s">
        <v>219</v>
      </c>
      <c r="F2728" s="354">
        <v>1252.5763429657009</v>
      </c>
      <c r="G2728" s="354" t="s">
        <v>238</v>
      </c>
      <c r="H2728" s="354" t="s">
        <v>219</v>
      </c>
      <c r="I2728" s="355" t="s">
        <v>219</v>
      </c>
    </row>
    <row r="2729" spans="1:9">
      <c r="A2729" s="354">
        <v>2021</v>
      </c>
      <c r="B2729" s="354" t="s">
        <v>239</v>
      </c>
      <c r="C2729" s="355" t="s">
        <v>219</v>
      </c>
      <c r="D2729" s="354" t="s">
        <v>7</v>
      </c>
      <c r="E2729" s="355" t="s">
        <v>219</v>
      </c>
      <c r="F2729" s="354">
        <v>2071.8684972469305</v>
      </c>
      <c r="G2729" s="354" t="s">
        <v>238</v>
      </c>
      <c r="H2729" s="354" t="s">
        <v>219</v>
      </c>
      <c r="I2729" s="355" t="s">
        <v>219</v>
      </c>
    </row>
    <row r="2730" spans="1:9">
      <c r="A2730" s="354">
        <v>2021</v>
      </c>
      <c r="B2730" s="354" t="s">
        <v>239</v>
      </c>
      <c r="C2730" s="355" t="s">
        <v>219</v>
      </c>
      <c r="D2730" s="354" t="s">
        <v>14</v>
      </c>
      <c r="E2730" s="355" t="s">
        <v>219</v>
      </c>
      <c r="F2730" s="354">
        <v>1517.9266642233656</v>
      </c>
      <c r="G2730" s="354" t="s">
        <v>238</v>
      </c>
      <c r="H2730" s="354" t="s">
        <v>219</v>
      </c>
      <c r="I2730" s="355" t="s">
        <v>219</v>
      </c>
    </row>
    <row r="2731" spans="1:9">
      <c r="A2731" s="354">
        <v>2021</v>
      </c>
      <c r="B2731" s="354" t="s">
        <v>239</v>
      </c>
      <c r="C2731" s="355" t="s">
        <v>219</v>
      </c>
      <c r="D2731" s="354" t="s">
        <v>16</v>
      </c>
      <c r="E2731" s="355" t="s">
        <v>219</v>
      </c>
      <c r="F2731" s="354">
        <v>620.80647182345422</v>
      </c>
      <c r="G2731" s="354" t="s">
        <v>238</v>
      </c>
      <c r="H2731" s="354" t="s">
        <v>219</v>
      </c>
      <c r="I2731" s="355" t="s">
        <v>219</v>
      </c>
    </row>
    <row r="2732" spans="1:9">
      <c r="A2732" s="354">
        <v>2021</v>
      </c>
      <c r="B2732" s="354" t="s">
        <v>239</v>
      </c>
      <c r="C2732" s="355" t="s">
        <v>219</v>
      </c>
      <c r="D2732" s="354" t="s">
        <v>47</v>
      </c>
      <c r="E2732" s="355" t="s">
        <v>219</v>
      </c>
      <c r="F2732" s="354">
        <v>710.66459564714978</v>
      </c>
      <c r="G2732" s="354" t="s">
        <v>238</v>
      </c>
      <c r="H2732" s="354" t="s">
        <v>219</v>
      </c>
      <c r="I2732" s="355" t="s">
        <v>219</v>
      </c>
    </row>
    <row r="2733" spans="1:9">
      <c r="A2733" s="354">
        <v>2021</v>
      </c>
      <c r="B2733" s="354" t="s">
        <v>239</v>
      </c>
      <c r="C2733" s="355" t="s">
        <v>219</v>
      </c>
      <c r="D2733" s="354" t="s">
        <v>45</v>
      </c>
      <c r="E2733" s="355" t="s">
        <v>219</v>
      </c>
      <c r="F2733" s="354">
        <v>296.24292943650596</v>
      </c>
      <c r="G2733" s="354" t="s">
        <v>238</v>
      </c>
      <c r="H2733" s="354" t="s">
        <v>219</v>
      </c>
      <c r="I2733" s="355" t="s">
        <v>219</v>
      </c>
    </row>
    <row r="2734" spans="1:9">
      <c r="A2734" s="354">
        <v>2021</v>
      </c>
      <c r="B2734" s="354" t="s">
        <v>239</v>
      </c>
      <c r="C2734" s="355" t="s">
        <v>219</v>
      </c>
      <c r="D2734" s="354" t="s">
        <v>44</v>
      </c>
      <c r="E2734" s="355" t="s">
        <v>219</v>
      </c>
      <c r="F2734" s="354">
        <v>360.26280642848207</v>
      </c>
      <c r="G2734" s="354" t="s">
        <v>238</v>
      </c>
      <c r="H2734" s="354" t="s">
        <v>219</v>
      </c>
      <c r="I2734" s="355" t="s">
        <v>219</v>
      </c>
    </row>
    <row r="2735" spans="1:9">
      <c r="A2735" s="354">
        <v>2021</v>
      </c>
      <c r="B2735" s="354" t="s">
        <v>240</v>
      </c>
      <c r="C2735" s="355" t="s">
        <v>219</v>
      </c>
      <c r="D2735" s="354" t="s">
        <v>2</v>
      </c>
      <c r="E2735" s="355" t="s">
        <v>219</v>
      </c>
      <c r="F2735" s="354">
        <v>601.10951872417638</v>
      </c>
      <c r="G2735" s="354" t="s">
        <v>238</v>
      </c>
      <c r="H2735" s="354" t="s">
        <v>219</v>
      </c>
      <c r="I2735" s="355" t="s">
        <v>219</v>
      </c>
    </row>
    <row r="2736" spans="1:9">
      <c r="A2736" s="354">
        <v>2021</v>
      </c>
      <c r="B2736" s="354" t="s">
        <v>240</v>
      </c>
      <c r="C2736" s="355" t="s">
        <v>219</v>
      </c>
      <c r="D2736" s="354" t="s">
        <v>3</v>
      </c>
      <c r="E2736" s="355" t="s">
        <v>219</v>
      </c>
      <c r="F2736" s="354">
        <v>5127.8997171812662</v>
      </c>
      <c r="G2736" s="354" t="s">
        <v>238</v>
      </c>
      <c r="H2736" s="354" t="s">
        <v>219</v>
      </c>
      <c r="I2736" s="355" t="s">
        <v>219</v>
      </c>
    </row>
    <row r="2737" spans="1:9">
      <c r="A2737" s="354">
        <v>2021</v>
      </c>
      <c r="B2737" s="354" t="s">
        <v>240</v>
      </c>
      <c r="C2737" s="355" t="s">
        <v>219</v>
      </c>
      <c r="D2737" s="354" t="s">
        <v>54</v>
      </c>
      <c r="E2737" s="355" t="s">
        <v>219</v>
      </c>
      <c r="F2737" s="354">
        <v>267.84938799237256</v>
      </c>
      <c r="G2737" s="354" t="s">
        <v>238</v>
      </c>
      <c r="H2737" s="354" t="s">
        <v>219</v>
      </c>
      <c r="I2737" s="355" t="s">
        <v>219</v>
      </c>
    </row>
    <row r="2738" spans="1:9">
      <c r="A2738" s="354">
        <v>2021</v>
      </c>
      <c r="B2738" s="354" t="s">
        <v>241</v>
      </c>
      <c r="C2738" s="355" t="s">
        <v>219</v>
      </c>
      <c r="D2738" s="354" t="s">
        <v>1</v>
      </c>
      <c r="E2738" s="355" t="s">
        <v>219</v>
      </c>
      <c r="F2738" s="354">
        <v>26.946369877364251</v>
      </c>
      <c r="G2738" s="354" t="s">
        <v>238</v>
      </c>
      <c r="H2738" s="354" t="s">
        <v>219</v>
      </c>
      <c r="I2738" s="355" t="s">
        <v>219</v>
      </c>
    </row>
    <row r="2739" spans="1:9">
      <c r="A2739" s="354">
        <v>2021</v>
      </c>
      <c r="B2739" s="354" t="s">
        <v>241</v>
      </c>
      <c r="C2739" s="355" t="s">
        <v>219</v>
      </c>
      <c r="D2739" s="354" t="s">
        <v>12</v>
      </c>
      <c r="E2739" s="355" t="s">
        <v>219</v>
      </c>
      <c r="F2739" s="354">
        <v>7.0219312857962723</v>
      </c>
      <c r="G2739" s="354" t="s">
        <v>238</v>
      </c>
      <c r="H2739" s="354" t="s">
        <v>219</v>
      </c>
      <c r="I2739" s="355" t="s">
        <v>219</v>
      </c>
    </row>
    <row r="2740" spans="1:9">
      <c r="A2740" s="354">
        <v>2021</v>
      </c>
      <c r="B2740" s="354" t="s">
        <v>241</v>
      </c>
      <c r="C2740" s="355" t="s">
        <v>219</v>
      </c>
      <c r="D2740" s="354" t="s">
        <v>7</v>
      </c>
      <c r="E2740" s="355" t="s">
        <v>219</v>
      </c>
      <c r="F2740" s="354">
        <v>17.451977081063703</v>
      </c>
      <c r="G2740" s="354" t="s">
        <v>238</v>
      </c>
      <c r="H2740" s="354" t="s">
        <v>219</v>
      </c>
      <c r="I2740" s="355" t="s">
        <v>219</v>
      </c>
    </row>
    <row r="2741" spans="1:9">
      <c r="A2741" s="354">
        <v>2021</v>
      </c>
      <c r="B2741" s="354" t="s">
        <v>241</v>
      </c>
      <c r="C2741" s="355" t="s">
        <v>219</v>
      </c>
      <c r="D2741" s="354" t="s">
        <v>14</v>
      </c>
      <c r="E2741" s="355" t="s">
        <v>219</v>
      </c>
      <c r="F2741" s="354">
        <v>0</v>
      </c>
      <c r="G2741" s="354" t="s">
        <v>238</v>
      </c>
      <c r="H2741" s="354" t="s">
        <v>219</v>
      </c>
      <c r="I2741" s="355" t="s">
        <v>219</v>
      </c>
    </row>
    <row r="2742" spans="1:9">
      <c r="A2742" s="354">
        <v>2021</v>
      </c>
      <c r="B2742" s="354" t="s">
        <v>241</v>
      </c>
      <c r="C2742" s="355" t="s">
        <v>219</v>
      </c>
      <c r="D2742" s="354" t="s">
        <v>15</v>
      </c>
      <c r="E2742" s="355" t="s">
        <v>219</v>
      </c>
      <c r="F2742" s="354">
        <v>3682.5506094382558</v>
      </c>
      <c r="G2742" s="354" t="s">
        <v>238</v>
      </c>
      <c r="H2742" s="354" t="s">
        <v>219</v>
      </c>
      <c r="I2742" s="355" t="s">
        <v>219</v>
      </c>
    </row>
    <row r="2743" spans="1:9">
      <c r="A2743" s="354">
        <v>2021</v>
      </c>
      <c r="B2743" s="354" t="s">
        <v>241</v>
      </c>
      <c r="C2743" s="355" t="s">
        <v>219</v>
      </c>
      <c r="D2743" s="354" t="s">
        <v>16</v>
      </c>
      <c r="E2743" s="355" t="s">
        <v>219</v>
      </c>
      <c r="F2743" s="354">
        <v>1533.4124928762387</v>
      </c>
      <c r="G2743" s="354" t="s">
        <v>238</v>
      </c>
      <c r="H2743" s="354" t="s">
        <v>219</v>
      </c>
      <c r="I2743" s="355" t="s">
        <v>219</v>
      </c>
    </row>
    <row r="2744" spans="1:9">
      <c r="A2744" s="354">
        <v>2021</v>
      </c>
      <c r="B2744" s="354" t="s">
        <v>241</v>
      </c>
      <c r="C2744" s="355" t="s">
        <v>219</v>
      </c>
      <c r="D2744" s="354" t="s">
        <v>47</v>
      </c>
      <c r="E2744" s="355" t="s">
        <v>219</v>
      </c>
      <c r="F2744" s="354">
        <v>1699.2556530129814</v>
      </c>
      <c r="G2744" s="354" t="s">
        <v>238</v>
      </c>
      <c r="H2744" s="354" t="s">
        <v>219</v>
      </c>
      <c r="I2744" s="355" t="s">
        <v>219</v>
      </c>
    </row>
    <row r="2745" spans="1:9">
      <c r="A2745" s="354">
        <v>2021</v>
      </c>
      <c r="B2745" s="354" t="s">
        <v>241</v>
      </c>
      <c r="C2745" s="355" t="s">
        <v>219</v>
      </c>
      <c r="D2745" s="354" t="s">
        <v>45</v>
      </c>
      <c r="E2745" s="355" t="s">
        <v>219</v>
      </c>
      <c r="F2745" s="354">
        <v>6.449584060175324</v>
      </c>
      <c r="G2745" s="354" t="s">
        <v>238</v>
      </c>
      <c r="H2745" s="354" t="s">
        <v>219</v>
      </c>
      <c r="I2745" s="355" t="s">
        <v>219</v>
      </c>
    </row>
    <row r="2746" spans="1:9">
      <c r="A2746" s="354">
        <v>2021</v>
      </c>
      <c r="B2746" s="354" t="s">
        <v>241</v>
      </c>
      <c r="C2746" s="355" t="s">
        <v>219</v>
      </c>
      <c r="D2746" s="354" t="s">
        <v>44</v>
      </c>
      <c r="E2746" s="355" t="s">
        <v>219</v>
      </c>
      <c r="F2746" s="354">
        <v>44.563068018292121</v>
      </c>
      <c r="G2746" s="354" t="s">
        <v>238</v>
      </c>
      <c r="H2746" s="354" t="s">
        <v>219</v>
      </c>
      <c r="I2746" s="355" t="s">
        <v>219</v>
      </c>
    </row>
    <row r="2747" spans="1:9">
      <c r="A2747" s="354">
        <v>2021</v>
      </c>
      <c r="B2747" s="354" t="s">
        <v>242</v>
      </c>
      <c r="C2747" s="355" t="s">
        <v>219</v>
      </c>
      <c r="D2747" s="354" t="s">
        <v>243</v>
      </c>
      <c r="E2747" s="355" t="s">
        <v>219</v>
      </c>
      <c r="F2747" s="354">
        <v>1608.9947613830852</v>
      </c>
      <c r="G2747" s="354" t="s">
        <v>238</v>
      </c>
      <c r="H2747" s="354" t="s">
        <v>219</v>
      </c>
      <c r="I2747" s="355" t="s">
        <v>219</v>
      </c>
    </row>
    <row r="2748" spans="1:9">
      <c r="A2748" s="354">
        <v>2021</v>
      </c>
      <c r="B2748" s="354" t="s">
        <v>242</v>
      </c>
      <c r="C2748" s="355" t="s">
        <v>219</v>
      </c>
      <c r="D2748" s="354" t="s">
        <v>98</v>
      </c>
      <c r="E2748" s="355" t="s">
        <v>219</v>
      </c>
      <c r="F2748" s="354">
        <v>9967.7229322820385</v>
      </c>
      <c r="G2748" s="354" t="s">
        <v>238</v>
      </c>
      <c r="H2748" s="354" t="s">
        <v>219</v>
      </c>
      <c r="I2748" s="355" t="s">
        <v>219</v>
      </c>
    </row>
    <row r="2749" spans="1:9">
      <c r="A2749" s="354">
        <v>2021</v>
      </c>
      <c r="B2749" s="354" t="s">
        <v>242</v>
      </c>
      <c r="C2749" s="355" t="s">
        <v>219</v>
      </c>
      <c r="D2749" s="354" t="s">
        <v>244</v>
      </c>
      <c r="E2749" s="355" t="s">
        <v>219</v>
      </c>
      <c r="F2749" s="354">
        <v>2259.8643215690736</v>
      </c>
      <c r="G2749" s="354" t="s">
        <v>238</v>
      </c>
      <c r="H2749" s="354" t="s">
        <v>219</v>
      </c>
      <c r="I2749" s="355" t="s">
        <v>219</v>
      </c>
    </row>
    <row r="2750" spans="1:9">
      <c r="A2750" s="354">
        <v>2021</v>
      </c>
      <c r="B2750" s="354" t="s">
        <v>242</v>
      </c>
      <c r="C2750" s="355" t="s">
        <v>219</v>
      </c>
      <c r="D2750" s="354" t="s">
        <v>74</v>
      </c>
      <c r="E2750" s="355" t="s">
        <v>219</v>
      </c>
      <c r="F2750" s="354">
        <v>7039.4037203794041</v>
      </c>
      <c r="G2750" s="354" t="s">
        <v>238</v>
      </c>
      <c r="H2750" s="354" t="s">
        <v>219</v>
      </c>
      <c r="I2750" s="355" t="s">
        <v>219</v>
      </c>
    </row>
    <row r="2751" spans="1:9">
      <c r="A2751" s="354">
        <v>2021</v>
      </c>
      <c r="B2751" s="354" t="s">
        <v>245</v>
      </c>
      <c r="C2751" s="355" t="s">
        <v>219</v>
      </c>
      <c r="D2751" s="354" t="s">
        <v>219</v>
      </c>
      <c r="E2751" s="355" t="s">
        <v>219</v>
      </c>
      <c r="F2751" s="354">
        <v>64634.912702810223</v>
      </c>
      <c r="G2751" s="354" t="s">
        <v>238</v>
      </c>
      <c r="H2751" s="354" t="s">
        <v>219</v>
      </c>
      <c r="I2751" s="355" t="s">
        <v>219</v>
      </c>
    </row>
    <row r="2752" spans="1:9">
      <c r="A2752" s="354">
        <v>2021</v>
      </c>
      <c r="B2752" s="354" t="s">
        <v>246</v>
      </c>
      <c r="C2752" s="355" t="s">
        <v>219</v>
      </c>
      <c r="D2752" s="354" t="s">
        <v>219</v>
      </c>
      <c r="E2752" s="355" t="s">
        <v>219</v>
      </c>
      <c r="F2752" s="354">
        <v>1775.2034216344757</v>
      </c>
      <c r="G2752" s="354" t="s">
        <v>238</v>
      </c>
      <c r="H2752" s="354" t="s">
        <v>219</v>
      </c>
      <c r="I2752" s="355" t="s">
        <v>219</v>
      </c>
    </row>
    <row r="2753" spans="1:9">
      <c r="A2753" s="354">
        <v>2021</v>
      </c>
      <c r="B2753" s="354" t="s">
        <v>247</v>
      </c>
      <c r="C2753" s="355" t="s">
        <v>219</v>
      </c>
      <c r="D2753" s="354" t="s">
        <v>219</v>
      </c>
      <c r="E2753" s="355" t="s">
        <v>219</v>
      </c>
      <c r="F2753" s="354">
        <v>66428.725696955502</v>
      </c>
      <c r="G2753" s="354" t="s">
        <v>238</v>
      </c>
      <c r="H2753" s="354" t="s">
        <v>219</v>
      </c>
      <c r="I2753" s="355" t="s">
        <v>219</v>
      </c>
    </row>
    <row r="2754" spans="1:9">
      <c r="A2754" s="354">
        <v>2022</v>
      </c>
      <c r="B2754" s="354" t="s">
        <v>239</v>
      </c>
      <c r="C2754" s="355" t="s">
        <v>219</v>
      </c>
      <c r="D2754" s="354" t="s">
        <v>18</v>
      </c>
      <c r="E2754" s="355" t="s">
        <v>219</v>
      </c>
      <c r="F2754" s="354">
        <v>1920.4824814204264</v>
      </c>
      <c r="G2754" s="354" t="s">
        <v>238</v>
      </c>
      <c r="H2754" s="354" t="s">
        <v>219</v>
      </c>
      <c r="I2754" s="355" t="s">
        <v>219</v>
      </c>
    </row>
    <row r="2755" spans="1:9">
      <c r="A2755" s="354">
        <v>2022</v>
      </c>
      <c r="B2755" s="354" t="s">
        <v>239</v>
      </c>
      <c r="C2755" s="355" t="s">
        <v>219</v>
      </c>
      <c r="D2755" s="354" t="s">
        <v>19</v>
      </c>
      <c r="E2755" s="355" t="s">
        <v>219</v>
      </c>
      <c r="F2755" s="354">
        <v>2927.8099851248867</v>
      </c>
      <c r="G2755" s="354" t="s">
        <v>238</v>
      </c>
      <c r="H2755" s="354" t="s">
        <v>219</v>
      </c>
      <c r="I2755" s="355" t="s">
        <v>219</v>
      </c>
    </row>
    <row r="2756" spans="1:9">
      <c r="A2756" s="354">
        <v>2022</v>
      </c>
      <c r="B2756" s="354" t="s">
        <v>239</v>
      </c>
      <c r="C2756" s="355" t="s">
        <v>219</v>
      </c>
      <c r="D2756" s="354" t="s">
        <v>13</v>
      </c>
      <c r="E2756" s="355" t="s">
        <v>219</v>
      </c>
      <c r="F2756" s="354">
        <v>3632.9294889617786</v>
      </c>
      <c r="G2756" s="354" t="s">
        <v>238</v>
      </c>
      <c r="H2756" s="354" t="s">
        <v>219</v>
      </c>
      <c r="I2756" s="355" t="s">
        <v>219</v>
      </c>
    </row>
    <row r="2757" spans="1:9">
      <c r="A2757" s="354">
        <v>2022</v>
      </c>
      <c r="B2757" s="354" t="s">
        <v>239</v>
      </c>
      <c r="C2757" s="355" t="s">
        <v>219</v>
      </c>
      <c r="D2757" s="354" t="s">
        <v>4</v>
      </c>
      <c r="E2757" s="355" t="s">
        <v>219</v>
      </c>
      <c r="F2757" s="354">
        <v>1489.7221274544299</v>
      </c>
      <c r="G2757" s="354" t="s">
        <v>238</v>
      </c>
      <c r="H2757" s="354" t="s">
        <v>219</v>
      </c>
      <c r="I2757" s="355" t="s">
        <v>219</v>
      </c>
    </row>
    <row r="2758" spans="1:9">
      <c r="A2758" s="354">
        <v>2022</v>
      </c>
      <c r="B2758" s="354" t="s">
        <v>239</v>
      </c>
      <c r="C2758" s="355" t="s">
        <v>219</v>
      </c>
      <c r="D2758" s="354" t="s">
        <v>1</v>
      </c>
      <c r="E2758" s="355" t="s">
        <v>219</v>
      </c>
      <c r="F2758" s="354">
        <v>192.5764465273048</v>
      </c>
      <c r="G2758" s="354" t="s">
        <v>238</v>
      </c>
      <c r="H2758" s="354" t="s">
        <v>219</v>
      </c>
      <c r="I2758" s="355" t="s">
        <v>219</v>
      </c>
    </row>
    <row r="2759" spans="1:9">
      <c r="A2759" s="354">
        <v>2022</v>
      </c>
      <c r="B2759" s="354" t="s">
        <v>239</v>
      </c>
      <c r="C2759" s="355" t="s">
        <v>219</v>
      </c>
      <c r="D2759" s="354" t="s">
        <v>2</v>
      </c>
      <c r="E2759" s="355" t="s">
        <v>219</v>
      </c>
      <c r="F2759" s="354">
        <v>9617.6811127084584</v>
      </c>
      <c r="G2759" s="354" t="s">
        <v>238</v>
      </c>
      <c r="H2759" s="354" t="s">
        <v>219</v>
      </c>
      <c r="I2759" s="355" t="s">
        <v>219</v>
      </c>
    </row>
    <row r="2760" spans="1:9">
      <c r="A2760" s="354">
        <v>2022</v>
      </c>
      <c r="B2760" s="354" t="s">
        <v>239</v>
      </c>
      <c r="C2760" s="355" t="s">
        <v>219</v>
      </c>
      <c r="D2760" s="354" t="s">
        <v>5</v>
      </c>
      <c r="E2760" s="355" t="s">
        <v>219</v>
      </c>
      <c r="F2760" s="354">
        <v>14567.329143544333</v>
      </c>
      <c r="G2760" s="354" t="s">
        <v>238</v>
      </c>
      <c r="H2760" s="354" t="s">
        <v>219</v>
      </c>
      <c r="I2760" s="355" t="s">
        <v>219</v>
      </c>
    </row>
    <row r="2761" spans="1:9">
      <c r="A2761" s="354">
        <v>2022</v>
      </c>
      <c r="B2761" s="354" t="s">
        <v>239</v>
      </c>
      <c r="C2761" s="355" t="s">
        <v>219</v>
      </c>
      <c r="D2761" s="354" t="s">
        <v>8</v>
      </c>
      <c r="E2761" s="355" t="s">
        <v>219</v>
      </c>
      <c r="F2761" s="354">
        <v>8640.3532864029603</v>
      </c>
      <c r="G2761" s="354" t="s">
        <v>238</v>
      </c>
      <c r="H2761" s="354" t="s">
        <v>219</v>
      </c>
      <c r="I2761" s="355" t="s">
        <v>219</v>
      </c>
    </row>
    <row r="2762" spans="1:9">
      <c r="A2762" s="354">
        <v>2022</v>
      </c>
      <c r="B2762" s="354" t="s">
        <v>239</v>
      </c>
      <c r="C2762" s="355" t="s">
        <v>219</v>
      </c>
      <c r="D2762" s="354" t="s">
        <v>9</v>
      </c>
      <c r="E2762" s="355" t="s">
        <v>219</v>
      </c>
      <c r="F2762" s="354">
        <v>1250.3782714561917</v>
      </c>
      <c r="G2762" s="354" t="s">
        <v>238</v>
      </c>
      <c r="H2762" s="354" t="s">
        <v>219</v>
      </c>
      <c r="I2762" s="355" t="s">
        <v>219</v>
      </c>
    </row>
    <row r="2763" spans="1:9">
      <c r="A2763" s="354">
        <v>2022</v>
      </c>
      <c r="B2763" s="354" t="s">
        <v>239</v>
      </c>
      <c r="C2763" s="355" t="s">
        <v>219</v>
      </c>
      <c r="D2763" s="354" t="s">
        <v>12</v>
      </c>
      <c r="E2763" s="355" t="s">
        <v>219</v>
      </c>
      <c r="F2763" s="354">
        <v>1699.125665092588</v>
      </c>
      <c r="G2763" s="354" t="s">
        <v>238</v>
      </c>
      <c r="H2763" s="354" t="s">
        <v>219</v>
      </c>
      <c r="I2763" s="355" t="s">
        <v>219</v>
      </c>
    </row>
    <row r="2764" spans="1:9">
      <c r="A2764" s="354">
        <v>2022</v>
      </c>
      <c r="B2764" s="354" t="s">
        <v>239</v>
      </c>
      <c r="C2764" s="355" t="s">
        <v>219</v>
      </c>
      <c r="D2764" s="354" t="s">
        <v>6</v>
      </c>
      <c r="E2764" s="355" t="s">
        <v>219</v>
      </c>
      <c r="F2764" s="354">
        <v>4550.8957811989367</v>
      </c>
      <c r="G2764" s="354" t="s">
        <v>238</v>
      </c>
      <c r="H2764" s="354" t="s">
        <v>219</v>
      </c>
      <c r="I2764" s="355" t="s">
        <v>219</v>
      </c>
    </row>
    <row r="2765" spans="1:9">
      <c r="A2765" s="354">
        <v>2022</v>
      </c>
      <c r="B2765" s="354" t="s">
        <v>239</v>
      </c>
      <c r="C2765" s="355" t="s">
        <v>219</v>
      </c>
      <c r="D2765" s="354" t="s">
        <v>3</v>
      </c>
      <c r="E2765" s="355" t="s">
        <v>219</v>
      </c>
      <c r="F2765" s="354">
        <v>1368.1260848131899</v>
      </c>
      <c r="G2765" s="354" t="s">
        <v>238</v>
      </c>
      <c r="H2765" s="354" t="s">
        <v>219</v>
      </c>
      <c r="I2765" s="355" t="s">
        <v>219</v>
      </c>
    </row>
    <row r="2766" spans="1:9">
      <c r="A2766" s="354">
        <v>2022</v>
      </c>
      <c r="B2766" s="354" t="s">
        <v>239</v>
      </c>
      <c r="C2766" s="355" t="s">
        <v>219</v>
      </c>
      <c r="D2766" s="354" t="s">
        <v>7</v>
      </c>
      <c r="E2766" s="355" t="s">
        <v>219</v>
      </c>
      <c r="F2766" s="354">
        <v>2323.1244868829262</v>
      </c>
      <c r="G2766" s="354" t="s">
        <v>238</v>
      </c>
      <c r="H2766" s="354" t="s">
        <v>219</v>
      </c>
      <c r="I2766" s="355" t="s">
        <v>219</v>
      </c>
    </row>
    <row r="2767" spans="1:9">
      <c r="A2767" s="354">
        <v>2022</v>
      </c>
      <c r="B2767" s="354" t="s">
        <v>239</v>
      </c>
      <c r="C2767" s="355" t="s">
        <v>219</v>
      </c>
      <c r="D2767" s="354" t="s">
        <v>14</v>
      </c>
      <c r="E2767" s="355" t="s">
        <v>219</v>
      </c>
      <c r="F2767" s="354">
        <v>1695.6146202930845</v>
      </c>
      <c r="G2767" s="354" t="s">
        <v>238</v>
      </c>
      <c r="H2767" s="354" t="s">
        <v>219</v>
      </c>
      <c r="I2767" s="355" t="s">
        <v>219</v>
      </c>
    </row>
    <row r="2768" spans="1:9">
      <c r="A2768" s="354">
        <v>2022</v>
      </c>
      <c r="B2768" s="354" t="s">
        <v>239</v>
      </c>
      <c r="C2768" s="355" t="s">
        <v>219</v>
      </c>
      <c r="D2768" s="354" t="s">
        <v>16</v>
      </c>
      <c r="E2768" s="355" t="s">
        <v>219</v>
      </c>
      <c r="F2768" s="354">
        <v>708.84357034600589</v>
      </c>
      <c r="G2768" s="354" t="s">
        <v>238</v>
      </c>
      <c r="H2768" s="354" t="s">
        <v>219</v>
      </c>
      <c r="I2768" s="355" t="s">
        <v>219</v>
      </c>
    </row>
    <row r="2769" spans="1:9">
      <c r="A2769" s="354">
        <v>2022</v>
      </c>
      <c r="B2769" s="354" t="s">
        <v>239</v>
      </c>
      <c r="C2769" s="355" t="s">
        <v>219</v>
      </c>
      <c r="D2769" s="354" t="s">
        <v>47</v>
      </c>
      <c r="E2769" s="355" t="s">
        <v>219</v>
      </c>
      <c r="F2769" s="354">
        <v>738.00358811509068</v>
      </c>
      <c r="G2769" s="354" t="s">
        <v>238</v>
      </c>
      <c r="H2769" s="354" t="s">
        <v>219</v>
      </c>
      <c r="I2769" s="355" t="s">
        <v>219</v>
      </c>
    </row>
    <row r="2770" spans="1:9">
      <c r="A2770" s="354">
        <v>2022</v>
      </c>
      <c r="B2770" s="354" t="s">
        <v>239</v>
      </c>
      <c r="C2770" s="355" t="s">
        <v>219</v>
      </c>
      <c r="D2770" s="354" t="s">
        <v>45</v>
      </c>
      <c r="E2770" s="355" t="s">
        <v>219</v>
      </c>
      <c r="F2770" s="354">
        <v>418.64340124457863</v>
      </c>
      <c r="G2770" s="354" t="s">
        <v>238</v>
      </c>
      <c r="H2770" s="354" t="s">
        <v>219</v>
      </c>
      <c r="I2770" s="355" t="s">
        <v>219</v>
      </c>
    </row>
    <row r="2771" spans="1:9">
      <c r="A2771" s="354">
        <v>2022</v>
      </c>
      <c r="B2771" s="354" t="s">
        <v>239</v>
      </c>
      <c r="C2771" s="355" t="s">
        <v>219</v>
      </c>
      <c r="D2771" s="354" t="s">
        <v>44</v>
      </c>
      <c r="E2771" s="355" t="s">
        <v>219</v>
      </c>
      <c r="F2771" s="354">
        <v>395.36830461731211</v>
      </c>
      <c r="G2771" s="354" t="s">
        <v>238</v>
      </c>
      <c r="H2771" s="354" t="s">
        <v>219</v>
      </c>
      <c r="I2771" s="355" t="s">
        <v>219</v>
      </c>
    </row>
    <row r="2772" spans="1:9">
      <c r="A2772" s="354">
        <v>2022</v>
      </c>
      <c r="B2772" s="354" t="s">
        <v>240</v>
      </c>
      <c r="C2772" s="355" t="s">
        <v>219</v>
      </c>
      <c r="D2772" s="354" t="s">
        <v>2</v>
      </c>
      <c r="E2772" s="355" t="s">
        <v>219</v>
      </c>
      <c r="F2772" s="354">
        <v>711.75627064139587</v>
      </c>
      <c r="G2772" s="354" t="s">
        <v>238</v>
      </c>
      <c r="H2772" s="354" t="s">
        <v>219</v>
      </c>
      <c r="I2772" s="355" t="s">
        <v>219</v>
      </c>
    </row>
    <row r="2773" spans="1:9">
      <c r="A2773" s="354">
        <v>2022</v>
      </c>
      <c r="B2773" s="354" t="s">
        <v>240</v>
      </c>
      <c r="C2773" s="355" t="s">
        <v>219</v>
      </c>
      <c r="D2773" s="354" t="s">
        <v>3</v>
      </c>
      <c r="E2773" s="355" t="s">
        <v>219</v>
      </c>
      <c r="F2773" s="354">
        <v>5277.6510363740035</v>
      </c>
      <c r="G2773" s="354" t="s">
        <v>238</v>
      </c>
      <c r="H2773" s="354" t="s">
        <v>219</v>
      </c>
      <c r="I2773" s="355" t="s">
        <v>219</v>
      </c>
    </row>
    <row r="2774" spans="1:9">
      <c r="A2774" s="354">
        <v>2022</v>
      </c>
      <c r="B2774" s="354" t="s">
        <v>240</v>
      </c>
      <c r="C2774" s="355" t="s">
        <v>219</v>
      </c>
      <c r="D2774" s="354" t="s">
        <v>54</v>
      </c>
      <c r="E2774" s="355" t="s">
        <v>219</v>
      </c>
      <c r="F2774" s="354">
        <v>300.68500127404468</v>
      </c>
      <c r="G2774" s="354" t="s">
        <v>238</v>
      </c>
      <c r="H2774" s="354" t="s">
        <v>219</v>
      </c>
      <c r="I2774" s="355" t="s">
        <v>219</v>
      </c>
    </row>
    <row r="2775" spans="1:9">
      <c r="A2775" s="354">
        <v>2022</v>
      </c>
      <c r="B2775" s="354" t="s">
        <v>241</v>
      </c>
      <c r="C2775" s="355" t="s">
        <v>219</v>
      </c>
      <c r="D2775" s="354" t="s">
        <v>1</v>
      </c>
      <c r="E2775" s="355" t="s">
        <v>219</v>
      </c>
      <c r="F2775" s="354">
        <v>27.81572199292404</v>
      </c>
      <c r="G2775" s="354" t="s">
        <v>238</v>
      </c>
      <c r="H2775" s="354" t="s">
        <v>219</v>
      </c>
      <c r="I2775" s="355" t="s">
        <v>219</v>
      </c>
    </row>
    <row r="2776" spans="1:9">
      <c r="A2776" s="354">
        <v>2022</v>
      </c>
      <c r="B2776" s="354" t="s">
        <v>241</v>
      </c>
      <c r="C2776" s="355" t="s">
        <v>219</v>
      </c>
      <c r="D2776" s="354" t="s">
        <v>12</v>
      </c>
      <c r="E2776" s="355" t="s">
        <v>219</v>
      </c>
      <c r="F2776" s="354">
        <v>7.2991462711073938</v>
      </c>
      <c r="G2776" s="354" t="s">
        <v>238</v>
      </c>
      <c r="H2776" s="354" t="s">
        <v>219</v>
      </c>
      <c r="I2776" s="355" t="s">
        <v>219</v>
      </c>
    </row>
    <row r="2777" spans="1:9">
      <c r="A2777" s="354">
        <v>2022</v>
      </c>
      <c r="B2777" s="354" t="s">
        <v>241</v>
      </c>
      <c r="C2777" s="355" t="s">
        <v>219</v>
      </c>
      <c r="D2777" s="354" t="s">
        <v>7</v>
      </c>
      <c r="E2777" s="355" t="s">
        <v>219</v>
      </c>
      <c r="F2777" s="354">
        <v>17.767970101296218</v>
      </c>
      <c r="G2777" s="354" t="s">
        <v>238</v>
      </c>
      <c r="H2777" s="354" t="s">
        <v>219</v>
      </c>
      <c r="I2777" s="355" t="s">
        <v>219</v>
      </c>
    </row>
    <row r="2778" spans="1:9">
      <c r="A2778" s="354">
        <v>2022</v>
      </c>
      <c r="B2778" s="354" t="s">
        <v>241</v>
      </c>
      <c r="C2778" s="355" t="s">
        <v>219</v>
      </c>
      <c r="D2778" s="354" t="s">
        <v>14</v>
      </c>
      <c r="E2778" s="355" t="s">
        <v>219</v>
      </c>
      <c r="F2778" s="354">
        <v>0</v>
      </c>
      <c r="G2778" s="354" t="s">
        <v>238</v>
      </c>
      <c r="H2778" s="354" t="s">
        <v>219</v>
      </c>
      <c r="I2778" s="355" t="s">
        <v>219</v>
      </c>
    </row>
    <row r="2779" spans="1:9">
      <c r="A2779" s="354">
        <v>2022</v>
      </c>
      <c r="B2779" s="354" t="s">
        <v>241</v>
      </c>
      <c r="C2779" s="355" t="s">
        <v>219</v>
      </c>
      <c r="D2779" s="354" t="s">
        <v>15</v>
      </c>
      <c r="E2779" s="355" t="s">
        <v>219</v>
      </c>
      <c r="F2779" s="354">
        <v>3736.2046300421116</v>
      </c>
      <c r="G2779" s="354" t="s">
        <v>238</v>
      </c>
      <c r="H2779" s="354" t="s">
        <v>219</v>
      </c>
      <c r="I2779" s="355" t="s">
        <v>219</v>
      </c>
    </row>
    <row r="2780" spans="1:9">
      <c r="A2780" s="354">
        <v>2022</v>
      </c>
      <c r="B2780" s="354" t="s">
        <v>241</v>
      </c>
      <c r="C2780" s="355" t="s">
        <v>219</v>
      </c>
      <c r="D2780" s="354" t="s">
        <v>16</v>
      </c>
      <c r="E2780" s="355" t="s">
        <v>219</v>
      </c>
      <c r="F2780" s="354">
        <v>1549.6426067043385</v>
      </c>
      <c r="G2780" s="354" t="s">
        <v>238</v>
      </c>
      <c r="H2780" s="354" t="s">
        <v>219</v>
      </c>
      <c r="I2780" s="355" t="s">
        <v>219</v>
      </c>
    </row>
    <row r="2781" spans="1:9">
      <c r="A2781" s="354">
        <v>2022</v>
      </c>
      <c r="B2781" s="354" t="s">
        <v>241</v>
      </c>
      <c r="C2781" s="355" t="s">
        <v>219</v>
      </c>
      <c r="D2781" s="354" t="s">
        <v>47</v>
      </c>
      <c r="E2781" s="355" t="s">
        <v>219</v>
      </c>
      <c r="F2781" s="354">
        <v>1737.9377696188978</v>
      </c>
      <c r="G2781" s="354" t="s">
        <v>238</v>
      </c>
      <c r="H2781" s="354" t="s">
        <v>219</v>
      </c>
      <c r="I2781" s="355" t="s">
        <v>219</v>
      </c>
    </row>
    <row r="2782" spans="1:9">
      <c r="A2782" s="354">
        <v>2022</v>
      </c>
      <c r="B2782" s="354" t="s">
        <v>241</v>
      </c>
      <c r="C2782" s="355" t="s">
        <v>219</v>
      </c>
      <c r="D2782" s="354" t="s">
        <v>45</v>
      </c>
      <c r="E2782" s="355" t="s">
        <v>219</v>
      </c>
      <c r="F2782" s="354">
        <v>7.2875177815773933</v>
      </c>
      <c r="G2782" s="354" t="s">
        <v>238</v>
      </c>
      <c r="H2782" s="354" t="s">
        <v>219</v>
      </c>
      <c r="I2782" s="355" t="s">
        <v>219</v>
      </c>
    </row>
    <row r="2783" spans="1:9">
      <c r="A2783" s="354">
        <v>2022</v>
      </c>
      <c r="B2783" s="354" t="s">
        <v>241</v>
      </c>
      <c r="C2783" s="355" t="s">
        <v>219</v>
      </c>
      <c r="D2783" s="354" t="s">
        <v>44</v>
      </c>
      <c r="E2783" s="355" t="s">
        <v>219</v>
      </c>
      <c r="F2783" s="354">
        <v>48.395721766405913</v>
      </c>
      <c r="G2783" s="354" t="s">
        <v>238</v>
      </c>
      <c r="H2783" s="354" t="s">
        <v>219</v>
      </c>
      <c r="I2783" s="355" t="s">
        <v>219</v>
      </c>
    </row>
    <row r="2784" spans="1:9">
      <c r="A2784" s="354">
        <v>2022</v>
      </c>
      <c r="B2784" s="354" t="s">
        <v>242</v>
      </c>
      <c r="C2784" s="355" t="s">
        <v>219</v>
      </c>
      <c r="D2784" s="354" t="s">
        <v>243</v>
      </c>
      <c r="E2784" s="355" t="s">
        <v>219</v>
      </c>
      <c r="F2784" s="354">
        <v>1682.3279491708645</v>
      </c>
      <c r="G2784" s="354" t="s">
        <v>238</v>
      </c>
      <c r="H2784" s="354" t="s">
        <v>219</v>
      </c>
      <c r="I2784" s="355" t="s">
        <v>219</v>
      </c>
    </row>
    <row r="2785" spans="1:9">
      <c r="A2785" s="354">
        <v>2022</v>
      </c>
      <c r="B2785" s="354" t="s">
        <v>242</v>
      </c>
      <c r="C2785" s="355" t="s">
        <v>219</v>
      </c>
      <c r="D2785" s="354" t="s">
        <v>98</v>
      </c>
      <c r="E2785" s="355" t="s">
        <v>219</v>
      </c>
      <c r="F2785" s="354">
        <v>10668.260473306796</v>
      </c>
      <c r="G2785" s="354" t="s">
        <v>238</v>
      </c>
      <c r="H2785" s="354" t="s">
        <v>219</v>
      </c>
      <c r="I2785" s="355" t="s">
        <v>219</v>
      </c>
    </row>
    <row r="2786" spans="1:9">
      <c r="A2786" s="354">
        <v>2022</v>
      </c>
      <c r="B2786" s="354" t="s">
        <v>242</v>
      </c>
      <c r="C2786" s="355" t="s">
        <v>219</v>
      </c>
      <c r="D2786" s="354" t="s">
        <v>244</v>
      </c>
      <c r="E2786" s="355" t="s">
        <v>219</v>
      </c>
      <c r="F2786" s="354">
        <v>2559.193603616206</v>
      </c>
      <c r="G2786" s="354" t="s">
        <v>238</v>
      </c>
      <c r="H2786" s="354" t="s">
        <v>219</v>
      </c>
      <c r="I2786" s="355" t="s">
        <v>219</v>
      </c>
    </row>
    <row r="2787" spans="1:9">
      <c r="A2787" s="354">
        <v>2022</v>
      </c>
      <c r="B2787" s="354" t="s">
        <v>242</v>
      </c>
      <c r="C2787" s="355" t="s">
        <v>219</v>
      </c>
      <c r="D2787" s="354" t="s">
        <v>74</v>
      </c>
      <c r="E2787" s="355" t="s">
        <v>219</v>
      </c>
      <c r="F2787" s="354">
        <v>7155.8928108847131</v>
      </c>
      <c r="G2787" s="354" t="s">
        <v>238</v>
      </c>
      <c r="H2787" s="354" t="s">
        <v>219</v>
      </c>
      <c r="I2787" s="355" t="s">
        <v>219</v>
      </c>
    </row>
    <row r="2788" spans="1:9">
      <c r="A2788" s="354">
        <v>2022</v>
      </c>
      <c r="B2788" s="354" t="s">
        <v>245</v>
      </c>
      <c r="C2788" s="355" t="s">
        <v>219</v>
      </c>
      <c r="D2788" s="354" t="s">
        <v>219</v>
      </c>
      <c r="E2788" s="355" t="s">
        <v>219</v>
      </c>
      <c r="F2788" s="354">
        <v>71669.878474956728</v>
      </c>
      <c r="G2788" s="354" t="s">
        <v>238</v>
      </c>
      <c r="H2788" s="354" t="s">
        <v>219</v>
      </c>
      <c r="I2788" s="355" t="s">
        <v>219</v>
      </c>
    </row>
    <row r="2789" spans="1:9">
      <c r="A2789" s="354">
        <v>2022</v>
      </c>
      <c r="B2789" s="354" t="s">
        <v>246</v>
      </c>
      <c r="C2789" s="355" t="s">
        <v>219</v>
      </c>
      <c r="D2789" s="354" t="s">
        <v>219</v>
      </c>
      <c r="E2789" s="355" t="s">
        <v>219</v>
      </c>
      <c r="F2789" s="354">
        <v>2070.8075827819362</v>
      </c>
      <c r="G2789" s="354" t="s">
        <v>238</v>
      </c>
      <c r="H2789" s="354" t="s">
        <v>219</v>
      </c>
      <c r="I2789" s="355" t="s">
        <v>219</v>
      </c>
    </row>
    <row r="2790" spans="1:9">
      <c r="A2790" s="354">
        <v>2022</v>
      </c>
      <c r="B2790" s="354" t="s">
        <v>247</v>
      </c>
      <c r="C2790" s="355" t="s">
        <v>219</v>
      </c>
      <c r="D2790" s="354" t="s">
        <v>219</v>
      </c>
      <c r="E2790" s="355" t="s">
        <v>219</v>
      </c>
      <c r="F2790" s="354">
        <v>73761.492154047432</v>
      </c>
      <c r="G2790" s="354" t="s">
        <v>238</v>
      </c>
      <c r="H2790" s="354" t="s">
        <v>219</v>
      </c>
      <c r="I2790" s="355" t="s">
        <v>219</v>
      </c>
    </row>
    <row r="2791" spans="1:9">
      <c r="A2791" s="354" t="s">
        <v>136</v>
      </c>
      <c r="B2791" s="354" t="s">
        <v>239</v>
      </c>
      <c r="C2791" s="355" t="s">
        <v>219</v>
      </c>
      <c r="D2791" s="354" t="s">
        <v>18</v>
      </c>
      <c r="E2791" s="355" t="s">
        <v>219</v>
      </c>
      <c r="F2791" s="354">
        <v>1979.0438359207883</v>
      </c>
      <c r="G2791" s="354" t="s">
        <v>238</v>
      </c>
      <c r="H2791" s="354" t="s">
        <v>219</v>
      </c>
      <c r="I2791" s="355" t="s">
        <v>219</v>
      </c>
    </row>
    <row r="2792" spans="1:9">
      <c r="A2792" s="354" t="s">
        <v>136</v>
      </c>
      <c r="B2792" s="354" t="s">
        <v>239</v>
      </c>
      <c r="C2792" s="355" t="s">
        <v>219</v>
      </c>
      <c r="D2792" s="354" t="s">
        <v>19</v>
      </c>
      <c r="E2792" s="355" t="s">
        <v>219</v>
      </c>
      <c r="F2792" s="354">
        <v>2583.1276278739842</v>
      </c>
      <c r="G2792" s="354" t="s">
        <v>238</v>
      </c>
      <c r="H2792" s="354" t="s">
        <v>219</v>
      </c>
      <c r="I2792" s="355" t="s">
        <v>219</v>
      </c>
    </row>
    <row r="2793" spans="1:9">
      <c r="A2793" s="354" t="s">
        <v>136</v>
      </c>
      <c r="B2793" s="354" t="s">
        <v>239</v>
      </c>
      <c r="C2793" s="355" t="s">
        <v>219</v>
      </c>
      <c r="D2793" s="354" t="s">
        <v>13</v>
      </c>
      <c r="E2793" s="355" t="s">
        <v>219</v>
      </c>
      <c r="F2793" s="354">
        <v>3734.8844910428902</v>
      </c>
      <c r="G2793" s="354" t="s">
        <v>238</v>
      </c>
      <c r="H2793" s="354" t="s">
        <v>219</v>
      </c>
      <c r="I2793" s="355" t="s">
        <v>219</v>
      </c>
    </row>
    <row r="2794" spans="1:9">
      <c r="A2794" s="354" t="s">
        <v>136</v>
      </c>
      <c r="B2794" s="354" t="s">
        <v>239</v>
      </c>
      <c r="C2794" s="355" t="s">
        <v>219</v>
      </c>
      <c r="D2794" s="354" t="s">
        <v>4</v>
      </c>
      <c r="E2794" s="355" t="s">
        <v>219</v>
      </c>
      <c r="F2794" s="354">
        <v>1617.9801644579738</v>
      </c>
      <c r="G2794" s="354" t="s">
        <v>238</v>
      </c>
      <c r="H2794" s="354" t="s">
        <v>219</v>
      </c>
      <c r="I2794" s="355" t="s">
        <v>219</v>
      </c>
    </row>
    <row r="2795" spans="1:9">
      <c r="A2795" s="354" t="s">
        <v>136</v>
      </c>
      <c r="B2795" s="354" t="s">
        <v>239</v>
      </c>
      <c r="C2795" s="355" t="s">
        <v>219</v>
      </c>
      <c r="D2795" s="354" t="s">
        <v>1</v>
      </c>
      <c r="E2795" s="355" t="s">
        <v>219</v>
      </c>
      <c r="F2795" s="354">
        <v>179.07761595620491</v>
      </c>
      <c r="G2795" s="354" t="s">
        <v>238</v>
      </c>
      <c r="H2795" s="354" t="s">
        <v>219</v>
      </c>
      <c r="I2795" s="355" t="s">
        <v>219</v>
      </c>
    </row>
    <row r="2796" spans="1:9">
      <c r="A2796" s="354" t="s">
        <v>136</v>
      </c>
      <c r="B2796" s="354" t="s">
        <v>239</v>
      </c>
      <c r="C2796" s="355" t="s">
        <v>219</v>
      </c>
      <c r="D2796" s="354" t="s">
        <v>2</v>
      </c>
      <c r="E2796" s="355" t="s">
        <v>219</v>
      </c>
      <c r="F2796" s="354">
        <v>11526.569390307013</v>
      </c>
      <c r="G2796" s="354" t="s">
        <v>238</v>
      </c>
      <c r="H2796" s="354" t="s">
        <v>219</v>
      </c>
      <c r="I2796" s="355" t="s">
        <v>219</v>
      </c>
    </row>
    <row r="2797" spans="1:9">
      <c r="A2797" s="354" t="s">
        <v>136</v>
      </c>
      <c r="B2797" s="354" t="s">
        <v>239</v>
      </c>
      <c r="C2797" s="355" t="s">
        <v>219</v>
      </c>
      <c r="D2797" s="354" t="s">
        <v>5</v>
      </c>
      <c r="E2797" s="355" t="s">
        <v>219</v>
      </c>
      <c r="F2797" s="354">
        <v>15779.107020429476</v>
      </c>
      <c r="G2797" s="354" t="s">
        <v>238</v>
      </c>
      <c r="H2797" s="354" t="s">
        <v>219</v>
      </c>
      <c r="I2797" s="355" t="s">
        <v>219</v>
      </c>
    </row>
    <row r="2798" spans="1:9">
      <c r="A2798" s="354" t="s">
        <v>136</v>
      </c>
      <c r="B2798" s="354" t="s">
        <v>239</v>
      </c>
      <c r="C2798" s="355" t="s">
        <v>219</v>
      </c>
      <c r="D2798" s="354" t="s">
        <v>8</v>
      </c>
      <c r="E2798" s="355" t="s">
        <v>219</v>
      </c>
      <c r="F2798" s="354">
        <v>9347.2597585639578</v>
      </c>
      <c r="G2798" s="354" t="s">
        <v>238</v>
      </c>
      <c r="H2798" s="354" t="s">
        <v>219</v>
      </c>
      <c r="I2798" s="355" t="s">
        <v>219</v>
      </c>
    </row>
    <row r="2799" spans="1:9">
      <c r="A2799" s="354" t="s">
        <v>136</v>
      </c>
      <c r="B2799" s="354" t="s">
        <v>239</v>
      </c>
      <c r="C2799" s="355" t="s">
        <v>219</v>
      </c>
      <c r="D2799" s="354" t="s">
        <v>9</v>
      </c>
      <c r="E2799" s="355" t="s">
        <v>219</v>
      </c>
      <c r="F2799" s="354">
        <v>1360.7415749484051</v>
      </c>
      <c r="G2799" s="354" t="s">
        <v>238</v>
      </c>
      <c r="H2799" s="354" t="s">
        <v>219</v>
      </c>
      <c r="I2799" s="355" t="s">
        <v>219</v>
      </c>
    </row>
    <row r="2800" spans="1:9">
      <c r="A2800" s="354" t="s">
        <v>136</v>
      </c>
      <c r="B2800" s="354" t="s">
        <v>239</v>
      </c>
      <c r="C2800" s="355" t="s">
        <v>219</v>
      </c>
      <c r="D2800" s="354" t="s">
        <v>12</v>
      </c>
      <c r="E2800" s="355" t="s">
        <v>219</v>
      </c>
      <c r="F2800" s="354">
        <v>1824.9260389274539</v>
      </c>
      <c r="G2800" s="354" t="s">
        <v>238</v>
      </c>
      <c r="H2800" s="354" t="s">
        <v>219</v>
      </c>
      <c r="I2800" s="355" t="s">
        <v>219</v>
      </c>
    </row>
    <row r="2801" spans="1:9">
      <c r="A2801" s="354" t="s">
        <v>136</v>
      </c>
      <c r="B2801" s="354" t="s">
        <v>239</v>
      </c>
      <c r="C2801" s="355" t="s">
        <v>219</v>
      </c>
      <c r="D2801" s="354" t="s">
        <v>6</v>
      </c>
      <c r="E2801" s="355" t="s">
        <v>219</v>
      </c>
      <c r="F2801" s="354">
        <v>4608.4999849152118</v>
      </c>
      <c r="G2801" s="354" t="s">
        <v>238</v>
      </c>
      <c r="H2801" s="354" t="s">
        <v>219</v>
      </c>
      <c r="I2801" s="355" t="s">
        <v>219</v>
      </c>
    </row>
    <row r="2802" spans="1:9">
      <c r="A2802" s="354" t="s">
        <v>136</v>
      </c>
      <c r="B2802" s="354" t="s">
        <v>239</v>
      </c>
      <c r="C2802" s="355" t="s">
        <v>219</v>
      </c>
      <c r="D2802" s="354" t="s">
        <v>3</v>
      </c>
      <c r="E2802" s="355" t="s">
        <v>219</v>
      </c>
      <c r="F2802" s="354">
        <v>1440.1027674649536</v>
      </c>
      <c r="G2802" s="354" t="s">
        <v>238</v>
      </c>
      <c r="H2802" s="354" t="s">
        <v>219</v>
      </c>
      <c r="I2802" s="355" t="s">
        <v>219</v>
      </c>
    </row>
    <row r="2803" spans="1:9">
      <c r="A2803" s="354" t="s">
        <v>136</v>
      </c>
      <c r="B2803" s="354" t="s">
        <v>239</v>
      </c>
      <c r="C2803" s="355" t="s">
        <v>219</v>
      </c>
      <c r="D2803" s="354" t="s">
        <v>7</v>
      </c>
      <c r="E2803" s="355" t="s">
        <v>219</v>
      </c>
      <c r="F2803" s="354">
        <v>2473.8478340184879</v>
      </c>
      <c r="G2803" s="354" t="s">
        <v>238</v>
      </c>
      <c r="H2803" s="354" t="s">
        <v>219</v>
      </c>
      <c r="I2803" s="355" t="s">
        <v>219</v>
      </c>
    </row>
    <row r="2804" spans="1:9">
      <c r="A2804" s="354" t="s">
        <v>136</v>
      </c>
      <c r="B2804" s="354" t="s">
        <v>239</v>
      </c>
      <c r="C2804" s="355" t="s">
        <v>219</v>
      </c>
      <c r="D2804" s="354" t="s">
        <v>14</v>
      </c>
      <c r="E2804" s="355" t="s">
        <v>219</v>
      </c>
      <c r="F2804" s="354">
        <v>1781.0620088968979</v>
      </c>
      <c r="G2804" s="354" t="s">
        <v>238</v>
      </c>
      <c r="H2804" s="354" t="s">
        <v>219</v>
      </c>
      <c r="I2804" s="355" t="s">
        <v>219</v>
      </c>
    </row>
    <row r="2805" spans="1:9">
      <c r="A2805" s="354" t="s">
        <v>136</v>
      </c>
      <c r="B2805" s="354" t="s">
        <v>239</v>
      </c>
      <c r="C2805" s="355" t="s">
        <v>219</v>
      </c>
      <c r="D2805" s="354" t="s">
        <v>16</v>
      </c>
      <c r="E2805" s="355" t="s">
        <v>219</v>
      </c>
      <c r="F2805" s="354">
        <v>779.20094256605842</v>
      </c>
      <c r="G2805" s="354" t="s">
        <v>238</v>
      </c>
      <c r="H2805" s="354" t="s">
        <v>219</v>
      </c>
      <c r="I2805" s="355" t="s">
        <v>219</v>
      </c>
    </row>
    <row r="2806" spans="1:9">
      <c r="A2806" s="354" t="s">
        <v>136</v>
      </c>
      <c r="B2806" s="354" t="s">
        <v>239</v>
      </c>
      <c r="C2806" s="355" t="s">
        <v>219</v>
      </c>
      <c r="D2806" s="354" t="s">
        <v>47</v>
      </c>
      <c r="E2806" s="355" t="s">
        <v>219</v>
      </c>
      <c r="F2806" s="354">
        <v>735.84091851943958</v>
      </c>
      <c r="G2806" s="354" t="s">
        <v>238</v>
      </c>
      <c r="H2806" s="354" t="s">
        <v>219</v>
      </c>
      <c r="I2806" s="355" t="s">
        <v>219</v>
      </c>
    </row>
    <row r="2807" spans="1:9">
      <c r="A2807" s="354" t="s">
        <v>136</v>
      </c>
      <c r="B2807" s="354" t="s">
        <v>239</v>
      </c>
      <c r="C2807" s="355" t="s">
        <v>219</v>
      </c>
      <c r="D2807" s="354" t="s">
        <v>45</v>
      </c>
      <c r="E2807" s="355" t="s">
        <v>219</v>
      </c>
      <c r="F2807" s="354">
        <v>443.02294619751439</v>
      </c>
      <c r="G2807" s="354" t="s">
        <v>238</v>
      </c>
      <c r="H2807" s="354" t="s">
        <v>219</v>
      </c>
      <c r="I2807" s="355" t="s">
        <v>219</v>
      </c>
    </row>
    <row r="2808" spans="1:9">
      <c r="A2808" s="354" t="s">
        <v>136</v>
      </c>
      <c r="B2808" s="354" t="s">
        <v>239</v>
      </c>
      <c r="C2808" s="355" t="s">
        <v>219</v>
      </c>
      <c r="D2808" s="354" t="s">
        <v>44</v>
      </c>
      <c r="E2808" s="355" t="s">
        <v>219</v>
      </c>
      <c r="F2808" s="354">
        <v>449.78662185703359</v>
      </c>
      <c r="G2808" s="354" t="s">
        <v>238</v>
      </c>
      <c r="H2808" s="354" t="s">
        <v>219</v>
      </c>
      <c r="I2808" s="355" t="s">
        <v>219</v>
      </c>
    </row>
    <row r="2809" spans="1:9">
      <c r="A2809" s="354" t="s">
        <v>136</v>
      </c>
      <c r="B2809" s="354" t="s">
        <v>240</v>
      </c>
      <c r="C2809" s="355" t="s">
        <v>219</v>
      </c>
      <c r="D2809" s="354" t="s">
        <v>2</v>
      </c>
      <c r="E2809" s="355" t="s">
        <v>219</v>
      </c>
      <c r="F2809" s="354">
        <v>792.53680980349066</v>
      </c>
      <c r="G2809" s="354" t="s">
        <v>238</v>
      </c>
      <c r="H2809" s="354" t="s">
        <v>219</v>
      </c>
      <c r="I2809" s="355" t="s">
        <v>219</v>
      </c>
    </row>
    <row r="2810" spans="1:9">
      <c r="A2810" s="354" t="s">
        <v>136</v>
      </c>
      <c r="B2810" s="354" t="s">
        <v>240</v>
      </c>
      <c r="C2810" s="355" t="s">
        <v>219</v>
      </c>
      <c r="D2810" s="354" t="s">
        <v>3</v>
      </c>
      <c r="E2810" s="355" t="s">
        <v>219</v>
      </c>
      <c r="F2810" s="354">
        <v>5421.2056918690296</v>
      </c>
      <c r="G2810" s="354" t="s">
        <v>238</v>
      </c>
      <c r="H2810" s="354" t="s">
        <v>219</v>
      </c>
      <c r="I2810" s="355" t="s">
        <v>219</v>
      </c>
    </row>
    <row r="2811" spans="1:9">
      <c r="A2811" s="354" t="s">
        <v>136</v>
      </c>
      <c r="B2811" s="354" t="s">
        <v>240</v>
      </c>
      <c r="C2811" s="355" t="s">
        <v>219</v>
      </c>
      <c r="D2811" s="354" t="s">
        <v>54</v>
      </c>
      <c r="E2811" s="355" t="s">
        <v>219</v>
      </c>
      <c r="F2811" s="354">
        <v>314.65249130556077</v>
      </c>
      <c r="G2811" s="354" t="s">
        <v>238</v>
      </c>
      <c r="H2811" s="354" t="s">
        <v>219</v>
      </c>
      <c r="I2811" s="355" t="s">
        <v>219</v>
      </c>
    </row>
    <row r="2812" spans="1:9">
      <c r="A2812" s="354" t="s">
        <v>136</v>
      </c>
      <c r="B2812" s="354" t="s">
        <v>241</v>
      </c>
      <c r="C2812" s="355" t="s">
        <v>219</v>
      </c>
      <c r="D2812" s="354" t="s">
        <v>1</v>
      </c>
      <c r="E2812" s="355" t="s">
        <v>219</v>
      </c>
      <c r="F2812" s="354">
        <v>31.896149228887026</v>
      </c>
      <c r="G2812" s="354" t="s">
        <v>238</v>
      </c>
      <c r="H2812" s="354" t="s">
        <v>219</v>
      </c>
      <c r="I2812" s="355" t="s">
        <v>219</v>
      </c>
    </row>
    <row r="2813" spans="1:9">
      <c r="A2813" s="354" t="s">
        <v>136</v>
      </c>
      <c r="B2813" s="354" t="s">
        <v>241</v>
      </c>
      <c r="C2813" s="355" t="s">
        <v>219</v>
      </c>
      <c r="D2813" s="354" t="s">
        <v>12</v>
      </c>
      <c r="E2813" s="355" t="s">
        <v>219</v>
      </c>
      <c r="F2813" s="354">
        <v>7.0592240168935509</v>
      </c>
      <c r="G2813" s="354" t="s">
        <v>238</v>
      </c>
      <c r="H2813" s="354" t="s">
        <v>219</v>
      </c>
      <c r="I2813" s="355" t="s">
        <v>219</v>
      </c>
    </row>
    <row r="2814" spans="1:9">
      <c r="A2814" s="354" t="s">
        <v>136</v>
      </c>
      <c r="B2814" s="354" t="s">
        <v>241</v>
      </c>
      <c r="C2814" s="355" t="s">
        <v>219</v>
      </c>
      <c r="D2814" s="354" t="s">
        <v>7</v>
      </c>
      <c r="E2814" s="355" t="s">
        <v>219</v>
      </c>
      <c r="F2814" s="354">
        <v>19.120098633081554</v>
      </c>
      <c r="G2814" s="354" t="s">
        <v>238</v>
      </c>
      <c r="H2814" s="354" t="s">
        <v>219</v>
      </c>
      <c r="I2814" s="355" t="s">
        <v>219</v>
      </c>
    </row>
    <row r="2815" spans="1:9">
      <c r="A2815" s="354" t="s">
        <v>136</v>
      </c>
      <c r="B2815" s="354" t="s">
        <v>241</v>
      </c>
      <c r="C2815" s="355" t="s">
        <v>219</v>
      </c>
      <c r="D2815" s="354" t="s">
        <v>14</v>
      </c>
      <c r="E2815" s="355" t="s">
        <v>219</v>
      </c>
      <c r="F2815" s="354">
        <v>0</v>
      </c>
      <c r="G2815" s="354" t="s">
        <v>238</v>
      </c>
      <c r="H2815" s="354" t="s">
        <v>219</v>
      </c>
      <c r="I2815" s="355" t="s">
        <v>219</v>
      </c>
    </row>
    <row r="2816" spans="1:9">
      <c r="A2816" s="354" t="s">
        <v>136</v>
      </c>
      <c r="B2816" s="354" t="s">
        <v>241</v>
      </c>
      <c r="C2816" s="355" t="s">
        <v>219</v>
      </c>
      <c r="D2816" s="354" t="s">
        <v>15</v>
      </c>
      <c r="E2816" s="355" t="s">
        <v>219</v>
      </c>
      <c r="F2816" s="354">
        <v>3883.6954728604887</v>
      </c>
      <c r="G2816" s="354" t="s">
        <v>238</v>
      </c>
      <c r="H2816" s="354" t="s">
        <v>219</v>
      </c>
      <c r="I2816" s="355" t="s">
        <v>219</v>
      </c>
    </row>
    <row r="2817" spans="1:9">
      <c r="A2817" s="354" t="s">
        <v>136</v>
      </c>
      <c r="B2817" s="354" t="s">
        <v>241</v>
      </c>
      <c r="C2817" s="355" t="s">
        <v>219</v>
      </c>
      <c r="D2817" s="354" t="s">
        <v>16</v>
      </c>
      <c r="E2817" s="355" t="s">
        <v>219</v>
      </c>
      <c r="F2817" s="354">
        <v>1574.5957655298037</v>
      </c>
      <c r="G2817" s="354" t="s">
        <v>238</v>
      </c>
      <c r="H2817" s="354" t="s">
        <v>219</v>
      </c>
      <c r="I2817" s="355" t="s">
        <v>219</v>
      </c>
    </row>
    <row r="2818" spans="1:9">
      <c r="A2818" s="354" t="s">
        <v>136</v>
      </c>
      <c r="B2818" s="354" t="s">
        <v>241</v>
      </c>
      <c r="C2818" s="355" t="s">
        <v>219</v>
      </c>
      <c r="D2818" s="354" t="s">
        <v>47</v>
      </c>
      <c r="E2818" s="355" t="s">
        <v>219</v>
      </c>
      <c r="F2818" s="354">
        <v>1768.5833212372302</v>
      </c>
      <c r="G2818" s="354" t="s">
        <v>238</v>
      </c>
      <c r="H2818" s="354" t="s">
        <v>219</v>
      </c>
      <c r="I2818" s="355" t="s">
        <v>219</v>
      </c>
    </row>
    <row r="2819" spans="1:9">
      <c r="A2819" s="354" t="s">
        <v>136</v>
      </c>
      <c r="B2819" s="354" t="s">
        <v>241</v>
      </c>
      <c r="C2819" s="355" t="s">
        <v>219</v>
      </c>
      <c r="D2819" s="354" t="s">
        <v>45</v>
      </c>
      <c r="E2819" s="355" t="s">
        <v>219</v>
      </c>
      <c r="F2819" s="354">
        <v>7.3828295741838819</v>
      </c>
      <c r="G2819" s="354" t="s">
        <v>238</v>
      </c>
      <c r="H2819" s="354" t="s">
        <v>219</v>
      </c>
      <c r="I2819" s="355" t="s">
        <v>219</v>
      </c>
    </row>
    <row r="2820" spans="1:9">
      <c r="A2820" s="354" t="s">
        <v>136</v>
      </c>
      <c r="B2820" s="354" t="s">
        <v>241</v>
      </c>
      <c r="C2820" s="355" t="s">
        <v>219</v>
      </c>
      <c r="D2820" s="354" t="s">
        <v>44</v>
      </c>
      <c r="E2820" s="355" t="s">
        <v>219</v>
      </c>
      <c r="F2820" s="354">
        <v>45.720779302717261</v>
      </c>
      <c r="G2820" s="354" t="s">
        <v>238</v>
      </c>
      <c r="H2820" s="354" t="s">
        <v>219</v>
      </c>
      <c r="I2820" s="355" t="s">
        <v>219</v>
      </c>
    </row>
    <row r="2821" spans="1:9">
      <c r="A2821" s="354" t="s">
        <v>136</v>
      </c>
      <c r="B2821" s="354" t="s">
        <v>242</v>
      </c>
      <c r="C2821" s="355" t="s">
        <v>219</v>
      </c>
      <c r="D2821" s="354" t="s">
        <v>243</v>
      </c>
      <c r="E2821" s="355" t="s">
        <v>219</v>
      </c>
      <c r="F2821" s="354">
        <v>1798.042860594014</v>
      </c>
      <c r="G2821" s="354" t="s">
        <v>238</v>
      </c>
      <c r="H2821" s="354" t="s">
        <v>219</v>
      </c>
      <c r="I2821" s="355" t="s">
        <v>219</v>
      </c>
    </row>
    <row r="2822" spans="1:9">
      <c r="A2822" s="354" t="s">
        <v>136</v>
      </c>
      <c r="B2822" s="354" t="s">
        <v>242</v>
      </c>
      <c r="C2822" s="355" t="s">
        <v>219</v>
      </c>
      <c r="D2822" s="354" t="s">
        <v>98</v>
      </c>
      <c r="E2822" s="355" t="s">
        <v>219</v>
      </c>
      <c r="F2822" s="354">
        <v>11123.515098248979</v>
      </c>
      <c r="G2822" s="354" t="s">
        <v>238</v>
      </c>
      <c r="H2822" s="354" t="s">
        <v>219</v>
      </c>
      <c r="I2822" s="355" t="s">
        <v>219</v>
      </c>
    </row>
    <row r="2823" spans="1:9">
      <c r="A2823" s="354" t="s">
        <v>136</v>
      </c>
      <c r="B2823" s="354" t="s">
        <v>242</v>
      </c>
      <c r="C2823" s="355" t="s">
        <v>219</v>
      </c>
      <c r="D2823" s="354" t="s">
        <v>244</v>
      </c>
      <c r="E2823" s="355" t="s">
        <v>219</v>
      </c>
      <c r="F2823" s="354">
        <v>2712.6426747884502</v>
      </c>
      <c r="G2823" s="354" t="s">
        <v>238</v>
      </c>
      <c r="H2823" s="354" t="s">
        <v>219</v>
      </c>
      <c r="I2823" s="355" t="s">
        <v>219</v>
      </c>
    </row>
    <row r="2824" spans="1:9">
      <c r="A2824" s="354" t="s">
        <v>136</v>
      </c>
      <c r="B2824" s="354" t="s">
        <v>242</v>
      </c>
      <c r="C2824" s="355" t="s">
        <v>219</v>
      </c>
      <c r="D2824" s="354" t="s">
        <v>74</v>
      </c>
      <c r="E2824" s="355" t="s">
        <v>219</v>
      </c>
      <c r="F2824" s="354">
        <v>7367.2636296306873</v>
      </c>
      <c r="G2824" s="354" t="s">
        <v>238</v>
      </c>
      <c r="H2824" s="354" t="s">
        <v>219</v>
      </c>
      <c r="I2824" s="355" t="s">
        <v>219</v>
      </c>
    </row>
    <row r="2825" spans="1:9">
      <c r="A2825" s="354" t="s">
        <v>136</v>
      </c>
      <c r="B2825" s="354" t="s">
        <v>245</v>
      </c>
      <c r="C2825" s="355" t="s">
        <v>219</v>
      </c>
      <c r="D2825" s="354" t="s">
        <v>219</v>
      </c>
      <c r="E2825" s="355" t="s">
        <v>219</v>
      </c>
      <c r="F2825" s="354">
        <v>76845.418911981105</v>
      </c>
      <c r="G2825" s="354" t="s">
        <v>238</v>
      </c>
      <c r="H2825" s="354" t="s">
        <v>219</v>
      </c>
      <c r="I2825" s="355" t="s">
        <v>219</v>
      </c>
    </row>
    <row r="2826" spans="1:9">
      <c r="A2826" s="354" t="s">
        <v>136</v>
      </c>
      <c r="B2826" s="354" t="s">
        <v>246</v>
      </c>
      <c r="C2826" s="355" t="s">
        <v>219</v>
      </c>
      <c r="D2826" s="354" t="s">
        <v>219</v>
      </c>
      <c r="E2826" s="355" t="s">
        <v>219</v>
      </c>
      <c r="F2826" s="354">
        <v>2180.1954014560961</v>
      </c>
      <c r="G2826" s="354" t="s">
        <v>238</v>
      </c>
      <c r="H2826" s="354" t="s">
        <v>219</v>
      </c>
      <c r="I2826" s="355" t="s">
        <v>219</v>
      </c>
    </row>
    <row r="2827" spans="1:9">
      <c r="A2827" s="354" t="s">
        <v>136</v>
      </c>
      <c r="B2827" s="354" t="s">
        <v>247</v>
      </c>
      <c r="C2827" s="355" t="s">
        <v>219</v>
      </c>
      <c r="D2827" s="354" t="s">
        <v>219</v>
      </c>
      <c r="E2827" s="355" t="s">
        <v>219</v>
      </c>
      <c r="F2827" s="354">
        <v>79047.483697155621</v>
      </c>
      <c r="G2827" s="354" t="s">
        <v>238</v>
      </c>
      <c r="H2827" s="354" t="s">
        <v>219</v>
      </c>
      <c r="I2827" s="355" t="s">
        <v>219</v>
      </c>
    </row>
    <row r="2828" spans="1:9">
      <c r="A2828" s="354" t="s">
        <v>88</v>
      </c>
      <c r="B2828" s="354" t="s">
        <v>239</v>
      </c>
      <c r="C2828" s="355" t="s">
        <v>219</v>
      </c>
      <c r="D2828" s="354" t="s">
        <v>18</v>
      </c>
      <c r="E2828" s="355" t="s">
        <v>219</v>
      </c>
      <c r="F2828" s="354">
        <v>2136.603799693673</v>
      </c>
      <c r="G2828" s="354" t="s">
        <v>238</v>
      </c>
      <c r="H2828" s="354" t="s">
        <v>219</v>
      </c>
      <c r="I2828" s="355" t="s">
        <v>219</v>
      </c>
    </row>
    <row r="2829" spans="1:9">
      <c r="A2829" s="354" t="s">
        <v>88</v>
      </c>
      <c r="B2829" s="354" t="s">
        <v>239</v>
      </c>
      <c r="C2829" s="355" t="s">
        <v>219</v>
      </c>
      <c r="D2829" s="354" t="s">
        <v>19</v>
      </c>
      <c r="E2829" s="355" t="s">
        <v>219</v>
      </c>
      <c r="F2829" s="354">
        <v>1027.2680818807751</v>
      </c>
      <c r="G2829" s="354" t="s">
        <v>238</v>
      </c>
      <c r="H2829" s="354" t="s">
        <v>219</v>
      </c>
      <c r="I2829" s="355" t="s">
        <v>219</v>
      </c>
    </row>
    <row r="2830" spans="1:9">
      <c r="A2830" s="354" t="s">
        <v>88</v>
      </c>
      <c r="B2830" s="354" t="s">
        <v>239</v>
      </c>
      <c r="C2830" s="355" t="s">
        <v>219</v>
      </c>
      <c r="D2830" s="354" t="s">
        <v>13</v>
      </c>
      <c r="E2830" s="355" t="s">
        <v>219</v>
      </c>
      <c r="F2830" s="354">
        <v>3810.6022664505349</v>
      </c>
      <c r="G2830" s="354" t="s">
        <v>238</v>
      </c>
      <c r="H2830" s="354" t="s">
        <v>219</v>
      </c>
      <c r="I2830" s="355" t="s">
        <v>219</v>
      </c>
    </row>
    <row r="2831" spans="1:9">
      <c r="A2831" s="354" t="s">
        <v>88</v>
      </c>
      <c r="B2831" s="354" t="s">
        <v>239</v>
      </c>
      <c r="C2831" s="355" t="s">
        <v>219</v>
      </c>
      <c r="D2831" s="354" t="s">
        <v>4</v>
      </c>
      <c r="E2831" s="355" t="s">
        <v>219</v>
      </c>
      <c r="F2831" s="354">
        <v>1698.2735707516163</v>
      </c>
      <c r="G2831" s="354" t="s">
        <v>238</v>
      </c>
      <c r="H2831" s="354" t="s">
        <v>219</v>
      </c>
      <c r="I2831" s="355" t="s">
        <v>219</v>
      </c>
    </row>
    <row r="2832" spans="1:9">
      <c r="A2832" s="354" t="s">
        <v>88</v>
      </c>
      <c r="B2832" s="354" t="s">
        <v>239</v>
      </c>
      <c r="C2832" s="355" t="s">
        <v>219</v>
      </c>
      <c r="D2832" s="354" t="s">
        <v>1</v>
      </c>
      <c r="E2832" s="355" t="s">
        <v>219</v>
      </c>
      <c r="F2832" s="354">
        <v>188.03712747586007</v>
      </c>
      <c r="G2832" s="354" t="s">
        <v>238</v>
      </c>
      <c r="H2832" s="354" t="s">
        <v>219</v>
      </c>
      <c r="I2832" s="355" t="s">
        <v>219</v>
      </c>
    </row>
    <row r="2833" spans="1:9">
      <c r="A2833" s="354" t="s">
        <v>88</v>
      </c>
      <c r="B2833" s="354" t="s">
        <v>239</v>
      </c>
      <c r="C2833" s="355" t="s">
        <v>219</v>
      </c>
      <c r="D2833" s="354" t="s">
        <v>2</v>
      </c>
      <c r="E2833" s="355" t="s">
        <v>219</v>
      </c>
      <c r="F2833" s="354">
        <v>12055.711370583007</v>
      </c>
      <c r="G2833" s="354" t="s">
        <v>238</v>
      </c>
      <c r="H2833" s="354" t="s">
        <v>219</v>
      </c>
      <c r="I2833" s="355" t="s">
        <v>219</v>
      </c>
    </row>
    <row r="2834" spans="1:9">
      <c r="A2834" s="354" t="s">
        <v>88</v>
      </c>
      <c r="B2834" s="354" t="s">
        <v>239</v>
      </c>
      <c r="C2834" s="355" t="s">
        <v>219</v>
      </c>
      <c r="D2834" s="354" t="s">
        <v>5</v>
      </c>
      <c r="E2834" s="355" t="s">
        <v>219</v>
      </c>
      <c r="F2834" s="354">
        <v>16669.615508443021</v>
      </c>
      <c r="G2834" s="354" t="s">
        <v>238</v>
      </c>
      <c r="H2834" s="354" t="s">
        <v>219</v>
      </c>
      <c r="I2834" s="355" t="s">
        <v>219</v>
      </c>
    </row>
    <row r="2835" spans="1:9">
      <c r="A2835" s="354" t="s">
        <v>88</v>
      </c>
      <c r="B2835" s="354" t="s">
        <v>239</v>
      </c>
      <c r="C2835" s="355" t="s">
        <v>219</v>
      </c>
      <c r="D2835" s="354" t="s">
        <v>8</v>
      </c>
      <c r="E2835" s="355" t="s">
        <v>219</v>
      </c>
      <c r="F2835" s="354">
        <v>9774.501563576674</v>
      </c>
      <c r="G2835" s="354" t="s">
        <v>238</v>
      </c>
      <c r="H2835" s="354" t="s">
        <v>219</v>
      </c>
      <c r="I2835" s="355" t="s">
        <v>219</v>
      </c>
    </row>
    <row r="2836" spans="1:9">
      <c r="A2836" s="354" t="s">
        <v>88</v>
      </c>
      <c r="B2836" s="354" t="s">
        <v>239</v>
      </c>
      <c r="C2836" s="355" t="s">
        <v>219</v>
      </c>
      <c r="D2836" s="354" t="s">
        <v>9</v>
      </c>
      <c r="E2836" s="355" t="s">
        <v>219</v>
      </c>
      <c r="F2836" s="354">
        <v>1472.9826291531811</v>
      </c>
      <c r="G2836" s="354" t="s">
        <v>238</v>
      </c>
      <c r="H2836" s="354" t="s">
        <v>219</v>
      </c>
      <c r="I2836" s="355" t="s">
        <v>219</v>
      </c>
    </row>
    <row r="2837" spans="1:9">
      <c r="A2837" s="354" t="s">
        <v>88</v>
      </c>
      <c r="B2837" s="354" t="s">
        <v>239</v>
      </c>
      <c r="C2837" s="355" t="s">
        <v>219</v>
      </c>
      <c r="D2837" s="354" t="s">
        <v>12</v>
      </c>
      <c r="E2837" s="355" t="s">
        <v>219</v>
      </c>
      <c r="F2837" s="354">
        <v>1939.9172455319783</v>
      </c>
      <c r="G2837" s="354" t="s">
        <v>238</v>
      </c>
      <c r="H2837" s="354" t="s">
        <v>219</v>
      </c>
      <c r="I2837" s="355" t="s">
        <v>219</v>
      </c>
    </row>
    <row r="2838" spans="1:9">
      <c r="A2838" s="354" t="s">
        <v>88</v>
      </c>
      <c r="B2838" s="354" t="s">
        <v>239</v>
      </c>
      <c r="C2838" s="355" t="s">
        <v>219</v>
      </c>
      <c r="D2838" s="354" t="s">
        <v>6</v>
      </c>
      <c r="E2838" s="355" t="s">
        <v>219</v>
      </c>
      <c r="F2838" s="354">
        <v>4823.6074505744382</v>
      </c>
      <c r="G2838" s="354" t="s">
        <v>238</v>
      </c>
      <c r="H2838" s="354" t="s">
        <v>219</v>
      </c>
      <c r="I2838" s="355" t="s">
        <v>219</v>
      </c>
    </row>
    <row r="2839" spans="1:9">
      <c r="A2839" s="354" t="s">
        <v>88</v>
      </c>
      <c r="B2839" s="354" t="s">
        <v>239</v>
      </c>
      <c r="C2839" s="355" t="s">
        <v>219</v>
      </c>
      <c r="D2839" s="354" t="s">
        <v>3</v>
      </c>
      <c r="E2839" s="355" t="s">
        <v>219</v>
      </c>
      <c r="F2839" s="354">
        <v>1552.685215402666</v>
      </c>
      <c r="G2839" s="354" t="s">
        <v>238</v>
      </c>
      <c r="H2839" s="354" t="s">
        <v>219</v>
      </c>
      <c r="I2839" s="355" t="s">
        <v>219</v>
      </c>
    </row>
    <row r="2840" spans="1:9">
      <c r="A2840" s="354" t="s">
        <v>88</v>
      </c>
      <c r="B2840" s="354" t="s">
        <v>239</v>
      </c>
      <c r="C2840" s="355" t="s">
        <v>219</v>
      </c>
      <c r="D2840" s="354" t="s">
        <v>7</v>
      </c>
      <c r="E2840" s="355" t="s">
        <v>219</v>
      </c>
      <c r="F2840" s="354">
        <v>2618.1867169781508</v>
      </c>
      <c r="G2840" s="354" t="s">
        <v>238</v>
      </c>
      <c r="H2840" s="354" t="s">
        <v>219</v>
      </c>
      <c r="I2840" s="355" t="s">
        <v>219</v>
      </c>
    </row>
    <row r="2841" spans="1:9">
      <c r="A2841" s="354" t="s">
        <v>88</v>
      </c>
      <c r="B2841" s="354" t="s">
        <v>239</v>
      </c>
      <c r="C2841" s="355" t="s">
        <v>219</v>
      </c>
      <c r="D2841" s="354" t="s">
        <v>14</v>
      </c>
      <c r="E2841" s="355" t="s">
        <v>219</v>
      </c>
      <c r="F2841" s="354">
        <v>1853.5743082588012</v>
      </c>
      <c r="G2841" s="354" t="s">
        <v>238</v>
      </c>
      <c r="H2841" s="354" t="s">
        <v>219</v>
      </c>
      <c r="I2841" s="355" t="s">
        <v>219</v>
      </c>
    </row>
    <row r="2842" spans="1:9">
      <c r="A2842" s="354" t="s">
        <v>88</v>
      </c>
      <c r="B2842" s="354" t="s">
        <v>239</v>
      </c>
      <c r="C2842" s="355" t="s">
        <v>219</v>
      </c>
      <c r="D2842" s="354" t="s">
        <v>16</v>
      </c>
      <c r="E2842" s="355" t="s">
        <v>219</v>
      </c>
      <c r="F2842" s="354">
        <v>815.22391802813002</v>
      </c>
      <c r="G2842" s="354" t="s">
        <v>238</v>
      </c>
      <c r="H2842" s="354" t="s">
        <v>219</v>
      </c>
      <c r="I2842" s="355" t="s">
        <v>219</v>
      </c>
    </row>
    <row r="2843" spans="1:9">
      <c r="A2843" s="354" t="s">
        <v>88</v>
      </c>
      <c r="B2843" s="354" t="s">
        <v>239</v>
      </c>
      <c r="C2843" s="355" t="s">
        <v>219</v>
      </c>
      <c r="D2843" s="354" t="s">
        <v>47</v>
      </c>
      <c r="E2843" s="355" t="s">
        <v>219</v>
      </c>
      <c r="F2843" s="354">
        <v>765.53654840563149</v>
      </c>
      <c r="G2843" s="354" t="s">
        <v>238</v>
      </c>
      <c r="H2843" s="354" t="s">
        <v>219</v>
      </c>
      <c r="I2843" s="355" t="s">
        <v>219</v>
      </c>
    </row>
    <row r="2844" spans="1:9">
      <c r="A2844" s="354" t="s">
        <v>88</v>
      </c>
      <c r="B2844" s="354" t="s">
        <v>239</v>
      </c>
      <c r="C2844" s="355" t="s">
        <v>219</v>
      </c>
      <c r="D2844" s="354" t="s">
        <v>45</v>
      </c>
      <c r="E2844" s="355" t="s">
        <v>219</v>
      </c>
      <c r="F2844" s="354">
        <v>477.34429405772846</v>
      </c>
      <c r="G2844" s="354" t="s">
        <v>238</v>
      </c>
      <c r="H2844" s="354" t="s">
        <v>219</v>
      </c>
      <c r="I2844" s="355" t="s">
        <v>219</v>
      </c>
    </row>
    <row r="2845" spans="1:9">
      <c r="A2845" s="354" t="s">
        <v>88</v>
      </c>
      <c r="B2845" s="354" t="s">
        <v>239</v>
      </c>
      <c r="C2845" s="355" t="s">
        <v>219</v>
      </c>
      <c r="D2845" s="354" t="s">
        <v>44</v>
      </c>
      <c r="E2845" s="355" t="s">
        <v>219</v>
      </c>
      <c r="F2845" s="354">
        <v>490.4953344719824</v>
      </c>
      <c r="G2845" s="354" t="s">
        <v>238</v>
      </c>
      <c r="H2845" s="354" t="s">
        <v>219</v>
      </c>
      <c r="I2845" s="355" t="s">
        <v>219</v>
      </c>
    </row>
    <row r="2846" spans="1:9">
      <c r="A2846" s="354" t="s">
        <v>88</v>
      </c>
      <c r="B2846" s="354" t="s">
        <v>240</v>
      </c>
      <c r="C2846" s="355" t="s">
        <v>219</v>
      </c>
      <c r="D2846" s="354" t="s">
        <v>2</v>
      </c>
      <c r="E2846" s="355" t="s">
        <v>219</v>
      </c>
      <c r="F2846" s="354">
        <v>827.14224385477678</v>
      </c>
      <c r="G2846" s="354" t="s">
        <v>238</v>
      </c>
      <c r="H2846" s="354" t="s">
        <v>219</v>
      </c>
      <c r="I2846" s="355" t="s">
        <v>219</v>
      </c>
    </row>
    <row r="2847" spans="1:9">
      <c r="A2847" s="354" t="s">
        <v>88</v>
      </c>
      <c r="B2847" s="354" t="s">
        <v>240</v>
      </c>
      <c r="C2847" s="355" t="s">
        <v>219</v>
      </c>
      <c r="D2847" s="354" t="s">
        <v>3</v>
      </c>
      <c r="E2847" s="355" t="s">
        <v>219</v>
      </c>
      <c r="F2847" s="354">
        <v>5584.578676733604</v>
      </c>
      <c r="G2847" s="354" t="s">
        <v>238</v>
      </c>
      <c r="H2847" s="354" t="s">
        <v>219</v>
      </c>
      <c r="I2847" s="355" t="s">
        <v>219</v>
      </c>
    </row>
    <row r="2848" spans="1:9">
      <c r="A2848" s="354" t="s">
        <v>88</v>
      </c>
      <c r="B2848" s="354" t="s">
        <v>240</v>
      </c>
      <c r="C2848" s="355" t="s">
        <v>219</v>
      </c>
      <c r="D2848" s="354" t="s">
        <v>54</v>
      </c>
      <c r="E2848" s="355" t="s">
        <v>219</v>
      </c>
      <c r="F2848" s="354">
        <v>329.26880245204387</v>
      </c>
      <c r="G2848" s="354" t="s">
        <v>238</v>
      </c>
      <c r="H2848" s="354" t="s">
        <v>219</v>
      </c>
      <c r="I2848" s="355" t="s">
        <v>219</v>
      </c>
    </row>
    <row r="2849" spans="1:9">
      <c r="A2849" s="354" t="s">
        <v>88</v>
      </c>
      <c r="B2849" s="354" t="s">
        <v>241</v>
      </c>
      <c r="C2849" s="355" t="s">
        <v>219</v>
      </c>
      <c r="D2849" s="354" t="s">
        <v>1</v>
      </c>
      <c r="E2849" s="355" t="s">
        <v>219</v>
      </c>
      <c r="F2849" s="354">
        <v>34.955461591456071</v>
      </c>
      <c r="G2849" s="354" t="s">
        <v>238</v>
      </c>
      <c r="H2849" s="354" t="s">
        <v>219</v>
      </c>
      <c r="I2849" s="355" t="s">
        <v>219</v>
      </c>
    </row>
    <row r="2850" spans="1:9">
      <c r="A2850" s="354" t="s">
        <v>88</v>
      </c>
      <c r="B2850" s="354" t="s">
        <v>241</v>
      </c>
      <c r="C2850" s="355" t="s">
        <v>219</v>
      </c>
      <c r="D2850" s="354" t="s">
        <v>12</v>
      </c>
      <c r="E2850" s="355" t="s">
        <v>219</v>
      </c>
      <c r="F2850" s="354">
        <v>8.3441789820949346</v>
      </c>
      <c r="G2850" s="354" t="s">
        <v>238</v>
      </c>
      <c r="H2850" s="354" t="s">
        <v>219</v>
      </c>
      <c r="I2850" s="355" t="s">
        <v>219</v>
      </c>
    </row>
    <row r="2851" spans="1:9">
      <c r="A2851" s="354" t="s">
        <v>88</v>
      </c>
      <c r="B2851" s="354" t="s">
        <v>241</v>
      </c>
      <c r="C2851" s="355" t="s">
        <v>219</v>
      </c>
      <c r="D2851" s="354" t="s">
        <v>7</v>
      </c>
      <c r="E2851" s="355" t="s">
        <v>219</v>
      </c>
      <c r="F2851" s="354">
        <v>20.579620453354632</v>
      </c>
      <c r="G2851" s="354" t="s">
        <v>238</v>
      </c>
      <c r="H2851" s="354" t="s">
        <v>219</v>
      </c>
      <c r="I2851" s="355" t="s">
        <v>219</v>
      </c>
    </row>
    <row r="2852" spans="1:9">
      <c r="A2852" s="354" t="s">
        <v>88</v>
      </c>
      <c r="B2852" s="354" t="s">
        <v>241</v>
      </c>
      <c r="C2852" s="355" t="s">
        <v>219</v>
      </c>
      <c r="D2852" s="354" t="s">
        <v>14</v>
      </c>
      <c r="E2852" s="355" t="s">
        <v>219</v>
      </c>
      <c r="F2852" s="354">
        <v>0</v>
      </c>
      <c r="G2852" s="354" t="s">
        <v>238</v>
      </c>
      <c r="H2852" s="354" t="s">
        <v>219</v>
      </c>
      <c r="I2852" s="355" t="s">
        <v>219</v>
      </c>
    </row>
    <row r="2853" spans="1:9">
      <c r="A2853" s="354" t="s">
        <v>88</v>
      </c>
      <c r="B2853" s="354" t="s">
        <v>241</v>
      </c>
      <c r="C2853" s="355" t="s">
        <v>219</v>
      </c>
      <c r="D2853" s="354" t="s">
        <v>15</v>
      </c>
      <c r="E2853" s="355" t="s">
        <v>219</v>
      </c>
      <c r="F2853" s="354">
        <v>3975.8287475551319</v>
      </c>
      <c r="G2853" s="354" t="s">
        <v>238</v>
      </c>
      <c r="H2853" s="354" t="s">
        <v>219</v>
      </c>
      <c r="I2853" s="355" t="s">
        <v>219</v>
      </c>
    </row>
    <row r="2854" spans="1:9">
      <c r="A2854" s="354" t="s">
        <v>88</v>
      </c>
      <c r="B2854" s="354" t="s">
        <v>241</v>
      </c>
      <c r="C2854" s="355" t="s">
        <v>219</v>
      </c>
      <c r="D2854" s="354" t="s">
        <v>16</v>
      </c>
      <c r="E2854" s="355" t="s">
        <v>219</v>
      </c>
      <c r="F2854" s="354">
        <v>1674.4339194407466</v>
      </c>
      <c r="G2854" s="354" t="s">
        <v>238</v>
      </c>
      <c r="H2854" s="354" t="s">
        <v>219</v>
      </c>
      <c r="I2854" s="355" t="s">
        <v>219</v>
      </c>
    </row>
    <row r="2855" spans="1:9">
      <c r="A2855" s="354" t="s">
        <v>88</v>
      </c>
      <c r="B2855" s="354" t="s">
        <v>241</v>
      </c>
      <c r="C2855" s="355" t="s">
        <v>219</v>
      </c>
      <c r="D2855" s="354" t="s">
        <v>47</v>
      </c>
      <c r="E2855" s="355" t="s">
        <v>219</v>
      </c>
      <c r="F2855" s="354">
        <v>1785.9554197748812</v>
      </c>
      <c r="G2855" s="354" t="s">
        <v>238</v>
      </c>
      <c r="H2855" s="354" t="s">
        <v>219</v>
      </c>
      <c r="I2855" s="355" t="s">
        <v>219</v>
      </c>
    </row>
    <row r="2856" spans="1:9">
      <c r="A2856" s="354" t="s">
        <v>88</v>
      </c>
      <c r="B2856" s="354" t="s">
        <v>241</v>
      </c>
      <c r="C2856" s="355" t="s">
        <v>219</v>
      </c>
      <c r="D2856" s="354" t="s">
        <v>45</v>
      </c>
      <c r="E2856" s="355" t="s">
        <v>219</v>
      </c>
      <c r="F2856" s="354">
        <v>7.337057732395369</v>
      </c>
      <c r="G2856" s="354" t="s">
        <v>238</v>
      </c>
      <c r="H2856" s="354" t="s">
        <v>219</v>
      </c>
      <c r="I2856" s="355" t="s">
        <v>219</v>
      </c>
    </row>
    <row r="2857" spans="1:9">
      <c r="A2857" s="354" t="s">
        <v>88</v>
      </c>
      <c r="B2857" s="354" t="s">
        <v>241</v>
      </c>
      <c r="C2857" s="355" t="s">
        <v>219</v>
      </c>
      <c r="D2857" s="354" t="s">
        <v>44</v>
      </c>
      <c r="E2857" s="355" t="s">
        <v>219</v>
      </c>
      <c r="F2857" s="354">
        <v>45.755399495450867</v>
      </c>
      <c r="G2857" s="354" t="s">
        <v>238</v>
      </c>
      <c r="H2857" s="354" t="s">
        <v>219</v>
      </c>
      <c r="I2857" s="355" t="s">
        <v>219</v>
      </c>
    </row>
    <row r="2858" spans="1:9">
      <c r="A2858" s="354" t="s">
        <v>88</v>
      </c>
      <c r="B2858" s="354" t="s">
        <v>242</v>
      </c>
      <c r="C2858" s="355" t="s">
        <v>219</v>
      </c>
      <c r="D2858" s="354" t="s">
        <v>243</v>
      </c>
      <c r="E2858" s="355" t="s">
        <v>219</v>
      </c>
      <c r="F2858" s="354">
        <v>1887.3429382782376</v>
      </c>
      <c r="G2858" s="354" t="s">
        <v>238</v>
      </c>
      <c r="H2858" s="354" t="s">
        <v>219</v>
      </c>
      <c r="I2858" s="355" t="s">
        <v>219</v>
      </c>
    </row>
    <row r="2859" spans="1:9">
      <c r="A2859" s="354" t="s">
        <v>88</v>
      </c>
      <c r="B2859" s="354" t="s">
        <v>242</v>
      </c>
      <c r="C2859" s="355" t="s">
        <v>219</v>
      </c>
      <c r="D2859" s="354" t="s">
        <v>98</v>
      </c>
      <c r="E2859" s="355" t="s">
        <v>219</v>
      </c>
      <c r="F2859" s="354">
        <v>11620.933909496549</v>
      </c>
      <c r="G2859" s="354" t="s">
        <v>238</v>
      </c>
      <c r="H2859" s="354" t="s">
        <v>219</v>
      </c>
      <c r="I2859" s="355" t="s">
        <v>219</v>
      </c>
    </row>
    <row r="2860" spans="1:9">
      <c r="A2860" s="354" t="s">
        <v>88</v>
      </c>
      <c r="B2860" s="354" t="s">
        <v>242</v>
      </c>
      <c r="C2860" s="355" t="s">
        <v>219</v>
      </c>
      <c r="D2860" s="354" t="s">
        <v>244</v>
      </c>
      <c r="E2860" s="355" t="s">
        <v>219</v>
      </c>
      <c r="F2860" s="354">
        <v>2864.8423916283459</v>
      </c>
      <c r="G2860" s="354" t="s">
        <v>238</v>
      </c>
      <c r="H2860" s="354" t="s">
        <v>219</v>
      </c>
      <c r="I2860" s="355" t="s">
        <v>219</v>
      </c>
    </row>
    <row r="2861" spans="1:9">
      <c r="A2861" s="354" t="s">
        <v>88</v>
      </c>
      <c r="B2861" s="354" t="s">
        <v>242</v>
      </c>
      <c r="C2861" s="355" t="s">
        <v>219</v>
      </c>
      <c r="D2861" s="354" t="s">
        <v>74</v>
      </c>
      <c r="E2861" s="355" t="s">
        <v>219</v>
      </c>
      <c r="F2861" s="354">
        <v>7572.7709513952905</v>
      </c>
      <c r="G2861" s="354" t="s">
        <v>238</v>
      </c>
      <c r="H2861" s="354" t="s">
        <v>219</v>
      </c>
      <c r="I2861" s="355" t="s">
        <v>219</v>
      </c>
    </row>
    <row r="2862" spans="1:9">
      <c r="A2862" s="354" t="s">
        <v>88</v>
      </c>
      <c r="B2862" s="354" t="s">
        <v>245</v>
      </c>
      <c r="C2862" s="355" t="s">
        <v>219</v>
      </c>
      <c r="D2862" s="354" t="s">
        <v>219</v>
      </c>
      <c r="E2862" s="355" t="s">
        <v>219</v>
      </c>
      <c r="F2862" s="354">
        <v>78944.458203387432</v>
      </c>
      <c r="G2862" s="354" t="s">
        <v>238</v>
      </c>
      <c r="H2862" s="354" t="s">
        <v>219</v>
      </c>
      <c r="I2862" s="355" t="s">
        <v>219</v>
      </c>
    </row>
    <row r="2863" spans="1:9">
      <c r="A2863" s="354" t="s">
        <v>88</v>
      </c>
      <c r="B2863" s="354" t="s">
        <v>246</v>
      </c>
      <c r="C2863" s="355" t="s">
        <v>219</v>
      </c>
      <c r="D2863" s="354" t="s">
        <v>219</v>
      </c>
      <c r="E2863" s="355" t="s">
        <v>219</v>
      </c>
      <c r="F2863" s="354">
        <v>2253.5444186839259</v>
      </c>
      <c r="G2863" s="354" t="s">
        <v>238</v>
      </c>
      <c r="H2863" s="354" t="s">
        <v>219</v>
      </c>
      <c r="I2863" s="355" t="s">
        <v>219</v>
      </c>
    </row>
    <row r="2864" spans="1:9">
      <c r="A2864" s="354" t="s">
        <v>88</v>
      </c>
      <c r="B2864" s="354" t="s">
        <v>247</v>
      </c>
      <c r="C2864" s="355" t="s">
        <v>219</v>
      </c>
      <c r="D2864" s="354" t="s">
        <v>219</v>
      </c>
      <c r="E2864" s="355" t="s">
        <v>219</v>
      </c>
      <c r="F2864" s="354">
        <v>81219.618004584117</v>
      </c>
      <c r="G2864" s="354" t="s">
        <v>238</v>
      </c>
      <c r="H2864" s="354" t="s">
        <v>219</v>
      </c>
      <c r="I2864" s="355" t="s">
        <v>219</v>
      </c>
    </row>
    <row r="2865" spans="1:9">
      <c r="A2865" s="354">
        <v>2018</v>
      </c>
      <c r="B2865" s="354" t="s">
        <v>248</v>
      </c>
      <c r="C2865" s="355" t="s">
        <v>219</v>
      </c>
      <c r="D2865" s="354" t="s">
        <v>219</v>
      </c>
      <c r="E2865" s="355" t="s">
        <v>249</v>
      </c>
      <c r="F2865" s="354">
        <v>1486.06604092</v>
      </c>
      <c r="G2865" s="354" t="s">
        <v>13</v>
      </c>
      <c r="H2865" s="354" t="s">
        <v>219</v>
      </c>
      <c r="I2865" s="355" t="s">
        <v>219</v>
      </c>
    </row>
    <row r="2866" spans="1:9">
      <c r="A2866" s="354">
        <v>2018</v>
      </c>
      <c r="B2866" s="354" t="s">
        <v>248</v>
      </c>
      <c r="C2866" s="355" t="s">
        <v>219</v>
      </c>
      <c r="D2866" s="354" t="s">
        <v>219</v>
      </c>
      <c r="E2866" s="355" t="s">
        <v>250</v>
      </c>
      <c r="F2866" s="354">
        <v>337.6265466399999</v>
      </c>
      <c r="G2866" s="354" t="s">
        <v>13</v>
      </c>
      <c r="H2866" s="354" t="s">
        <v>219</v>
      </c>
      <c r="I2866" s="355" t="s">
        <v>219</v>
      </c>
    </row>
    <row r="2867" spans="1:9">
      <c r="A2867" s="354">
        <v>2018</v>
      </c>
      <c r="B2867" s="354" t="s">
        <v>248</v>
      </c>
      <c r="C2867" s="355" t="s">
        <v>219</v>
      </c>
      <c r="D2867" s="354" t="s">
        <v>219</v>
      </c>
      <c r="E2867" s="355" t="s">
        <v>251</v>
      </c>
      <c r="F2867" s="354">
        <v>803.91012710999996</v>
      </c>
      <c r="G2867" s="354" t="s">
        <v>13</v>
      </c>
      <c r="H2867" s="354" t="s">
        <v>219</v>
      </c>
      <c r="I2867" s="355" t="s">
        <v>219</v>
      </c>
    </row>
    <row r="2868" spans="1:9">
      <c r="A2868" s="354">
        <v>2018</v>
      </c>
      <c r="B2868" s="354" t="s">
        <v>248</v>
      </c>
      <c r="C2868" s="355" t="s">
        <v>219</v>
      </c>
      <c r="D2868" s="354" t="s">
        <v>219</v>
      </c>
      <c r="E2868" s="355" t="s">
        <v>252</v>
      </c>
      <c r="F2868" s="354">
        <v>2627.6027146700017</v>
      </c>
      <c r="G2868" s="354" t="s">
        <v>13</v>
      </c>
      <c r="H2868" s="354" t="s">
        <v>219</v>
      </c>
      <c r="I2868" s="355" t="s">
        <v>219</v>
      </c>
    </row>
    <row r="2869" spans="1:9">
      <c r="A2869" s="354">
        <v>2018</v>
      </c>
      <c r="B2869" s="354" t="s">
        <v>253</v>
      </c>
      <c r="C2869" s="355" t="s">
        <v>219</v>
      </c>
      <c r="D2869" s="354" t="s">
        <v>219</v>
      </c>
      <c r="E2869" s="355" t="s">
        <v>254</v>
      </c>
      <c r="F2869" s="354">
        <v>-328.30078079999998</v>
      </c>
      <c r="G2869" s="354" t="s">
        <v>13</v>
      </c>
      <c r="H2869" s="354" t="s">
        <v>219</v>
      </c>
      <c r="I2869" s="355" t="s">
        <v>219</v>
      </c>
    </row>
    <row r="2870" spans="1:9">
      <c r="A2870" s="354">
        <v>2019</v>
      </c>
      <c r="B2870" s="354" t="s">
        <v>248</v>
      </c>
      <c r="C2870" s="355" t="s">
        <v>219</v>
      </c>
      <c r="D2870" s="354" t="s">
        <v>219</v>
      </c>
      <c r="E2870" s="355" t="s">
        <v>249</v>
      </c>
      <c r="F2870" s="354">
        <v>1455.0968428969259</v>
      </c>
      <c r="G2870" s="354" t="s">
        <v>13</v>
      </c>
      <c r="H2870" s="354" t="s">
        <v>219</v>
      </c>
      <c r="I2870" s="355" t="s">
        <v>219</v>
      </c>
    </row>
    <row r="2871" spans="1:9">
      <c r="A2871" s="354">
        <v>2019</v>
      </c>
      <c r="B2871" s="354" t="s">
        <v>248</v>
      </c>
      <c r="C2871" s="355" t="s">
        <v>219</v>
      </c>
      <c r="D2871" s="354" t="s">
        <v>219</v>
      </c>
      <c r="E2871" s="355" t="s">
        <v>250</v>
      </c>
      <c r="F2871" s="354">
        <v>319.7660678700002</v>
      </c>
      <c r="G2871" s="354" t="s">
        <v>13</v>
      </c>
      <c r="H2871" s="354" t="s">
        <v>219</v>
      </c>
      <c r="I2871" s="355" t="s">
        <v>219</v>
      </c>
    </row>
    <row r="2872" spans="1:9">
      <c r="A2872" s="354">
        <v>2019</v>
      </c>
      <c r="B2872" s="354" t="s">
        <v>248</v>
      </c>
      <c r="C2872" s="355" t="s">
        <v>219</v>
      </c>
      <c r="D2872" s="354" t="s">
        <v>219</v>
      </c>
      <c r="E2872" s="355" t="s">
        <v>251</v>
      </c>
      <c r="F2872" s="354">
        <v>796.65069973890036</v>
      </c>
      <c r="G2872" s="354" t="s">
        <v>13</v>
      </c>
      <c r="H2872" s="354" t="s">
        <v>219</v>
      </c>
      <c r="I2872" s="355" t="s">
        <v>219</v>
      </c>
    </row>
    <row r="2873" spans="1:9">
      <c r="A2873" s="354">
        <v>2019</v>
      </c>
      <c r="B2873" s="354" t="s">
        <v>248</v>
      </c>
      <c r="C2873" s="355" t="s">
        <v>219</v>
      </c>
      <c r="D2873" s="354" t="s">
        <v>219</v>
      </c>
      <c r="E2873" s="355" t="s">
        <v>252</v>
      </c>
      <c r="F2873" s="354">
        <v>2571.5136105058264</v>
      </c>
      <c r="G2873" s="354" t="s">
        <v>13</v>
      </c>
      <c r="H2873" s="354" t="s">
        <v>219</v>
      </c>
      <c r="I2873" s="355" t="s">
        <v>219</v>
      </c>
    </row>
    <row r="2874" spans="1:9">
      <c r="A2874" s="354">
        <v>2019</v>
      </c>
      <c r="B2874" s="354" t="s">
        <v>253</v>
      </c>
      <c r="C2874" s="355" t="s">
        <v>219</v>
      </c>
      <c r="D2874" s="354" t="s">
        <v>219</v>
      </c>
      <c r="E2874" s="355" t="s">
        <v>254</v>
      </c>
      <c r="F2874" s="354">
        <v>-392.35511866669583</v>
      </c>
      <c r="G2874" s="354" t="s">
        <v>13</v>
      </c>
      <c r="H2874" s="354" t="s">
        <v>219</v>
      </c>
      <c r="I2874" s="355" t="s">
        <v>219</v>
      </c>
    </row>
    <row r="2875" spans="1:9">
      <c r="A2875" s="354">
        <v>2020</v>
      </c>
      <c r="B2875" s="354" t="s">
        <v>248</v>
      </c>
      <c r="C2875" s="355" t="s">
        <v>219</v>
      </c>
      <c r="D2875" s="354" t="s">
        <v>219</v>
      </c>
      <c r="E2875" s="355" t="s">
        <v>249</v>
      </c>
      <c r="F2875" s="354">
        <v>976.41361200000006</v>
      </c>
      <c r="G2875" s="354" t="s">
        <v>13</v>
      </c>
      <c r="H2875" s="354" t="s">
        <v>219</v>
      </c>
      <c r="I2875" s="355" t="s">
        <v>219</v>
      </c>
    </row>
    <row r="2876" spans="1:9">
      <c r="A2876" s="354">
        <v>2020</v>
      </c>
      <c r="B2876" s="354" t="s">
        <v>248</v>
      </c>
      <c r="C2876" s="355" t="s">
        <v>219</v>
      </c>
      <c r="D2876" s="354" t="s">
        <v>219</v>
      </c>
      <c r="E2876" s="355" t="s">
        <v>250</v>
      </c>
      <c r="F2876" s="354">
        <v>216.81917352000002</v>
      </c>
      <c r="G2876" s="354" t="s">
        <v>13</v>
      </c>
      <c r="H2876" s="354" t="s">
        <v>219</v>
      </c>
      <c r="I2876" s="355" t="s">
        <v>219</v>
      </c>
    </row>
    <row r="2877" spans="1:9">
      <c r="A2877" s="354">
        <v>2020</v>
      </c>
      <c r="B2877" s="354" t="s">
        <v>248</v>
      </c>
      <c r="C2877" s="355" t="s">
        <v>219</v>
      </c>
      <c r="D2877" s="354" t="s">
        <v>219</v>
      </c>
      <c r="E2877" s="355" t="s">
        <v>251</v>
      </c>
      <c r="F2877" s="354">
        <v>546.49044161000006</v>
      </c>
      <c r="G2877" s="354" t="s">
        <v>13</v>
      </c>
      <c r="H2877" s="354" t="s">
        <v>219</v>
      </c>
      <c r="I2877" s="355" t="s">
        <v>219</v>
      </c>
    </row>
    <row r="2878" spans="1:9">
      <c r="A2878" s="354">
        <v>2020</v>
      </c>
      <c r="B2878" s="354" t="s">
        <v>248</v>
      </c>
      <c r="C2878" s="355" t="s">
        <v>219</v>
      </c>
      <c r="D2878" s="354" t="s">
        <v>219</v>
      </c>
      <c r="E2878" s="355" t="s">
        <v>252</v>
      </c>
      <c r="F2878" s="354">
        <v>1739.7232271300004</v>
      </c>
      <c r="G2878" s="354" t="s">
        <v>13</v>
      </c>
      <c r="H2878" s="354" t="s">
        <v>219</v>
      </c>
      <c r="I2878" s="355" t="s">
        <v>219</v>
      </c>
    </row>
    <row r="2879" spans="1:9">
      <c r="A2879" s="354">
        <v>2020</v>
      </c>
      <c r="B2879" s="354" t="s">
        <v>253</v>
      </c>
      <c r="C2879" s="355" t="s">
        <v>219</v>
      </c>
      <c r="D2879" s="354" t="s">
        <v>219</v>
      </c>
      <c r="E2879" s="355" t="s">
        <v>254</v>
      </c>
      <c r="F2879" s="354">
        <v>-316.88702409000001</v>
      </c>
      <c r="G2879" s="354" t="s">
        <v>13</v>
      </c>
      <c r="H2879" s="354" t="s">
        <v>219</v>
      </c>
      <c r="I2879" s="355" t="s">
        <v>219</v>
      </c>
    </row>
    <row r="2880" spans="1:9">
      <c r="A2880" s="354">
        <v>2021</v>
      </c>
      <c r="B2880" s="354" t="s">
        <v>248</v>
      </c>
      <c r="C2880" s="355" t="s">
        <v>219</v>
      </c>
      <c r="D2880" s="354" t="s">
        <v>219</v>
      </c>
      <c r="E2880" s="355" t="s">
        <v>249</v>
      </c>
      <c r="F2880" s="354">
        <v>1190.1121122</v>
      </c>
      <c r="G2880" s="354" t="s">
        <v>13</v>
      </c>
      <c r="H2880" s="354" t="s">
        <v>219</v>
      </c>
      <c r="I2880" s="355" t="s">
        <v>219</v>
      </c>
    </row>
    <row r="2881" spans="1:9">
      <c r="A2881" s="354">
        <v>2021</v>
      </c>
      <c r="B2881" s="354" t="s">
        <v>248</v>
      </c>
      <c r="C2881" s="355" t="s">
        <v>219</v>
      </c>
      <c r="D2881" s="354" t="s">
        <v>219</v>
      </c>
      <c r="E2881" s="355" t="s">
        <v>250</v>
      </c>
      <c r="F2881" s="354">
        <v>286.78873014000004</v>
      </c>
      <c r="G2881" s="354" t="s">
        <v>13</v>
      </c>
      <c r="H2881" s="354" t="s">
        <v>219</v>
      </c>
      <c r="I2881" s="355" t="s">
        <v>219</v>
      </c>
    </row>
    <row r="2882" spans="1:9">
      <c r="A2882" s="354">
        <v>2021</v>
      </c>
      <c r="B2882" s="354" t="s">
        <v>248</v>
      </c>
      <c r="C2882" s="355" t="s">
        <v>219</v>
      </c>
      <c r="D2882" s="354" t="s">
        <v>219</v>
      </c>
      <c r="E2882" s="355" t="s">
        <v>251</v>
      </c>
      <c r="F2882" s="354">
        <v>645.94025595229482</v>
      </c>
      <c r="G2882" s="354" t="s">
        <v>13</v>
      </c>
      <c r="H2882" s="354" t="s">
        <v>219</v>
      </c>
      <c r="I2882" s="355" t="s">
        <v>219</v>
      </c>
    </row>
    <row r="2883" spans="1:9">
      <c r="A2883" s="354">
        <v>2021</v>
      </c>
      <c r="B2883" s="354" t="s">
        <v>248</v>
      </c>
      <c r="C2883" s="355" t="s">
        <v>219</v>
      </c>
      <c r="D2883" s="354" t="s">
        <v>219</v>
      </c>
      <c r="E2883" s="355" t="s">
        <v>252</v>
      </c>
      <c r="F2883" s="354">
        <v>2122.8410982922937</v>
      </c>
      <c r="G2883" s="354" t="s">
        <v>13</v>
      </c>
      <c r="H2883" s="354" t="s">
        <v>219</v>
      </c>
      <c r="I2883" s="355" t="s">
        <v>219</v>
      </c>
    </row>
    <row r="2884" spans="1:9">
      <c r="A2884" s="354">
        <v>2021</v>
      </c>
      <c r="B2884" s="354" t="s">
        <v>253</v>
      </c>
      <c r="C2884" s="355" t="s">
        <v>219</v>
      </c>
      <c r="D2884" s="354" t="s">
        <v>219</v>
      </c>
      <c r="E2884" s="355" t="s">
        <v>254</v>
      </c>
      <c r="F2884" s="354">
        <v>-318.76981700518269</v>
      </c>
      <c r="G2884" s="354" t="s">
        <v>13</v>
      </c>
      <c r="H2884" s="354" t="s">
        <v>219</v>
      </c>
      <c r="I2884" s="355" t="s">
        <v>219</v>
      </c>
    </row>
    <row r="2885" spans="1:9">
      <c r="A2885" s="354">
        <v>2022</v>
      </c>
      <c r="B2885" s="354" t="s">
        <v>248</v>
      </c>
      <c r="C2885" s="355" t="s">
        <v>219</v>
      </c>
      <c r="D2885" s="354" t="s">
        <v>219</v>
      </c>
      <c r="E2885" s="355" t="s">
        <v>249</v>
      </c>
      <c r="F2885" s="354">
        <v>1427.8988991500003</v>
      </c>
      <c r="G2885" s="354" t="s">
        <v>13</v>
      </c>
      <c r="H2885" s="354" t="s">
        <v>219</v>
      </c>
      <c r="I2885" s="355" t="s">
        <v>219</v>
      </c>
    </row>
    <row r="2886" spans="1:9">
      <c r="A2886" s="354">
        <v>2022</v>
      </c>
      <c r="B2886" s="354" t="s">
        <v>248</v>
      </c>
      <c r="C2886" s="355" t="s">
        <v>219</v>
      </c>
      <c r="D2886" s="354" t="s">
        <v>219</v>
      </c>
      <c r="E2886" s="355" t="s">
        <v>250</v>
      </c>
      <c r="F2886" s="354">
        <v>323.67563180000002</v>
      </c>
      <c r="G2886" s="354" t="s">
        <v>13</v>
      </c>
      <c r="H2886" s="354" t="s">
        <v>219</v>
      </c>
      <c r="I2886" s="355" t="s">
        <v>219</v>
      </c>
    </row>
    <row r="2887" spans="1:9">
      <c r="A2887" s="354">
        <v>2022</v>
      </c>
      <c r="B2887" s="354" t="s">
        <v>248</v>
      </c>
      <c r="C2887" s="355" t="s">
        <v>219</v>
      </c>
      <c r="D2887" s="354" t="s">
        <v>219</v>
      </c>
      <c r="E2887" s="355" t="s">
        <v>251</v>
      </c>
      <c r="F2887" s="354">
        <v>796.40721608099989</v>
      </c>
      <c r="G2887" s="354" t="s">
        <v>13</v>
      </c>
      <c r="H2887" s="354" t="s">
        <v>219</v>
      </c>
      <c r="I2887" s="355" t="s">
        <v>219</v>
      </c>
    </row>
    <row r="2888" spans="1:9">
      <c r="A2888" s="354">
        <v>2022</v>
      </c>
      <c r="B2888" s="354" t="s">
        <v>248</v>
      </c>
      <c r="C2888" s="355" t="s">
        <v>219</v>
      </c>
      <c r="D2888" s="354" t="s">
        <v>219</v>
      </c>
      <c r="E2888" s="355" t="s">
        <v>252</v>
      </c>
      <c r="F2888" s="354">
        <v>2547.9817470310004</v>
      </c>
      <c r="G2888" s="354" t="s">
        <v>13</v>
      </c>
      <c r="H2888" s="354" t="s">
        <v>219</v>
      </c>
      <c r="I2888" s="355" t="s">
        <v>219</v>
      </c>
    </row>
    <row r="2889" spans="1:9">
      <c r="A2889" s="354">
        <v>2022</v>
      </c>
      <c r="B2889" s="354" t="s">
        <v>253</v>
      </c>
      <c r="C2889" s="355" t="s">
        <v>219</v>
      </c>
      <c r="D2889" s="354" t="s">
        <v>219</v>
      </c>
      <c r="E2889" s="355" t="s">
        <v>254</v>
      </c>
      <c r="F2889" s="354">
        <v>-377.38789723000002</v>
      </c>
      <c r="G2889" s="354" t="s">
        <v>13</v>
      </c>
      <c r="H2889" s="354" t="s">
        <v>219</v>
      </c>
      <c r="I2889" s="355" t="s">
        <v>219</v>
      </c>
    </row>
    <row r="2890" spans="1:9">
      <c r="A2890" s="354" t="s">
        <v>136</v>
      </c>
      <c r="B2890" s="354" t="s">
        <v>248</v>
      </c>
      <c r="C2890" s="355" t="s">
        <v>219</v>
      </c>
      <c r="D2890" s="354" t="s">
        <v>219</v>
      </c>
      <c r="E2890" s="355" t="s">
        <v>249</v>
      </c>
      <c r="F2890" s="354">
        <v>1442.6769409100002</v>
      </c>
      <c r="G2890" s="354" t="s">
        <v>13</v>
      </c>
      <c r="H2890" s="354" t="s">
        <v>219</v>
      </c>
      <c r="I2890" s="355" t="s">
        <v>219</v>
      </c>
    </row>
    <row r="2891" spans="1:9">
      <c r="A2891" s="354" t="s">
        <v>136</v>
      </c>
      <c r="B2891" s="354" t="s">
        <v>248</v>
      </c>
      <c r="C2891" s="355" t="s">
        <v>219</v>
      </c>
      <c r="D2891" s="354" t="s">
        <v>219</v>
      </c>
      <c r="E2891" s="355" t="s">
        <v>250</v>
      </c>
      <c r="F2891" s="354">
        <v>302.53368802</v>
      </c>
      <c r="G2891" s="354" t="s">
        <v>13</v>
      </c>
      <c r="H2891" s="354" t="s">
        <v>219</v>
      </c>
      <c r="I2891" s="355" t="s">
        <v>219</v>
      </c>
    </row>
    <row r="2892" spans="1:9">
      <c r="A2892" s="354" t="s">
        <v>136</v>
      </c>
      <c r="B2892" s="354" t="s">
        <v>248</v>
      </c>
      <c r="C2892" s="355" t="s">
        <v>219</v>
      </c>
      <c r="D2892" s="354" t="s">
        <v>219</v>
      </c>
      <c r="E2892" s="355" t="s">
        <v>251</v>
      </c>
      <c r="F2892" s="354">
        <v>769.77635678441993</v>
      </c>
      <c r="G2892" s="354" t="s">
        <v>13</v>
      </c>
      <c r="H2892" s="354" t="s">
        <v>219</v>
      </c>
      <c r="I2892" s="355" t="s">
        <v>219</v>
      </c>
    </row>
    <row r="2893" spans="1:9">
      <c r="A2893" s="354" t="s">
        <v>136</v>
      </c>
      <c r="B2893" s="354" t="s">
        <v>248</v>
      </c>
      <c r="C2893" s="355" t="s">
        <v>219</v>
      </c>
      <c r="D2893" s="354" t="s">
        <v>219</v>
      </c>
      <c r="E2893" s="355" t="s">
        <v>252</v>
      </c>
      <c r="F2893" s="354">
        <v>2514.9869857144204</v>
      </c>
      <c r="G2893" s="354" t="s">
        <v>13</v>
      </c>
      <c r="H2893" s="354" t="s">
        <v>219</v>
      </c>
      <c r="I2893" s="355" t="s">
        <v>219</v>
      </c>
    </row>
    <row r="2894" spans="1:9">
      <c r="A2894" s="354" t="s">
        <v>136</v>
      </c>
      <c r="B2894" s="354" t="s">
        <v>253</v>
      </c>
      <c r="C2894" s="355" t="s">
        <v>219</v>
      </c>
      <c r="D2894" s="354" t="s">
        <v>219</v>
      </c>
      <c r="E2894" s="355" t="s">
        <v>254</v>
      </c>
      <c r="F2894" s="354">
        <v>-346.02156821481731</v>
      </c>
      <c r="G2894" s="354" t="s">
        <v>13</v>
      </c>
      <c r="H2894" s="354" t="s">
        <v>219</v>
      </c>
      <c r="I2894" s="355" t="s">
        <v>219</v>
      </c>
    </row>
    <row r="2895" spans="1:9">
      <c r="A2895" s="354" t="s">
        <v>88</v>
      </c>
      <c r="B2895" s="354" t="s">
        <v>248</v>
      </c>
      <c r="C2895" s="355" t="s">
        <v>219</v>
      </c>
      <c r="D2895" s="354" t="s">
        <v>219</v>
      </c>
      <c r="E2895" s="355" t="s">
        <v>249</v>
      </c>
      <c r="F2895" s="354">
        <v>1425.3950343600002</v>
      </c>
      <c r="G2895" s="354" t="s">
        <v>13</v>
      </c>
      <c r="H2895" s="354" t="s">
        <v>219</v>
      </c>
      <c r="I2895" s="355" t="s">
        <v>219</v>
      </c>
    </row>
    <row r="2896" spans="1:9">
      <c r="A2896" s="354" t="s">
        <v>88</v>
      </c>
      <c r="B2896" s="354" t="s">
        <v>248</v>
      </c>
      <c r="C2896" s="355" t="s">
        <v>219</v>
      </c>
      <c r="D2896" s="354" t="s">
        <v>219</v>
      </c>
      <c r="E2896" s="355" t="s">
        <v>250</v>
      </c>
      <c r="F2896" s="354">
        <v>310.49030314000004</v>
      </c>
      <c r="G2896" s="354" t="s">
        <v>13</v>
      </c>
      <c r="H2896" s="354" t="s">
        <v>219</v>
      </c>
      <c r="I2896" s="355" t="s">
        <v>219</v>
      </c>
    </row>
    <row r="2897" spans="1:9">
      <c r="A2897" s="354" t="s">
        <v>88</v>
      </c>
      <c r="B2897" s="354" t="s">
        <v>248</v>
      </c>
      <c r="C2897" s="355" t="s">
        <v>219</v>
      </c>
      <c r="D2897" s="354" t="s">
        <v>219</v>
      </c>
      <c r="E2897" s="355" t="s">
        <v>251</v>
      </c>
      <c r="F2897" s="354">
        <v>844.52566105275992</v>
      </c>
      <c r="G2897" s="354" t="s">
        <v>13</v>
      </c>
      <c r="H2897" s="354" t="s">
        <v>219</v>
      </c>
      <c r="I2897" s="355" t="s">
        <v>219</v>
      </c>
    </row>
    <row r="2898" spans="1:9">
      <c r="A2898" s="354" t="s">
        <v>88</v>
      </c>
      <c r="B2898" s="354" t="s">
        <v>248</v>
      </c>
      <c r="C2898" s="355" t="s">
        <v>219</v>
      </c>
      <c r="D2898" s="354" t="s">
        <v>219</v>
      </c>
      <c r="E2898" s="355" t="s">
        <v>252</v>
      </c>
      <c r="F2898" s="354">
        <v>2580.4109985527598</v>
      </c>
      <c r="G2898" s="354" t="s">
        <v>13</v>
      </c>
      <c r="H2898" s="354" t="s">
        <v>219</v>
      </c>
      <c r="I2898" s="355" t="s">
        <v>219</v>
      </c>
    </row>
    <row r="2899" spans="1:9">
      <c r="A2899" s="354" t="s">
        <v>88</v>
      </c>
      <c r="B2899" s="354" t="s">
        <v>253</v>
      </c>
      <c r="C2899" s="355" t="s">
        <v>219</v>
      </c>
      <c r="D2899" s="354" t="s">
        <v>219</v>
      </c>
      <c r="E2899" s="355" t="s">
        <v>254</v>
      </c>
      <c r="F2899" s="354">
        <v>-441.84681919963452</v>
      </c>
      <c r="G2899" s="354" t="s">
        <v>13</v>
      </c>
      <c r="H2899" s="354" t="s">
        <v>219</v>
      </c>
      <c r="I2899" s="355" t="s">
        <v>219</v>
      </c>
    </row>
    <row r="2900" spans="1:9">
      <c r="A2900" s="354">
        <v>2018</v>
      </c>
      <c r="B2900" s="354" t="s">
        <v>255</v>
      </c>
      <c r="C2900" s="355" t="s">
        <v>219</v>
      </c>
      <c r="D2900" s="354" t="s">
        <v>219</v>
      </c>
      <c r="E2900" s="355" t="s">
        <v>219</v>
      </c>
      <c r="F2900" s="354">
        <v>4158783</v>
      </c>
      <c r="G2900" s="354" t="s">
        <v>219</v>
      </c>
      <c r="H2900" s="354" t="s">
        <v>219</v>
      </c>
      <c r="I2900" s="355" t="s">
        <v>219</v>
      </c>
    </row>
    <row r="2901" spans="1:9">
      <c r="A2901" s="354">
        <v>2019</v>
      </c>
      <c r="B2901" s="354" t="s">
        <v>255</v>
      </c>
      <c r="C2901" s="355" t="s">
        <v>219</v>
      </c>
      <c r="D2901" s="354" t="s">
        <v>219</v>
      </c>
      <c r="E2901" s="355" t="s">
        <v>219</v>
      </c>
      <c r="F2901" s="354">
        <v>4218808</v>
      </c>
      <c r="G2901" s="354" t="s">
        <v>219</v>
      </c>
      <c r="H2901" s="354" t="s">
        <v>219</v>
      </c>
      <c r="I2901" s="355" t="s">
        <v>219</v>
      </c>
    </row>
    <row r="2902" spans="1:9">
      <c r="A2902" s="354">
        <v>2020</v>
      </c>
      <c r="B2902" s="354" t="s">
        <v>255</v>
      </c>
      <c r="C2902" s="355" t="s">
        <v>219</v>
      </c>
      <c r="D2902" s="354" t="s">
        <v>219</v>
      </c>
      <c r="E2902" s="355" t="s">
        <v>219</v>
      </c>
      <c r="F2902" s="354">
        <v>4278500</v>
      </c>
      <c r="G2902" s="354" t="s">
        <v>219</v>
      </c>
      <c r="H2902" s="354" t="s">
        <v>219</v>
      </c>
      <c r="I2902" s="355" t="s">
        <v>219</v>
      </c>
    </row>
    <row r="2903" spans="1:9">
      <c r="A2903" s="354">
        <v>2021</v>
      </c>
      <c r="B2903" s="354" t="s">
        <v>255</v>
      </c>
      <c r="C2903" s="355" t="s">
        <v>219</v>
      </c>
      <c r="D2903" s="354" t="s">
        <v>219</v>
      </c>
      <c r="E2903" s="355" t="s">
        <v>219</v>
      </c>
      <c r="F2903" s="354">
        <v>4337406</v>
      </c>
      <c r="G2903" s="354" t="s">
        <v>219</v>
      </c>
      <c r="H2903" s="354" t="s">
        <v>219</v>
      </c>
      <c r="I2903" s="355" t="s">
        <v>219</v>
      </c>
    </row>
    <row r="2904" spans="1:9">
      <c r="A2904" s="354">
        <v>2022</v>
      </c>
      <c r="B2904" s="354" t="s">
        <v>255</v>
      </c>
      <c r="C2904" s="355" t="s">
        <v>219</v>
      </c>
      <c r="D2904" s="354" t="s">
        <v>219</v>
      </c>
      <c r="E2904" s="355" t="s">
        <v>219</v>
      </c>
      <c r="F2904" s="354">
        <v>4395414</v>
      </c>
      <c r="G2904" s="354" t="s">
        <v>219</v>
      </c>
      <c r="H2904" s="354" t="s">
        <v>219</v>
      </c>
      <c r="I2904" s="355" t="s">
        <v>219</v>
      </c>
    </row>
    <row r="2905" spans="1:9">
      <c r="A2905" s="354" t="s">
        <v>136</v>
      </c>
      <c r="B2905" s="354" t="s">
        <v>255</v>
      </c>
      <c r="C2905" s="355" t="s">
        <v>219</v>
      </c>
      <c r="D2905" s="354" t="s">
        <v>219</v>
      </c>
      <c r="E2905" s="355" t="s">
        <v>219</v>
      </c>
      <c r="F2905" s="354">
        <v>4452823</v>
      </c>
      <c r="G2905" s="354" t="s">
        <v>219</v>
      </c>
      <c r="H2905" s="354" t="s">
        <v>219</v>
      </c>
      <c r="I2905" s="355" t="s">
        <v>219</v>
      </c>
    </row>
    <row r="2906" spans="1:9">
      <c r="A2906" s="354" t="s">
        <v>88</v>
      </c>
      <c r="B2906" s="354" t="s">
        <v>255</v>
      </c>
      <c r="C2906" s="355" t="s">
        <v>219</v>
      </c>
      <c r="D2906" s="354" t="s">
        <v>219</v>
      </c>
      <c r="E2906" s="355" t="s">
        <v>219</v>
      </c>
      <c r="F2906" s="354">
        <v>4509530</v>
      </c>
      <c r="G2906" s="354" t="s">
        <v>219</v>
      </c>
      <c r="H2906" s="354" t="s">
        <v>219</v>
      </c>
      <c r="I2906" s="355" t="s">
        <v>219</v>
      </c>
    </row>
    <row r="2907" spans="1:9">
      <c r="A2907" s="354" t="s">
        <v>457</v>
      </c>
      <c r="B2907" s="354" t="s">
        <v>255</v>
      </c>
      <c r="C2907" s="355" t="s">
        <v>219</v>
      </c>
      <c r="D2907" s="354" t="s">
        <v>219</v>
      </c>
      <c r="E2907" s="355" t="s">
        <v>219</v>
      </c>
      <c r="F2907" s="354">
        <v>4598365</v>
      </c>
      <c r="G2907" s="354" t="s">
        <v>219</v>
      </c>
      <c r="H2907" s="354" t="s">
        <v>219</v>
      </c>
      <c r="I2907" s="355" t="s">
        <v>219</v>
      </c>
    </row>
    <row r="2908" spans="1:9">
      <c r="A2908" s="354">
        <v>2018</v>
      </c>
      <c r="B2908" s="354" t="s">
        <v>256</v>
      </c>
      <c r="C2908" s="355" t="s">
        <v>219</v>
      </c>
      <c r="D2908" s="354" t="s">
        <v>219</v>
      </c>
      <c r="E2908" s="355" t="s">
        <v>219</v>
      </c>
      <c r="F2908" s="354">
        <v>5.9557913173019816</v>
      </c>
      <c r="G2908" s="354" t="s">
        <v>219</v>
      </c>
      <c r="H2908" s="354" t="s">
        <v>219</v>
      </c>
      <c r="I2908" s="355" t="s">
        <v>219</v>
      </c>
    </row>
    <row r="2909" spans="1:9">
      <c r="A2909" s="354">
        <v>2019</v>
      </c>
      <c r="B2909" s="354" t="s">
        <v>256</v>
      </c>
      <c r="C2909" s="355" t="s">
        <v>219</v>
      </c>
      <c r="D2909" s="354" t="s">
        <v>219</v>
      </c>
      <c r="E2909" s="355" t="s">
        <v>219</v>
      </c>
      <c r="F2909" s="354">
        <v>7.0695917702792697</v>
      </c>
      <c r="G2909" s="354" t="s">
        <v>219</v>
      </c>
      <c r="H2909" s="354" t="s">
        <v>219</v>
      </c>
      <c r="I2909" s="355" t="s">
        <v>219</v>
      </c>
    </row>
    <row r="2910" spans="1:9">
      <c r="A2910" s="354">
        <v>2020</v>
      </c>
      <c r="B2910" s="354" t="s">
        <v>256</v>
      </c>
      <c r="C2910" s="355" t="s">
        <v>219</v>
      </c>
      <c r="D2910" s="354" t="s">
        <v>219</v>
      </c>
      <c r="E2910" s="355" t="s">
        <v>219</v>
      </c>
      <c r="F2910" s="354">
        <v>18.5</v>
      </c>
      <c r="G2910" s="354" t="s">
        <v>219</v>
      </c>
      <c r="H2910" s="354" t="s">
        <v>219</v>
      </c>
      <c r="I2910" s="355" t="s">
        <v>219</v>
      </c>
    </row>
    <row r="2911" spans="1:9">
      <c r="A2911" s="354">
        <v>2021</v>
      </c>
      <c r="B2911" s="354" t="s">
        <v>256</v>
      </c>
      <c r="C2911" s="355" t="s">
        <v>219</v>
      </c>
      <c r="D2911" s="354" t="s">
        <v>219</v>
      </c>
      <c r="E2911" s="355" t="s">
        <v>219</v>
      </c>
      <c r="F2911" s="354">
        <v>11.2933499519697</v>
      </c>
      <c r="G2911" s="354" t="s">
        <v>219</v>
      </c>
      <c r="H2911" s="354" t="s">
        <v>219</v>
      </c>
      <c r="I2911" s="355" t="s">
        <v>219</v>
      </c>
    </row>
    <row r="2912" spans="1:9">
      <c r="A2912" s="354">
        <v>2022</v>
      </c>
      <c r="B2912" s="354" t="s">
        <v>256</v>
      </c>
      <c r="C2912" s="355" t="s">
        <v>219</v>
      </c>
      <c r="D2912" s="354" t="s">
        <v>219</v>
      </c>
      <c r="E2912" s="355" t="s">
        <v>219</v>
      </c>
      <c r="F2912" s="354">
        <v>9.9166380434188639</v>
      </c>
      <c r="G2912" s="354" t="s">
        <v>219</v>
      </c>
      <c r="H2912" s="354" t="s">
        <v>219</v>
      </c>
      <c r="I2912" s="355" t="s">
        <v>219</v>
      </c>
    </row>
    <row r="2913" spans="1:9">
      <c r="A2913" s="354" t="s">
        <v>136</v>
      </c>
      <c r="B2913" s="354" t="s">
        <v>256</v>
      </c>
      <c r="C2913" s="355" t="s">
        <v>219</v>
      </c>
      <c r="D2913" s="354" t="s">
        <v>219</v>
      </c>
      <c r="E2913" s="355" t="s">
        <v>219</v>
      </c>
      <c r="F2913" s="354">
        <v>7.4310931740902797</v>
      </c>
      <c r="G2913" s="354" t="s">
        <v>219</v>
      </c>
      <c r="H2913" s="354" t="s">
        <v>219</v>
      </c>
      <c r="I2913" s="355" t="s">
        <v>219</v>
      </c>
    </row>
    <row r="2914" spans="1:9">
      <c r="A2914" s="354" t="s">
        <v>88</v>
      </c>
      <c r="B2914" s="354" t="s">
        <v>256</v>
      </c>
      <c r="C2914" s="355" t="s">
        <v>219</v>
      </c>
      <c r="D2914" s="354" t="s">
        <v>219</v>
      </c>
      <c r="E2914" s="355" t="s">
        <v>219</v>
      </c>
      <c r="F2914" s="354">
        <v>9.5266015946239619</v>
      </c>
      <c r="G2914" s="354" t="s">
        <v>219</v>
      </c>
      <c r="H2914" s="354" t="s">
        <v>219</v>
      </c>
      <c r="I2914" s="355" t="s">
        <v>219</v>
      </c>
    </row>
    <row r="2915" spans="1:9">
      <c r="A2915" s="354">
        <v>2018</v>
      </c>
      <c r="B2915" s="354" t="s">
        <v>257</v>
      </c>
      <c r="C2915" s="355" t="s">
        <v>219</v>
      </c>
      <c r="D2915" s="354" t="s">
        <v>219</v>
      </c>
      <c r="E2915" s="355" t="s">
        <v>219</v>
      </c>
      <c r="F2915" s="354">
        <v>100</v>
      </c>
      <c r="G2915" s="354" t="s">
        <v>219</v>
      </c>
      <c r="H2915" s="354" t="s">
        <v>219</v>
      </c>
      <c r="I2915" s="355" t="s">
        <v>219</v>
      </c>
    </row>
    <row r="2916" spans="1:9">
      <c r="A2916" s="354">
        <v>2019</v>
      </c>
      <c r="B2916" s="354" t="s">
        <v>257</v>
      </c>
      <c r="C2916" s="355" t="s">
        <v>219</v>
      </c>
      <c r="D2916" s="354" t="s">
        <v>219</v>
      </c>
      <c r="E2916" s="355" t="s">
        <v>219</v>
      </c>
      <c r="F2916" s="354">
        <v>99.645287063981698</v>
      </c>
      <c r="G2916" s="354" t="s">
        <v>219</v>
      </c>
      <c r="H2916" s="354" t="s">
        <v>219</v>
      </c>
      <c r="I2916" s="355" t="s">
        <v>219</v>
      </c>
    </row>
    <row r="2917" spans="1:9">
      <c r="A2917" s="354">
        <v>2020</v>
      </c>
      <c r="B2917" s="354" t="s">
        <v>257</v>
      </c>
      <c r="C2917" s="355" t="s">
        <v>219</v>
      </c>
      <c r="D2917" s="354" t="s">
        <v>219</v>
      </c>
      <c r="E2917" s="355" t="s">
        <v>219</v>
      </c>
      <c r="F2917" s="354">
        <v>98.100510683360014</v>
      </c>
      <c r="G2917" s="354" t="s">
        <v>219</v>
      </c>
      <c r="H2917" s="354" t="s">
        <v>219</v>
      </c>
      <c r="I2917" s="355" t="s">
        <v>219</v>
      </c>
    </row>
    <row r="2918" spans="1:9">
      <c r="A2918" s="354">
        <v>2021</v>
      </c>
      <c r="B2918" s="354" t="s">
        <v>257</v>
      </c>
      <c r="C2918" s="355" t="s">
        <v>219</v>
      </c>
      <c r="D2918" s="354" t="s">
        <v>219</v>
      </c>
      <c r="E2918" s="355" t="s">
        <v>219</v>
      </c>
      <c r="F2918" s="354">
        <v>99.700239020022678</v>
      </c>
      <c r="G2918" s="354" t="s">
        <v>219</v>
      </c>
      <c r="H2918" s="354" t="s">
        <v>219</v>
      </c>
      <c r="I2918" s="355" t="s">
        <v>219</v>
      </c>
    </row>
    <row r="2919" spans="1:9">
      <c r="A2919" s="354">
        <v>2022</v>
      </c>
      <c r="B2919" s="354" t="s">
        <v>257</v>
      </c>
      <c r="C2919" s="355" t="s">
        <v>219</v>
      </c>
      <c r="D2919" s="354" t="s">
        <v>219</v>
      </c>
      <c r="E2919" s="355" t="s">
        <v>219</v>
      </c>
      <c r="F2919" s="354">
        <v>102.55131818964387</v>
      </c>
      <c r="G2919" s="354" t="s">
        <v>219</v>
      </c>
      <c r="H2919" s="354" t="s">
        <v>219</v>
      </c>
      <c r="I2919" s="355" t="s">
        <v>219</v>
      </c>
    </row>
    <row r="2920" spans="1:9">
      <c r="A2920" s="354" t="s">
        <v>136</v>
      </c>
      <c r="B2920" s="354" t="s">
        <v>257</v>
      </c>
      <c r="C2920" s="355" t="s">
        <v>219</v>
      </c>
      <c r="D2920" s="354" t="s">
        <v>219</v>
      </c>
      <c r="E2920" s="355" t="s">
        <v>219</v>
      </c>
      <c r="F2920" s="354">
        <v>104.07565488175943</v>
      </c>
      <c r="G2920" s="354" t="s">
        <v>219</v>
      </c>
      <c r="H2920" s="354" t="s">
        <v>219</v>
      </c>
      <c r="I2920" s="355" t="s">
        <v>219</v>
      </c>
    </row>
    <row r="2921" spans="1:9">
      <c r="A2921" s="354" t="s">
        <v>88</v>
      </c>
      <c r="B2921" s="354" t="s">
        <v>257</v>
      </c>
      <c r="C2921" s="355" t="s">
        <v>219</v>
      </c>
      <c r="D2921" s="354" t="s">
        <v>219</v>
      </c>
      <c r="E2921" s="355" t="s">
        <v>219</v>
      </c>
      <c r="F2921" s="354">
        <v>104.79713391377506</v>
      </c>
      <c r="G2921" s="354" t="s">
        <v>219</v>
      </c>
      <c r="H2921" s="354" t="s">
        <v>219</v>
      </c>
      <c r="I2921" s="355" t="s">
        <v>219</v>
      </c>
    </row>
    <row r="2922" spans="1:9">
      <c r="A2922" s="354">
        <v>2018</v>
      </c>
      <c r="B2922" s="354" t="s">
        <v>219</v>
      </c>
      <c r="C2922" s="355" t="s">
        <v>219</v>
      </c>
      <c r="D2922" s="354" t="s">
        <v>219</v>
      </c>
      <c r="E2922" s="355" t="s">
        <v>258</v>
      </c>
      <c r="F2922" s="354">
        <v>22.65027804</v>
      </c>
      <c r="G2922" s="354" t="s">
        <v>219</v>
      </c>
      <c r="H2922" s="354" t="s">
        <v>219</v>
      </c>
      <c r="I2922" s="355" t="s">
        <v>219</v>
      </c>
    </row>
    <row r="2923" spans="1:9">
      <c r="A2923" s="354">
        <v>2019</v>
      </c>
      <c r="B2923" s="354" t="s">
        <v>219</v>
      </c>
      <c r="C2923" s="355" t="s">
        <v>219</v>
      </c>
      <c r="D2923" s="354" t="s">
        <v>219</v>
      </c>
      <c r="E2923" s="355" t="s">
        <v>258</v>
      </c>
      <c r="F2923" s="354">
        <v>22.118534930000003</v>
      </c>
      <c r="G2923" s="354" t="s">
        <v>219</v>
      </c>
      <c r="H2923" s="354" t="s">
        <v>219</v>
      </c>
      <c r="I2923" s="355" t="s">
        <v>219</v>
      </c>
    </row>
    <row r="2924" spans="1:9">
      <c r="A2924" s="354">
        <v>2020</v>
      </c>
      <c r="B2924" s="354" t="s">
        <v>219</v>
      </c>
      <c r="C2924" s="355" t="s">
        <v>219</v>
      </c>
      <c r="D2924" s="354" t="s">
        <v>219</v>
      </c>
      <c r="E2924" s="355" t="s">
        <v>258</v>
      </c>
      <c r="F2924" s="354">
        <v>11.094356999999999</v>
      </c>
      <c r="G2924" s="354" t="s">
        <v>219</v>
      </c>
      <c r="H2924" s="354" t="s">
        <v>219</v>
      </c>
      <c r="I2924" s="355" t="s">
        <v>219</v>
      </c>
    </row>
    <row r="2925" spans="1:9">
      <c r="A2925" s="354">
        <v>2021</v>
      </c>
      <c r="B2925" s="354" t="s">
        <v>219</v>
      </c>
      <c r="C2925" s="355" t="s">
        <v>219</v>
      </c>
      <c r="D2925" s="354" t="s">
        <v>219</v>
      </c>
      <c r="E2925" s="355" t="s">
        <v>258</v>
      </c>
      <c r="F2925" s="354">
        <v>4.3138000000000005</v>
      </c>
      <c r="G2925" s="354" t="s">
        <v>219</v>
      </c>
      <c r="H2925" s="354" t="s">
        <v>219</v>
      </c>
      <c r="I2925" s="355" t="s">
        <v>219</v>
      </c>
    </row>
    <row r="2926" spans="1:9">
      <c r="A2926" s="354">
        <v>2022</v>
      </c>
      <c r="B2926" s="354" t="s">
        <v>219</v>
      </c>
      <c r="C2926" s="355" t="s">
        <v>219</v>
      </c>
      <c r="D2926" s="354" t="s">
        <v>219</v>
      </c>
      <c r="E2926" s="355" t="s">
        <v>258</v>
      </c>
      <c r="F2926" s="354">
        <v>8.8641604100000002</v>
      </c>
      <c r="G2926" s="354" t="s">
        <v>219</v>
      </c>
      <c r="H2926" s="354" t="s">
        <v>219</v>
      </c>
      <c r="I2926" s="355" t="s">
        <v>219</v>
      </c>
    </row>
    <row r="2927" spans="1:9">
      <c r="A2927" s="354" t="s">
        <v>136</v>
      </c>
      <c r="B2927" s="354" t="s">
        <v>219</v>
      </c>
      <c r="C2927" s="355" t="s">
        <v>219</v>
      </c>
      <c r="D2927" s="354" t="s">
        <v>219</v>
      </c>
      <c r="E2927" s="355" t="s">
        <v>258</v>
      </c>
      <c r="F2927" s="354">
        <v>9.1661486500000002</v>
      </c>
      <c r="G2927" s="354" t="s">
        <v>219</v>
      </c>
      <c r="H2927" s="354" t="s">
        <v>219</v>
      </c>
      <c r="I2927" s="355" t="s">
        <v>219</v>
      </c>
    </row>
    <row r="2928" spans="1:9">
      <c r="A2928" s="354" t="s">
        <v>88</v>
      </c>
      <c r="B2928" s="354" t="s">
        <v>219</v>
      </c>
      <c r="C2928" s="355" t="s">
        <v>219</v>
      </c>
      <c r="D2928" s="354" t="s">
        <v>219</v>
      </c>
      <c r="E2928" s="355" t="s">
        <v>258</v>
      </c>
      <c r="F2928" s="354">
        <v>2.6469553000000001</v>
      </c>
      <c r="G2928" s="354" t="s">
        <v>219</v>
      </c>
      <c r="H2928" s="354" t="s">
        <v>219</v>
      </c>
      <c r="I2928" s="355" t="s">
        <v>219</v>
      </c>
    </row>
    <row r="2929" spans="1:9">
      <c r="A2929" s="354">
        <v>2018</v>
      </c>
      <c r="B2929" s="354" t="s">
        <v>259</v>
      </c>
      <c r="C2929" s="355" t="s">
        <v>219</v>
      </c>
      <c r="D2929" s="354" t="s">
        <v>219</v>
      </c>
      <c r="E2929" s="355" t="s">
        <v>219</v>
      </c>
      <c r="F2929" s="354">
        <v>67316.471181248722</v>
      </c>
      <c r="G2929" s="354" t="s">
        <v>238</v>
      </c>
      <c r="H2929" s="354" t="s">
        <v>219</v>
      </c>
      <c r="I2929" s="355" t="s">
        <v>219</v>
      </c>
    </row>
    <row r="2930" spans="1:9">
      <c r="A2930" s="354">
        <v>2019</v>
      </c>
      <c r="B2930" s="354" t="s">
        <v>259</v>
      </c>
      <c r="C2930" s="355" t="s">
        <v>219</v>
      </c>
      <c r="D2930" s="354" t="s">
        <v>219</v>
      </c>
      <c r="E2930" s="355" t="s">
        <v>219</v>
      </c>
      <c r="F2930" s="354">
        <v>69405.347011915961</v>
      </c>
      <c r="G2930" s="354" t="s">
        <v>238</v>
      </c>
      <c r="H2930" s="354" t="s">
        <v>219</v>
      </c>
      <c r="I2930" s="355" t="s">
        <v>219</v>
      </c>
    </row>
    <row r="2931" spans="1:9">
      <c r="A2931" s="354">
        <v>2020</v>
      </c>
      <c r="B2931" s="354" t="s">
        <v>259</v>
      </c>
      <c r="C2931" s="355" t="s">
        <v>219</v>
      </c>
      <c r="D2931" s="354" t="s">
        <v>219</v>
      </c>
      <c r="E2931" s="355" t="s">
        <v>219</v>
      </c>
      <c r="F2931" s="354">
        <v>57036.460526149946</v>
      </c>
      <c r="G2931" s="354" t="s">
        <v>238</v>
      </c>
      <c r="H2931" s="354" t="s">
        <v>219</v>
      </c>
      <c r="I2931" s="355" t="s">
        <v>219</v>
      </c>
    </row>
    <row r="2932" spans="1:9">
      <c r="A2932" s="354">
        <v>2021</v>
      </c>
      <c r="B2932" s="354" t="s">
        <v>259</v>
      </c>
      <c r="C2932" s="355" t="s">
        <v>219</v>
      </c>
      <c r="D2932" s="354" t="s">
        <v>219</v>
      </c>
      <c r="E2932" s="355" t="s">
        <v>219</v>
      </c>
      <c r="F2932" s="354">
        <v>66428.725697332469</v>
      </c>
      <c r="G2932" s="354" t="s">
        <v>238</v>
      </c>
      <c r="H2932" s="354" t="s">
        <v>219</v>
      </c>
      <c r="I2932" s="355" t="s">
        <v>219</v>
      </c>
    </row>
    <row r="2933" spans="1:9">
      <c r="A2933" s="354">
        <v>2022</v>
      </c>
      <c r="B2933" s="354" t="s">
        <v>259</v>
      </c>
      <c r="C2933" s="355" t="s">
        <v>219</v>
      </c>
      <c r="D2933" s="354" t="s">
        <v>219</v>
      </c>
      <c r="E2933" s="355" t="s">
        <v>219</v>
      </c>
      <c r="F2933" s="354">
        <v>73761.492154075982</v>
      </c>
      <c r="G2933" s="354" t="s">
        <v>238</v>
      </c>
      <c r="H2933" s="354" t="s">
        <v>219</v>
      </c>
      <c r="I2933" s="355" t="s">
        <v>219</v>
      </c>
    </row>
    <row r="2934" spans="1:9">
      <c r="A2934" s="354" t="s">
        <v>136</v>
      </c>
      <c r="B2934" s="354" t="s">
        <v>259</v>
      </c>
      <c r="C2934" s="355" t="s">
        <v>219</v>
      </c>
      <c r="D2934" s="354" t="s">
        <v>219</v>
      </c>
      <c r="E2934" s="355" t="s">
        <v>219</v>
      </c>
      <c r="F2934" s="354">
        <v>79047.483697178395</v>
      </c>
      <c r="G2934" s="354" t="s">
        <v>238</v>
      </c>
      <c r="H2934" s="354" t="s">
        <v>219</v>
      </c>
      <c r="I2934" s="355" t="s">
        <v>219</v>
      </c>
    </row>
    <row r="2935" spans="1:9">
      <c r="A2935" s="354" t="s">
        <v>88</v>
      </c>
      <c r="B2935" s="354" t="s">
        <v>259</v>
      </c>
      <c r="C2935" s="355" t="s">
        <v>219</v>
      </c>
      <c r="D2935" s="354" t="s">
        <v>219</v>
      </c>
      <c r="E2935" s="355" t="s">
        <v>219</v>
      </c>
      <c r="F2935" s="354">
        <v>81219.618004644741</v>
      </c>
      <c r="G2935" s="354" t="s">
        <v>238</v>
      </c>
      <c r="H2935" s="354" t="s">
        <v>219</v>
      </c>
      <c r="I2935" s="355" t="s">
        <v>219</v>
      </c>
    </row>
    <row r="2936" spans="1:9">
      <c r="A2936" s="354" t="s">
        <v>457</v>
      </c>
      <c r="B2936" s="354" t="s">
        <v>234</v>
      </c>
      <c r="C2936" s="355" t="s">
        <v>219</v>
      </c>
      <c r="D2936" s="354" t="s">
        <v>4</v>
      </c>
      <c r="E2936" s="355" t="s">
        <v>219</v>
      </c>
      <c r="F2936" s="354">
        <v>1907.085406819637</v>
      </c>
      <c r="G2936" s="354" t="s">
        <v>13</v>
      </c>
      <c r="H2936" s="354" t="s">
        <v>219</v>
      </c>
      <c r="I2936" s="355" t="s">
        <v>219</v>
      </c>
    </row>
    <row r="2937" spans="1:9">
      <c r="A2937" s="354" t="s">
        <v>457</v>
      </c>
      <c r="B2937" s="354" t="s">
        <v>234</v>
      </c>
      <c r="C2937" s="355" t="s">
        <v>219</v>
      </c>
      <c r="D2937" s="354" t="s">
        <v>1</v>
      </c>
      <c r="E2937" s="355" t="s">
        <v>219</v>
      </c>
      <c r="F2937" s="354">
        <v>190.0456674570267</v>
      </c>
      <c r="G2937" s="354" t="s">
        <v>13</v>
      </c>
      <c r="H2937" s="354" t="s">
        <v>219</v>
      </c>
      <c r="I2937" s="355" t="s">
        <v>219</v>
      </c>
    </row>
    <row r="2938" spans="1:9">
      <c r="A2938" s="354" t="s">
        <v>457</v>
      </c>
      <c r="B2938" s="354" t="s">
        <v>234</v>
      </c>
      <c r="C2938" s="355" t="s">
        <v>219</v>
      </c>
      <c r="D2938" s="354" t="s">
        <v>3</v>
      </c>
      <c r="E2938" s="355" t="s">
        <v>219</v>
      </c>
      <c r="F2938" s="354">
        <v>1708.3960315430711</v>
      </c>
      <c r="G2938" s="354" t="s">
        <v>13</v>
      </c>
      <c r="H2938" s="354" t="s">
        <v>219</v>
      </c>
      <c r="I2938" s="355" t="s">
        <v>219</v>
      </c>
    </row>
    <row r="2939" spans="1:9">
      <c r="A2939" s="354" t="s">
        <v>457</v>
      </c>
      <c r="B2939" s="354" t="s">
        <v>234</v>
      </c>
      <c r="C2939" s="355" t="s">
        <v>219</v>
      </c>
      <c r="D2939" s="354" t="s">
        <v>7</v>
      </c>
      <c r="E2939" s="355" t="s">
        <v>219</v>
      </c>
      <c r="F2939" s="354">
        <v>2723.4911061081084</v>
      </c>
      <c r="G2939" s="354" t="s">
        <v>13</v>
      </c>
      <c r="H2939" s="354" t="s">
        <v>219</v>
      </c>
      <c r="I2939" s="355" t="s">
        <v>219</v>
      </c>
    </row>
    <row r="2940" spans="1:9">
      <c r="A2940" s="354" t="s">
        <v>457</v>
      </c>
      <c r="B2940" s="354" t="s">
        <v>234</v>
      </c>
      <c r="C2940" s="355" t="s">
        <v>219</v>
      </c>
      <c r="D2940" s="354" t="s">
        <v>14</v>
      </c>
      <c r="E2940" s="355" t="s">
        <v>219</v>
      </c>
      <c r="F2940" s="354">
        <v>2145.4201729143851</v>
      </c>
      <c r="G2940" s="354" t="s">
        <v>13</v>
      </c>
      <c r="H2940" s="354" t="s">
        <v>219</v>
      </c>
      <c r="I2940" s="355" t="s">
        <v>219</v>
      </c>
    </row>
    <row r="2941" spans="1:9">
      <c r="A2941" s="354" t="s">
        <v>457</v>
      </c>
      <c r="B2941" s="354" t="s">
        <v>234</v>
      </c>
      <c r="C2941" s="355" t="s">
        <v>219</v>
      </c>
      <c r="D2941" s="354" t="s">
        <v>45</v>
      </c>
      <c r="E2941" s="355" t="s">
        <v>219</v>
      </c>
      <c r="F2941" s="354">
        <v>493.80992068502167</v>
      </c>
      <c r="G2941" s="354" t="s">
        <v>13</v>
      </c>
      <c r="H2941" s="354" t="s">
        <v>219</v>
      </c>
      <c r="I2941" s="355" t="s">
        <v>219</v>
      </c>
    </row>
    <row r="2942" spans="1:9">
      <c r="A2942" s="354" t="s">
        <v>457</v>
      </c>
      <c r="B2942" s="354" t="s">
        <v>234</v>
      </c>
      <c r="C2942" s="355" t="s">
        <v>219</v>
      </c>
      <c r="D2942" s="354" t="s">
        <v>44</v>
      </c>
      <c r="E2942" s="355" t="s">
        <v>219</v>
      </c>
      <c r="F2942" s="354">
        <v>474.05081802796451</v>
      </c>
      <c r="G2942" s="354" t="s">
        <v>13</v>
      </c>
      <c r="H2942" s="354" t="s">
        <v>219</v>
      </c>
      <c r="I2942" s="355" t="s">
        <v>219</v>
      </c>
    </row>
    <row r="2943" spans="1:9">
      <c r="A2943" s="354" t="s">
        <v>457</v>
      </c>
      <c r="B2943" s="354" t="s">
        <v>237</v>
      </c>
      <c r="C2943" s="355" t="s">
        <v>219</v>
      </c>
      <c r="D2943" s="354" t="s">
        <v>1</v>
      </c>
      <c r="E2943" s="355" t="s">
        <v>219</v>
      </c>
      <c r="F2943" s="354">
        <v>37.134596079382796</v>
      </c>
      <c r="G2943" s="354" t="s">
        <v>13</v>
      </c>
      <c r="H2943" s="354" t="s">
        <v>219</v>
      </c>
      <c r="I2943" s="355" t="s">
        <v>219</v>
      </c>
    </row>
    <row r="2944" spans="1:9">
      <c r="A2944" s="354" t="s">
        <v>457</v>
      </c>
      <c r="B2944" s="354" t="s">
        <v>237</v>
      </c>
      <c r="C2944" s="355" t="s">
        <v>219</v>
      </c>
      <c r="D2944" s="354" t="s">
        <v>12</v>
      </c>
      <c r="E2944" s="355" t="s">
        <v>219</v>
      </c>
      <c r="F2944" s="354">
        <v>7.5551476159658204</v>
      </c>
      <c r="G2944" s="354" t="s">
        <v>13</v>
      </c>
      <c r="H2944" s="354" t="s">
        <v>219</v>
      </c>
      <c r="I2944" s="355" t="s">
        <v>219</v>
      </c>
    </row>
    <row r="2945" spans="1:9">
      <c r="A2945" s="354" t="s">
        <v>457</v>
      </c>
      <c r="B2945" s="354" t="s">
        <v>237</v>
      </c>
      <c r="C2945" s="355" t="s">
        <v>219</v>
      </c>
      <c r="D2945" s="354" t="s">
        <v>7</v>
      </c>
      <c r="E2945" s="355" t="s">
        <v>219</v>
      </c>
      <c r="F2945" s="354">
        <v>23.539461671735417</v>
      </c>
      <c r="G2945" s="354" t="s">
        <v>13</v>
      </c>
      <c r="H2945" s="354" t="s">
        <v>219</v>
      </c>
      <c r="I2945" s="355" t="s">
        <v>219</v>
      </c>
    </row>
    <row r="2946" spans="1:9">
      <c r="A2946" s="354" t="s">
        <v>457</v>
      </c>
      <c r="B2946" s="354" t="s">
        <v>237</v>
      </c>
      <c r="C2946" s="355" t="s">
        <v>219</v>
      </c>
      <c r="D2946" s="354" t="s">
        <v>15</v>
      </c>
      <c r="E2946" s="355" t="s">
        <v>219</v>
      </c>
      <c r="F2946" s="354">
        <v>4683.7111796797426</v>
      </c>
      <c r="G2946" s="354" t="s">
        <v>13</v>
      </c>
      <c r="H2946" s="354" t="s">
        <v>219</v>
      </c>
      <c r="I2946" s="355" t="s">
        <v>219</v>
      </c>
    </row>
    <row r="2947" spans="1:9">
      <c r="A2947" s="354" t="s">
        <v>457</v>
      </c>
      <c r="B2947" s="354" t="s">
        <v>237</v>
      </c>
      <c r="C2947" s="355" t="s">
        <v>219</v>
      </c>
      <c r="D2947" s="354" t="s">
        <v>16</v>
      </c>
      <c r="E2947" s="355" t="s">
        <v>219</v>
      </c>
      <c r="F2947" s="354">
        <v>1490.2634487088351</v>
      </c>
      <c r="G2947" s="354" t="s">
        <v>13</v>
      </c>
      <c r="H2947" s="354" t="s">
        <v>219</v>
      </c>
      <c r="I2947" s="355" t="s">
        <v>219</v>
      </c>
    </row>
    <row r="2948" spans="1:9">
      <c r="A2948" s="354" t="s">
        <v>457</v>
      </c>
      <c r="B2948" s="354" t="s">
        <v>237</v>
      </c>
      <c r="C2948" s="355" t="s">
        <v>219</v>
      </c>
      <c r="D2948" s="354" t="s">
        <v>47</v>
      </c>
      <c r="E2948" s="355" t="s">
        <v>219</v>
      </c>
      <c r="F2948" s="354">
        <v>2047.0942218920038</v>
      </c>
      <c r="G2948" s="354" t="s">
        <v>13</v>
      </c>
      <c r="H2948" s="354" t="s">
        <v>219</v>
      </c>
      <c r="I2948" s="355" t="s">
        <v>219</v>
      </c>
    </row>
    <row r="2949" spans="1:9">
      <c r="A2949" s="354" t="s">
        <v>457</v>
      </c>
      <c r="B2949" s="354" t="s">
        <v>237</v>
      </c>
      <c r="C2949" s="355" t="s">
        <v>219</v>
      </c>
      <c r="D2949" s="354" t="s">
        <v>45</v>
      </c>
      <c r="E2949" s="355" t="s">
        <v>219</v>
      </c>
      <c r="F2949" s="354">
        <v>8.5130759241197218</v>
      </c>
      <c r="G2949" s="354" t="s">
        <v>13</v>
      </c>
      <c r="H2949" s="354" t="s">
        <v>219</v>
      </c>
      <c r="I2949" s="355" t="s">
        <v>219</v>
      </c>
    </row>
    <row r="2950" spans="1:9">
      <c r="A2950" s="354" t="s">
        <v>457</v>
      </c>
      <c r="B2950" s="354" t="s">
        <v>237</v>
      </c>
      <c r="C2950" s="355" t="s">
        <v>219</v>
      </c>
      <c r="D2950" s="354" t="s">
        <v>44</v>
      </c>
      <c r="E2950" s="355" t="s">
        <v>219</v>
      </c>
      <c r="F2950" s="354">
        <v>49.572046897202704</v>
      </c>
      <c r="G2950" s="354" t="s">
        <v>13</v>
      </c>
      <c r="H2950" s="354" t="s">
        <v>219</v>
      </c>
      <c r="I2950" s="355" t="s">
        <v>219</v>
      </c>
    </row>
    <row r="2951" spans="1:9">
      <c r="A2951" s="354" t="s">
        <v>457</v>
      </c>
      <c r="B2951" s="354" t="s">
        <v>239</v>
      </c>
      <c r="C2951" s="355" t="s">
        <v>219</v>
      </c>
      <c r="D2951" s="354" t="s">
        <v>4</v>
      </c>
      <c r="E2951" s="355" t="s">
        <v>219</v>
      </c>
      <c r="F2951" s="354">
        <v>1768.1661497234322</v>
      </c>
      <c r="G2951" s="354" t="s">
        <v>238</v>
      </c>
      <c r="H2951" s="354" t="s">
        <v>219</v>
      </c>
      <c r="I2951" s="355" t="s">
        <v>219</v>
      </c>
    </row>
    <row r="2952" spans="1:9">
      <c r="A2952" s="354" t="s">
        <v>457</v>
      </c>
      <c r="B2952" s="354" t="s">
        <v>239</v>
      </c>
      <c r="C2952" s="355" t="s">
        <v>219</v>
      </c>
      <c r="D2952" s="354" t="s">
        <v>1</v>
      </c>
      <c r="E2952" s="355" t="s">
        <v>219</v>
      </c>
      <c r="F2952" s="354">
        <v>185.331392281239</v>
      </c>
      <c r="G2952" s="354" t="s">
        <v>238</v>
      </c>
      <c r="H2952" s="354" t="s">
        <v>219</v>
      </c>
      <c r="I2952" s="355" t="s">
        <v>219</v>
      </c>
    </row>
    <row r="2953" spans="1:9">
      <c r="A2953" s="354" t="s">
        <v>457</v>
      </c>
      <c r="B2953" s="354" t="s">
        <v>239</v>
      </c>
      <c r="C2953" s="355" t="s">
        <v>219</v>
      </c>
      <c r="D2953" s="354" t="s">
        <v>3</v>
      </c>
      <c r="E2953" s="355" t="s">
        <v>219</v>
      </c>
      <c r="F2953" s="354">
        <v>1654.7721549918826</v>
      </c>
      <c r="G2953" s="354" t="s">
        <v>238</v>
      </c>
      <c r="H2953" s="354" t="s">
        <v>219</v>
      </c>
      <c r="I2953" s="355" t="s">
        <v>219</v>
      </c>
    </row>
    <row r="2954" spans="1:9">
      <c r="A2954" s="354" t="s">
        <v>457</v>
      </c>
      <c r="B2954" s="354" t="s">
        <v>239</v>
      </c>
      <c r="C2954" s="355" t="s">
        <v>219</v>
      </c>
      <c r="D2954" s="354" t="s">
        <v>7</v>
      </c>
      <c r="E2954" s="355" t="s">
        <v>219</v>
      </c>
      <c r="F2954" s="354">
        <v>2545.7307670238515</v>
      </c>
      <c r="G2954" s="354" t="s">
        <v>238</v>
      </c>
      <c r="H2954" s="354" t="s">
        <v>219</v>
      </c>
      <c r="I2954" s="355" t="s">
        <v>219</v>
      </c>
    </row>
    <row r="2955" spans="1:9">
      <c r="A2955" s="354" t="s">
        <v>457</v>
      </c>
      <c r="B2955" s="354" t="s">
        <v>239</v>
      </c>
      <c r="C2955" s="355" t="s">
        <v>219</v>
      </c>
      <c r="D2955" s="354" t="s">
        <v>14</v>
      </c>
      <c r="E2955" s="355" t="s">
        <v>219</v>
      </c>
      <c r="F2955" s="354">
        <v>2101.948641930549</v>
      </c>
      <c r="G2955" s="354" t="s">
        <v>238</v>
      </c>
      <c r="H2955" s="354" t="s">
        <v>219</v>
      </c>
      <c r="I2955" s="355" t="s">
        <v>219</v>
      </c>
    </row>
    <row r="2956" spans="1:9">
      <c r="A2956" s="354" t="s">
        <v>457</v>
      </c>
      <c r="B2956" s="354" t="s">
        <v>239</v>
      </c>
      <c r="C2956" s="355" t="s">
        <v>219</v>
      </c>
      <c r="D2956" s="354" t="s">
        <v>45</v>
      </c>
      <c r="E2956" s="355" t="s">
        <v>219</v>
      </c>
      <c r="F2956" s="354">
        <v>489.26043445634446</v>
      </c>
      <c r="G2956" s="354" t="s">
        <v>238</v>
      </c>
      <c r="H2956" s="354" t="s">
        <v>219</v>
      </c>
      <c r="I2956" s="355" t="s">
        <v>219</v>
      </c>
    </row>
    <row r="2957" spans="1:9">
      <c r="A2957" s="354" t="s">
        <v>457</v>
      </c>
      <c r="B2957" s="354" t="s">
        <v>239</v>
      </c>
      <c r="C2957" s="355" t="s">
        <v>219</v>
      </c>
      <c r="D2957" s="354" t="s">
        <v>44</v>
      </c>
      <c r="E2957" s="355" t="s">
        <v>219</v>
      </c>
      <c r="F2957" s="354">
        <v>500.98711925826547</v>
      </c>
      <c r="G2957" s="354" t="s">
        <v>238</v>
      </c>
      <c r="H2957" s="354" t="s">
        <v>219</v>
      </c>
      <c r="I2957" s="355" t="s">
        <v>219</v>
      </c>
    </row>
    <row r="2958" spans="1:9">
      <c r="A2958" s="354" t="s">
        <v>457</v>
      </c>
      <c r="B2958" s="354" t="s">
        <v>241</v>
      </c>
      <c r="C2958" s="355" t="s">
        <v>219</v>
      </c>
      <c r="D2958" s="354" t="s">
        <v>1</v>
      </c>
      <c r="E2958" s="355" t="s">
        <v>219</v>
      </c>
      <c r="F2958" s="354">
        <v>34.405858915821049</v>
      </c>
      <c r="G2958" s="354" t="s">
        <v>238</v>
      </c>
      <c r="H2958" s="354" t="s">
        <v>219</v>
      </c>
      <c r="I2958" s="355" t="s">
        <v>219</v>
      </c>
    </row>
    <row r="2959" spans="1:9">
      <c r="A2959" s="354" t="s">
        <v>457</v>
      </c>
      <c r="B2959" s="354" t="s">
        <v>241</v>
      </c>
      <c r="C2959" s="355" t="s">
        <v>219</v>
      </c>
      <c r="D2959" s="354" t="s">
        <v>12</v>
      </c>
      <c r="E2959" s="355" t="s">
        <v>219</v>
      </c>
      <c r="F2959" s="354">
        <v>9.8560826984042862</v>
      </c>
      <c r="G2959" s="354" t="s">
        <v>238</v>
      </c>
      <c r="H2959" s="354" t="s">
        <v>219</v>
      </c>
      <c r="I2959" s="355" t="s">
        <v>219</v>
      </c>
    </row>
    <row r="2960" spans="1:9">
      <c r="A2960" s="354" t="s">
        <v>457</v>
      </c>
      <c r="B2960" s="354" t="s">
        <v>241</v>
      </c>
      <c r="C2960" s="355" t="s">
        <v>219</v>
      </c>
      <c r="D2960" s="354" t="s">
        <v>7</v>
      </c>
      <c r="E2960" s="355" t="s">
        <v>219</v>
      </c>
      <c r="F2960" s="354">
        <v>22.106106300507573</v>
      </c>
      <c r="G2960" s="354" t="s">
        <v>238</v>
      </c>
      <c r="H2960" s="354" t="s">
        <v>219</v>
      </c>
      <c r="I2960" s="355" t="s">
        <v>219</v>
      </c>
    </row>
    <row r="2961" spans="1:9">
      <c r="A2961" s="354" t="s">
        <v>457</v>
      </c>
      <c r="B2961" s="354" t="s">
        <v>241</v>
      </c>
      <c r="C2961" s="355" t="s">
        <v>219</v>
      </c>
      <c r="D2961" s="354" t="s">
        <v>15</v>
      </c>
      <c r="E2961" s="355" t="s">
        <v>219</v>
      </c>
      <c r="F2961" s="354">
        <v>4033.512101406749</v>
      </c>
      <c r="G2961" s="354" t="s">
        <v>238</v>
      </c>
      <c r="H2961" s="354" t="s">
        <v>219</v>
      </c>
      <c r="I2961" s="355" t="s">
        <v>219</v>
      </c>
    </row>
    <row r="2962" spans="1:9">
      <c r="A2962" s="354" t="s">
        <v>457</v>
      </c>
      <c r="B2962" s="354" t="s">
        <v>241</v>
      </c>
      <c r="C2962" s="355" t="s">
        <v>219</v>
      </c>
      <c r="D2962" s="354" t="s">
        <v>16</v>
      </c>
      <c r="E2962" s="355" t="s">
        <v>219</v>
      </c>
      <c r="F2962" s="354">
        <v>1715.5307316393917</v>
      </c>
      <c r="G2962" s="354" t="s">
        <v>238</v>
      </c>
      <c r="H2962" s="354" t="s">
        <v>219</v>
      </c>
      <c r="I2962" s="355" t="s">
        <v>219</v>
      </c>
    </row>
    <row r="2963" spans="1:9">
      <c r="A2963" s="354" t="s">
        <v>457</v>
      </c>
      <c r="B2963" s="354" t="s">
        <v>241</v>
      </c>
      <c r="C2963" s="355" t="s">
        <v>219</v>
      </c>
      <c r="D2963" s="354" t="s">
        <v>47</v>
      </c>
      <c r="E2963" s="355" t="s">
        <v>219</v>
      </c>
      <c r="F2963" s="354">
        <v>1812.7525375873036</v>
      </c>
      <c r="G2963" s="354" t="s">
        <v>238</v>
      </c>
      <c r="H2963" s="354" t="s">
        <v>219</v>
      </c>
      <c r="I2963" s="355" t="s">
        <v>219</v>
      </c>
    </row>
    <row r="2964" spans="1:9">
      <c r="A2964" s="354" t="s">
        <v>457</v>
      </c>
      <c r="B2964" s="354" t="s">
        <v>241</v>
      </c>
      <c r="C2964" s="355" t="s">
        <v>219</v>
      </c>
      <c r="D2964" s="354" t="s">
        <v>45</v>
      </c>
      <c r="E2964" s="355" t="s">
        <v>219</v>
      </c>
      <c r="F2964" s="354">
        <v>8.4676468788350761</v>
      </c>
      <c r="G2964" s="354" t="s">
        <v>238</v>
      </c>
      <c r="H2964" s="354" t="s">
        <v>219</v>
      </c>
      <c r="I2964" s="355" t="s">
        <v>219</v>
      </c>
    </row>
    <row r="2965" spans="1:9">
      <c r="A2965" s="354" t="s">
        <v>457</v>
      </c>
      <c r="B2965" s="354" t="s">
        <v>241</v>
      </c>
      <c r="C2965" s="355" t="s">
        <v>219</v>
      </c>
      <c r="D2965" s="354" t="s">
        <v>44</v>
      </c>
      <c r="E2965" s="355" t="s">
        <v>219</v>
      </c>
      <c r="F2965" s="354">
        <v>46.612816051778047</v>
      </c>
      <c r="G2965" s="354" t="s">
        <v>238</v>
      </c>
      <c r="H2965" s="354" t="s">
        <v>219</v>
      </c>
      <c r="I2965" s="355" t="s">
        <v>219</v>
      </c>
    </row>
    <row r="2966" spans="1:9">
      <c r="A2966" s="354" t="s">
        <v>88</v>
      </c>
      <c r="B2966" s="354" t="s">
        <v>529</v>
      </c>
      <c r="C2966" s="355" t="s">
        <v>219</v>
      </c>
      <c r="D2966" s="354" t="s">
        <v>2</v>
      </c>
      <c r="E2966" s="355" t="s">
        <v>219</v>
      </c>
      <c r="F2966" s="354">
        <v>12633.164630752421</v>
      </c>
      <c r="G2966" s="354" t="s">
        <v>238</v>
      </c>
      <c r="H2966" s="354" t="s">
        <v>219</v>
      </c>
      <c r="I2966" s="355" t="s">
        <v>219</v>
      </c>
    </row>
    <row r="2967" spans="1:9">
      <c r="A2967" s="354" t="s">
        <v>88</v>
      </c>
      <c r="B2967" s="354" t="s">
        <v>529</v>
      </c>
      <c r="C2967" s="355" t="s">
        <v>219</v>
      </c>
      <c r="D2967" s="354" t="s">
        <v>98</v>
      </c>
      <c r="E2967" s="355" t="s">
        <v>219</v>
      </c>
      <c r="F2967" s="354">
        <v>11897.515432023531</v>
      </c>
      <c r="G2967" s="354" t="s">
        <v>238</v>
      </c>
      <c r="H2967" s="354" t="s">
        <v>219</v>
      </c>
      <c r="I2967" s="355" t="s">
        <v>219</v>
      </c>
    </row>
    <row r="2968" spans="1:9">
      <c r="A2968" s="354" t="s">
        <v>88</v>
      </c>
      <c r="B2968" s="354" t="s">
        <v>529</v>
      </c>
      <c r="C2968" s="355" t="s">
        <v>219</v>
      </c>
      <c r="D2968" s="354" t="s">
        <v>244</v>
      </c>
      <c r="E2968" s="355" t="s">
        <v>219</v>
      </c>
      <c r="F2968" s="354">
        <v>2642.9674482550577</v>
      </c>
      <c r="G2968" s="354" t="s">
        <v>238</v>
      </c>
      <c r="H2968" s="354" t="s">
        <v>219</v>
      </c>
      <c r="I2968" s="355" t="s">
        <v>219</v>
      </c>
    </row>
    <row r="2969" spans="1:9">
      <c r="A2969" s="354" t="s">
        <v>457</v>
      </c>
      <c r="B2969" s="354" t="s">
        <v>529</v>
      </c>
      <c r="C2969" s="355" t="s">
        <v>219</v>
      </c>
      <c r="D2969" s="354" t="s">
        <v>2</v>
      </c>
      <c r="E2969" s="355" t="s">
        <v>219</v>
      </c>
      <c r="F2969" s="354">
        <v>12723.246439622662</v>
      </c>
      <c r="G2969" s="354" t="s">
        <v>238</v>
      </c>
      <c r="H2969" s="354" t="s">
        <v>219</v>
      </c>
      <c r="I2969" s="355" t="s">
        <v>219</v>
      </c>
    </row>
    <row r="2970" spans="1:9">
      <c r="A2970" s="354" t="s">
        <v>457</v>
      </c>
      <c r="B2970" s="354" t="s">
        <v>529</v>
      </c>
      <c r="C2970" s="355" t="s">
        <v>219</v>
      </c>
      <c r="D2970" s="354" t="s">
        <v>98</v>
      </c>
      <c r="E2970" s="355" t="s">
        <v>219</v>
      </c>
      <c r="F2970" s="354">
        <v>12093.821334528895</v>
      </c>
      <c r="G2970" s="354" t="s">
        <v>238</v>
      </c>
      <c r="H2970" s="354" t="s">
        <v>219</v>
      </c>
      <c r="I2970" s="355" t="s">
        <v>219</v>
      </c>
    </row>
    <row r="2971" spans="1:9">
      <c r="A2971" s="354" t="s">
        <v>457</v>
      </c>
      <c r="B2971" s="354" t="s">
        <v>529</v>
      </c>
      <c r="C2971" s="355" t="s">
        <v>219</v>
      </c>
      <c r="D2971" s="354" t="s">
        <v>244</v>
      </c>
      <c r="E2971" s="355" t="s">
        <v>219</v>
      </c>
      <c r="F2971" s="354">
        <v>3004.0257910182609</v>
      </c>
      <c r="G2971" s="354" t="s">
        <v>238</v>
      </c>
      <c r="H2971" s="354" t="s">
        <v>219</v>
      </c>
      <c r="I2971" s="355" t="s">
        <v>219</v>
      </c>
    </row>
    <row r="2972" spans="1:9">
      <c r="C2972" s="294"/>
      <c r="E2972" s="294"/>
      <c r="I2972" s="294"/>
    </row>
    <row r="2973" spans="1:9">
      <c r="C2973" s="294"/>
      <c r="E2973" s="294"/>
      <c r="I2973" s="294"/>
    </row>
    <row r="2974" spans="1:9">
      <c r="C2974" s="294"/>
      <c r="E2974" s="294"/>
      <c r="I2974" s="294"/>
    </row>
    <row r="2975" spans="1:9">
      <c r="C2975" s="294"/>
      <c r="E2975" s="294"/>
      <c r="I2975" s="294"/>
    </row>
    <row r="2976" spans="1:9">
      <c r="C2976" s="294"/>
      <c r="E2976" s="294"/>
      <c r="I2976" s="294"/>
    </row>
    <row r="2977" spans="3:9">
      <c r="C2977" s="294"/>
      <c r="E2977" s="294"/>
      <c r="I2977" s="294"/>
    </row>
    <row r="2978" spans="3:9">
      <c r="C2978" s="294"/>
      <c r="E2978" s="294"/>
      <c r="I2978" s="294"/>
    </row>
    <row r="2979" spans="3:9">
      <c r="C2979" s="294"/>
      <c r="E2979" s="294"/>
      <c r="I2979" s="294"/>
    </row>
    <row r="2980" spans="3:9">
      <c r="C2980" s="294"/>
      <c r="E2980" s="294"/>
      <c r="I2980" s="294"/>
    </row>
    <row r="2981" spans="3:9">
      <c r="C2981" s="294"/>
      <c r="E2981" s="294"/>
      <c r="I2981" s="294"/>
    </row>
    <row r="2982" spans="3:9">
      <c r="C2982" s="294"/>
      <c r="E2982" s="294"/>
      <c r="I2982" s="294"/>
    </row>
    <row r="2983" spans="3:9">
      <c r="C2983" s="294"/>
      <c r="E2983" s="294"/>
      <c r="I2983" s="294"/>
    </row>
    <row r="2984" spans="3:9">
      <c r="C2984" s="294"/>
      <c r="E2984" s="294"/>
      <c r="I2984" s="294"/>
    </row>
    <row r="2985" spans="3:9">
      <c r="C2985" s="294"/>
      <c r="E2985" s="294"/>
      <c r="I2985" s="294"/>
    </row>
    <row r="2986" spans="3:9">
      <c r="C2986" s="294"/>
      <c r="E2986" s="294"/>
      <c r="I2986" s="294"/>
    </row>
    <row r="2987" spans="3:9">
      <c r="C2987" s="294"/>
      <c r="E2987" s="294"/>
      <c r="I2987" s="294"/>
    </row>
    <row r="2988" spans="3:9">
      <c r="C2988" s="294"/>
      <c r="E2988" s="294"/>
      <c r="I2988" s="294"/>
    </row>
    <row r="2989" spans="3:9">
      <c r="C2989" s="294"/>
      <c r="E2989" s="294"/>
      <c r="I2989" s="294"/>
    </row>
    <row r="2990" spans="3:9">
      <c r="C2990" s="294"/>
      <c r="E2990" s="294"/>
      <c r="I2990" s="294"/>
    </row>
    <row r="2991" spans="3:9">
      <c r="C2991" s="294"/>
      <c r="E2991" s="294"/>
      <c r="I2991" s="294"/>
    </row>
    <row r="2992" spans="3:9">
      <c r="C2992" s="294"/>
      <c r="E2992" s="294"/>
      <c r="I2992" s="294"/>
    </row>
    <row r="2993" spans="3:9">
      <c r="C2993" s="294"/>
      <c r="E2993" s="294"/>
      <c r="I2993" s="294"/>
    </row>
    <row r="2994" spans="3:9">
      <c r="C2994" s="294"/>
      <c r="E2994" s="294"/>
      <c r="I2994" s="294"/>
    </row>
    <row r="2995" spans="3:9">
      <c r="C2995" s="294"/>
      <c r="E2995" s="294"/>
      <c r="I2995" s="294"/>
    </row>
    <row r="2996" spans="3:9">
      <c r="C2996" s="294"/>
      <c r="E2996" s="294"/>
      <c r="I2996" s="294"/>
    </row>
    <row r="2997" spans="3:9">
      <c r="C2997" s="294"/>
      <c r="E2997" s="294"/>
      <c r="I2997" s="294"/>
    </row>
    <row r="2998" spans="3:9">
      <c r="C2998" s="294"/>
      <c r="E2998" s="294"/>
      <c r="I2998" s="294"/>
    </row>
    <row r="2999" spans="3:9">
      <c r="C2999" s="294"/>
      <c r="E2999" s="294"/>
      <c r="I2999" s="294"/>
    </row>
    <row r="3000" spans="3:9">
      <c r="C3000" s="294"/>
      <c r="E3000" s="294"/>
      <c r="I3000" s="294"/>
    </row>
    <row r="3001" spans="3:9">
      <c r="C3001" s="294"/>
      <c r="E3001" s="294"/>
      <c r="I3001" s="294"/>
    </row>
    <row r="3002" spans="3:9">
      <c r="C3002" s="294"/>
      <c r="E3002" s="294"/>
      <c r="I3002" s="294"/>
    </row>
    <row r="3003" spans="3:9">
      <c r="C3003" s="294"/>
      <c r="E3003" s="294"/>
      <c r="I3003" s="294"/>
    </row>
    <row r="3004" spans="3:9">
      <c r="C3004" s="294"/>
      <c r="E3004" s="294"/>
      <c r="I3004" s="294"/>
    </row>
    <row r="3005" spans="3:9">
      <c r="C3005" s="294"/>
      <c r="E3005" s="294"/>
      <c r="I3005" s="294"/>
    </row>
    <row r="3006" spans="3:9">
      <c r="C3006" s="294"/>
      <c r="E3006" s="294"/>
      <c r="I3006" s="294"/>
    </row>
    <row r="3007" spans="3:9">
      <c r="C3007" s="294"/>
      <c r="E3007" s="294"/>
      <c r="I3007" s="294"/>
    </row>
    <row r="3008" spans="3:9">
      <c r="C3008" s="294"/>
      <c r="E3008" s="294"/>
      <c r="I3008" s="294"/>
    </row>
    <row r="3009" spans="3:9">
      <c r="C3009" s="294"/>
      <c r="E3009" s="294"/>
      <c r="I3009" s="294"/>
    </row>
    <row r="3010" spans="3:9">
      <c r="C3010" s="294"/>
      <c r="E3010" s="294"/>
      <c r="I3010" s="294"/>
    </row>
    <row r="3011" spans="3:9">
      <c r="C3011" s="294"/>
      <c r="E3011" s="294"/>
      <c r="I3011" s="294"/>
    </row>
    <row r="3012" spans="3:9">
      <c r="C3012" s="294"/>
      <c r="E3012" s="294"/>
      <c r="I3012" s="294"/>
    </row>
    <row r="3013" spans="3:9">
      <c r="C3013" s="294"/>
      <c r="E3013" s="294"/>
      <c r="I3013" s="294"/>
    </row>
    <row r="3014" spans="3:9">
      <c r="C3014" s="294"/>
      <c r="E3014" s="294"/>
      <c r="I3014" s="294"/>
    </row>
    <row r="3015" spans="3:9">
      <c r="C3015" s="294"/>
      <c r="E3015" s="294"/>
      <c r="I3015" s="294"/>
    </row>
    <row r="3016" spans="3:9">
      <c r="C3016" s="294"/>
      <c r="E3016" s="294"/>
      <c r="I3016" s="294"/>
    </row>
    <row r="3017" spans="3:9">
      <c r="C3017" s="294"/>
      <c r="E3017" s="294"/>
      <c r="I3017" s="294"/>
    </row>
    <row r="3018" spans="3:9">
      <c r="C3018" s="294"/>
      <c r="E3018" s="294"/>
      <c r="I3018" s="294"/>
    </row>
    <row r="3019" spans="3:9">
      <c r="C3019" s="294"/>
      <c r="E3019" s="294"/>
      <c r="I3019" s="294"/>
    </row>
    <row r="3020" spans="3:9">
      <c r="C3020" s="294"/>
      <c r="E3020" s="294"/>
      <c r="I3020" s="294"/>
    </row>
    <row r="3021" spans="3:9">
      <c r="C3021" s="294"/>
      <c r="E3021" s="294"/>
      <c r="I3021" s="294"/>
    </row>
    <row r="3022" spans="3:9">
      <c r="C3022" s="294"/>
      <c r="E3022" s="294"/>
      <c r="I3022" s="294"/>
    </row>
    <row r="3023" spans="3:9">
      <c r="C3023" s="294"/>
      <c r="E3023" s="294"/>
      <c r="I3023" s="294"/>
    </row>
    <row r="3024" spans="3:9">
      <c r="C3024" s="294"/>
      <c r="E3024" s="294"/>
      <c r="I3024" s="294"/>
    </row>
    <row r="3025" spans="3:9">
      <c r="C3025" s="294"/>
      <c r="E3025" s="294"/>
      <c r="I3025" s="294"/>
    </row>
    <row r="3026" spans="3:9">
      <c r="C3026" s="294"/>
      <c r="E3026" s="294"/>
      <c r="I3026" s="294"/>
    </row>
    <row r="3027" spans="3:9">
      <c r="C3027" s="294"/>
      <c r="E3027" s="294"/>
      <c r="I3027" s="294"/>
    </row>
    <row r="3028" spans="3:9">
      <c r="C3028" s="294"/>
      <c r="E3028" s="294"/>
      <c r="I3028" s="294"/>
    </row>
    <row r="3029" spans="3:9">
      <c r="C3029" s="294"/>
      <c r="E3029" s="294"/>
      <c r="I3029" s="294"/>
    </row>
    <row r="3030" spans="3:9">
      <c r="C3030" s="294"/>
      <c r="E3030" s="294"/>
      <c r="I3030" s="294"/>
    </row>
    <row r="3031" spans="3:9">
      <c r="C3031" s="294"/>
      <c r="E3031" s="294"/>
      <c r="I3031" s="294"/>
    </row>
    <row r="3032" spans="3:9">
      <c r="C3032" s="294"/>
      <c r="E3032" s="294"/>
      <c r="I3032" s="294"/>
    </row>
    <row r="3033" spans="3:9">
      <c r="C3033" s="294"/>
      <c r="E3033" s="294"/>
      <c r="I3033" s="294"/>
    </row>
    <row r="3034" spans="3:9">
      <c r="C3034" s="294"/>
      <c r="E3034" s="294"/>
      <c r="I3034" s="294"/>
    </row>
    <row r="3035" spans="3:9">
      <c r="C3035" s="294"/>
      <c r="E3035" s="294"/>
      <c r="I3035" s="294"/>
    </row>
    <row r="3036" spans="3:9">
      <c r="C3036" s="294"/>
      <c r="E3036" s="294"/>
      <c r="I3036" s="294"/>
    </row>
    <row r="3037" spans="3:9">
      <c r="C3037" s="294"/>
      <c r="E3037" s="294"/>
      <c r="I3037" s="294"/>
    </row>
    <row r="3038" spans="3:9">
      <c r="C3038" s="294"/>
      <c r="E3038" s="294"/>
      <c r="I3038" s="294"/>
    </row>
    <row r="3039" spans="3:9">
      <c r="C3039" s="294"/>
      <c r="E3039" s="294"/>
      <c r="I3039" s="294"/>
    </row>
    <row r="3040" spans="3:9">
      <c r="C3040" s="294"/>
      <c r="E3040" s="294"/>
      <c r="I3040" s="294"/>
    </row>
    <row r="3041" spans="3:9">
      <c r="C3041" s="294"/>
      <c r="E3041" s="294"/>
      <c r="I3041" s="294"/>
    </row>
    <row r="3042" spans="3:9">
      <c r="C3042" s="294"/>
      <c r="E3042" s="294"/>
      <c r="I3042" s="294"/>
    </row>
    <row r="3043" spans="3:9">
      <c r="C3043" s="294"/>
      <c r="E3043" s="294"/>
      <c r="I3043" s="294"/>
    </row>
    <row r="3044" spans="3:9">
      <c r="C3044" s="294"/>
      <c r="E3044" s="294"/>
      <c r="I3044" s="294"/>
    </row>
    <row r="3045" spans="3:9">
      <c r="C3045" s="294"/>
      <c r="E3045" s="294"/>
      <c r="I3045" s="294"/>
    </row>
    <row r="3046" spans="3:9">
      <c r="C3046" s="294"/>
      <c r="E3046" s="294"/>
      <c r="I3046" s="294"/>
    </row>
    <row r="3047" spans="3:9">
      <c r="C3047" s="294"/>
      <c r="E3047" s="294"/>
      <c r="I3047" s="294"/>
    </row>
    <row r="3048" spans="3:9">
      <c r="C3048" s="294"/>
      <c r="E3048" s="294"/>
      <c r="I3048" s="294"/>
    </row>
    <row r="3049" spans="3:9">
      <c r="C3049" s="294"/>
      <c r="E3049" s="294"/>
      <c r="I3049" s="294"/>
    </row>
    <row r="3050" spans="3:9">
      <c r="C3050" s="294"/>
      <c r="E3050" s="294"/>
      <c r="I3050" s="294"/>
    </row>
    <row r="3051" spans="3:9">
      <c r="C3051" s="294"/>
      <c r="E3051" s="294"/>
      <c r="I3051" s="294"/>
    </row>
    <row r="3052" spans="3:9">
      <c r="C3052" s="294"/>
      <c r="E3052" s="294"/>
      <c r="I3052" s="294"/>
    </row>
    <row r="3053" spans="3:9">
      <c r="C3053" s="294"/>
      <c r="E3053" s="294"/>
      <c r="I3053" s="294"/>
    </row>
    <row r="3054" spans="3:9">
      <c r="C3054" s="294"/>
      <c r="E3054" s="294"/>
      <c r="I3054" s="294"/>
    </row>
    <row r="3055" spans="3:9">
      <c r="C3055" s="294"/>
      <c r="E3055" s="294"/>
      <c r="I3055" s="294"/>
    </row>
    <row r="3056" spans="3:9">
      <c r="C3056" s="294"/>
      <c r="E3056" s="294"/>
      <c r="I3056" s="294"/>
    </row>
    <row r="3057" spans="3:9">
      <c r="C3057" s="294"/>
      <c r="E3057" s="294"/>
      <c r="I3057" s="294"/>
    </row>
    <row r="3058" spans="3:9">
      <c r="C3058" s="294"/>
      <c r="E3058" s="294"/>
      <c r="I3058" s="294"/>
    </row>
    <row r="3059" spans="3:9">
      <c r="C3059" s="294"/>
      <c r="E3059" s="294"/>
      <c r="I3059" s="294"/>
    </row>
    <row r="3060" spans="3:9">
      <c r="C3060" s="294"/>
      <c r="E3060" s="294"/>
      <c r="I3060" s="294"/>
    </row>
    <row r="3061" spans="3:9">
      <c r="C3061" s="294"/>
      <c r="E3061" s="294"/>
      <c r="I3061" s="294"/>
    </row>
    <row r="3062" spans="3:9">
      <c r="C3062" s="294"/>
      <c r="E3062" s="294"/>
      <c r="I3062" s="294"/>
    </row>
    <row r="3063" spans="3:9">
      <c r="C3063" s="294"/>
      <c r="E3063" s="294"/>
      <c r="I3063" s="294"/>
    </row>
    <row r="3064" spans="3:9">
      <c r="C3064" s="294"/>
      <c r="E3064" s="294"/>
      <c r="I3064" s="294"/>
    </row>
    <row r="3065" spans="3:9">
      <c r="C3065" s="294"/>
      <c r="E3065" s="294"/>
      <c r="I3065" s="294"/>
    </row>
    <row r="3066" spans="3:9">
      <c r="C3066" s="294"/>
      <c r="E3066" s="294"/>
      <c r="I3066" s="294"/>
    </row>
    <row r="3067" spans="3:9">
      <c r="C3067" s="294"/>
      <c r="E3067" s="294"/>
      <c r="I3067" s="294"/>
    </row>
    <row r="3068" spans="3:9">
      <c r="C3068" s="294"/>
      <c r="E3068" s="294"/>
      <c r="I3068" s="294"/>
    </row>
    <row r="3069" spans="3:9">
      <c r="C3069" s="294"/>
      <c r="E3069" s="294"/>
      <c r="I3069" s="294"/>
    </row>
    <row r="3070" spans="3:9">
      <c r="C3070" s="294"/>
      <c r="E3070" s="294"/>
      <c r="I3070" s="294"/>
    </row>
    <row r="3071" spans="3:9">
      <c r="C3071" s="294"/>
      <c r="E3071" s="294"/>
      <c r="I3071" s="294"/>
    </row>
    <row r="3072" spans="3:9">
      <c r="C3072" s="294"/>
      <c r="E3072" s="294"/>
      <c r="I3072" s="294"/>
    </row>
    <row r="3073" spans="3:9">
      <c r="C3073" s="294"/>
      <c r="E3073" s="294"/>
      <c r="I3073" s="294"/>
    </row>
    <row r="3074" spans="3:9">
      <c r="C3074" s="294"/>
      <c r="E3074" s="294"/>
      <c r="I3074" s="294"/>
    </row>
    <row r="3075" spans="3:9">
      <c r="C3075" s="294"/>
      <c r="E3075" s="294"/>
      <c r="I3075" s="294"/>
    </row>
    <row r="3076" spans="3:9">
      <c r="C3076" s="294"/>
      <c r="E3076" s="294"/>
      <c r="I3076" s="294"/>
    </row>
    <row r="3077" spans="3:9">
      <c r="C3077" s="294"/>
      <c r="E3077" s="294"/>
      <c r="I3077" s="294"/>
    </row>
    <row r="3078" spans="3:9">
      <c r="C3078" s="294"/>
      <c r="E3078" s="294"/>
      <c r="I3078" s="294"/>
    </row>
    <row r="3079" spans="3:9">
      <c r="C3079" s="294"/>
      <c r="E3079" s="294"/>
      <c r="I3079" s="294"/>
    </row>
    <row r="3080" spans="3:9">
      <c r="C3080" s="294"/>
      <c r="E3080" s="294"/>
      <c r="I3080" s="294"/>
    </row>
    <row r="3081" spans="3:9">
      <c r="C3081" s="294"/>
      <c r="E3081" s="294"/>
      <c r="I3081" s="294"/>
    </row>
    <row r="3082" spans="3:9">
      <c r="C3082" s="294"/>
      <c r="E3082" s="294"/>
      <c r="I3082" s="294"/>
    </row>
    <row r="3083" spans="3:9">
      <c r="C3083" s="294"/>
      <c r="E3083" s="294"/>
      <c r="I3083" s="294"/>
    </row>
    <row r="3084" spans="3:9">
      <c r="C3084" s="294"/>
      <c r="E3084" s="294"/>
      <c r="I3084" s="294"/>
    </row>
    <row r="3085" spans="3:9">
      <c r="C3085" s="294"/>
      <c r="E3085" s="294"/>
      <c r="I3085" s="294"/>
    </row>
    <row r="3086" spans="3:9">
      <c r="C3086" s="294"/>
      <c r="E3086" s="294"/>
      <c r="I3086" s="294"/>
    </row>
    <row r="3087" spans="3:9">
      <c r="C3087" s="294"/>
      <c r="E3087" s="294"/>
      <c r="I3087" s="294"/>
    </row>
    <row r="3088" spans="3:9">
      <c r="C3088" s="294"/>
      <c r="E3088" s="294"/>
      <c r="I3088" s="294"/>
    </row>
    <row r="3089" spans="3:9">
      <c r="C3089" s="294"/>
      <c r="E3089" s="294"/>
      <c r="I3089" s="294"/>
    </row>
    <row r="3090" spans="3:9">
      <c r="C3090" s="294"/>
      <c r="E3090" s="294"/>
      <c r="I3090" s="294"/>
    </row>
    <row r="3091" spans="3:9">
      <c r="C3091" s="294"/>
      <c r="E3091" s="294"/>
      <c r="I3091" s="294"/>
    </row>
    <row r="3092" spans="3:9">
      <c r="C3092" s="294"/>
      <c r="E3092" s="294"/>
      <c r="I3092" s="294"/>
    </row>
    <row r="3093" spans="3:9">
      <c r="C3093" s="294"/>
      <c r="E3093" s="294"/>
      <c r="I3093" s="294"/>
    </row>
    <row r="3094" spans="3:9">
      <c r="C3094" s="294"/>
      <c r="E3094" s="294"/>
      <c r="I3094" s="294"/>
    </row>
    <row r="3095" spans="3:9">
      <c r="C3095" s="294"/>
      <c r="E3095" s="294"/>
      <c r="I3095" s="294"/>
    </row>
    <row r="3096" spans="3:9">
      <c r="C3096" s="294"/>
      <c r="E3096" s="294"/>
      <c r="I3096" s="294"/>
    </row>
    <row r="3097" spans="3:9">
      <c r="C3097" s="294"/>
      <c r="E3097" s="294"/>
      <c r="I3097" s="294"/>
    </row>
    <row r="3098" spans="3:9">
      <c r="C3098" s="294"/>
      <c r="E3098" s="294"/>
      <c r="I3098" s="294"/>
    </row>
    <row r="3099" spans="3:9">
      <c r="C3099" s="294"/>
      <c r="E3099" s="294"/>
      <c r="I3099" s="294"/>
    </row>
    <row r="3100" spans="3:9">
      <c r="C3100" s="294"/>
      <c r="E3100" s="294"/>
      <c r="I3100" s="294"/>
    </row>
    <row r="3101" spans="3:9">
      <c r="C3101" s="294"/>
      <c r="E3101" s="294"/>
      <c r="I3101" s="294"/>
    </row>
    <row r="3102" spans="3:9">
      <c r="C3102" s="294"/>
      <c r="E3102" s="294"/>
      <c r="I3102" s="294"/>
    </row>
    <row r="3103" spans="3:9">
      <c r="C3103" s="294"/>
      <c r="E3103" s="294"/>
      <c r="I3103" s="294"/>
    </row>
    <row r="3104" spans="3:9">
      <c r="C3104" s="294"/>
      <c r="E3104" s="294"/>
      <c r="I3104" s="294"/>
    </row>
    <row r="3105" spans="3:9">
      <c r="C3105" s="294"/>
      <c r="E3105" s="294"/>
      <c r="I3105" s="294"/>
    </row>
    <row r="3106" spans="3:9">
      <c r="C3106" s="294"/>
      <c r="E3106" s="294"/>
      <c r="I3106" s="294"/>
    </row>
    <row r="3107" spans="3:9">
      <c r="C3107" s="294"/>
      <c r="E3107" s="294"/>
      <c r="I3107" s="294"/>
    </row>
    <row r="3108" spans="3:9">
      <c r="C3108" s="294"/>
      <c r="E3108" s="294"/>
      <c r="I3108" s="294"/>
    </row>
    <row r="3109" spans="3:9">
      <c r="C3109" s="294"/>
      <c r="E3109" s="294"/>
      <c r="I3109" s="294"/>
    </row>
    <row r="3110" spans="3:9">
      <c r="C3110" s="294"/>
      <c r="E3110" s="294"/>
      <c r="I3110" s="294"/>
    </row>
    <row r="3111" spans="3:9">
      <c r="C3111" s="294"/>
      <c r="E3111" s="294"/>
      <c r="I3111" s="294"/>
    </row>
    <row r="3112" spans="3:9">
      <c r="C3112" s="294"/>
      <c r="E3112" s="294"/>
      <c r="I3112" s="294"/>
    </row>
    <row r="3113" spans="3:9">
      <c r="C3113" s="294"/>
      <c r="E3113" s="294"/>
      <c r="I3113" s="294"/>
    </row>
    <row r="3114" spans="3:9">
      <c r="C3114" s="294"/>
      <c r="E3114" s="294"/>
      <c r="I3114" s="294"/>
    </row>
    <row r="3115" spans="3:9">
      <c r="C3115" s="294"/>
      <c r="E3115" s="294"/>
      <c r="I3115" s="294"/>
    </row>
    <row r="3116" spans="3:9">
      <c r="C3116" s="294"/>
      <c r="E3116" s="294"/>
      <c r="I3116" s="294"/>
    </row>
    <row r="3117" spans="3:9">
      <c r="C3117" s="294"/>
      <c r="E3117" s="294"/>
      <c r="I3117" s="294"/>
    </row>
    <row r="3118" spans="3:9">
      <c r="C3118" s="294"/>
      <c r="E3118" s="294"/>
      <c r="I3118" s="294"/>
    </row>
    <row r="3119" spans="3:9">
      <c r="C3119" s="294"/>
      <c r="E3119" s="294"/>
      <c r="I3119" s="294"/>
    </row>
    <row r="3120" spans="3:9">
      <c r="C3120" s="294"/>
      <c r="E3120" s="294"/>
      <c r="I3120" s="294"/>
    </row>
    <row r="3121" spans="3:9">
      <c r="C3121" s="294"/>
      <c r="E3121" s="294"/>
      <c r="I3121" s="294"/>
    </row>
    <row r="3122" spans="3:9">
      <c r="C3122" s="294"/>
      <c r="E3122" s="294"/>
      <c r="I3122" s="294"/>
    </row>
    <row r="3123" spans="3:9">
      <c r="C3123" s="294"/>
      <c r="E3123" s="294"/>
      <c r="I3123" s="294"/>
    </row>
    <row r="3124" spans="3:9">
      <c r="C3124" s="294"/>
      <c r="E3124" s="294"/>
      <c r="I3124" s="294"/>
    </row>
    <row r="3125" spans="3:9">
      <c r="C3125" s="294"/>
      <c r="E3125" s="294"/>
      <c r="I3125" s="294"/>
    </row>
    <row r="3126" spans="3:9">
      <c r="C3126" s="294"/>
      <c r="E3126" s="294"/>
      <c r="I3126" s="294"/>
    </row>
    <row r="3127" spans="3:9">
      <c r="C3127" s="294"/>
      <c r="E3127" s="294"/>
      <c r="I3127" s="294"/>
    </row>
    <row r="3128" spans="3:9">
      <c r="C3128" s="294"/>
      <c r="E3128" s="294"/>
      <c r="I3128" s="294"/>
    </row>
    <row r="3129" spans="3:9">
      <c r="C3129" s="294"/>
      <c r="E3129" s="294"/>
      <c r="I3129" s="294"/>
    </row>
    <row r="3130" spans="3:9">
      <c r="C3130" s="294"/>
      <c r="E3130" s="294"/>
      <c r="I3130" s="294"/>
    </row>
    <row r="3131" spans="3:9">
      <c r="C3131" s="294"/>
      <c r="E3131" s="294"/>
      <c r="I3131" s="294"/>
    </row>
    <row r="3132" spans="3:9">
      <c r="C3132" s="294"/>
      <c r="E3132" s="294"/>
      <c r="I3132" s="294"/>
    </row>
    <row r="3133" spans="3:9">
      <c r="C3133" s="294"/>
      <c r="E3133" s="294"/>
      <c r="I3133" s="294"/>
    </row>
    <row r="3134" spans="3:9">
      <c r="C3134" s="294"/>
      <c r="E3134" s="294"/>
      <c r="I3134" s="294"/>
    </row>
    <row r="3135" spans="3:9">
      <c r="C3135" s="294"/>
      <c r="E3135" s="294"/>
      <c r="I3135" s="294"/>
    </row>
    <row r="3136" spans="3:9">
      <c r="C3136" s="294"/>
      <c r="E3136" s="294"/>
      <c r="I3136" s="294"/>
    </row>
    <row r="3137" spans="3:9">
      <c r="C3137" s="294"/>
      <c r="E3137" s="294"/>
      <c r="I3137" s="294"/>
    </row>
    <row r="3138" spans="3:9">
      <c r="C3138" s="294"/>
      <c r="E3138" s="294"/>
      <c r="I3138" s="294"/>
    </row>
    <row r="3139" spans="3:9">
      <c r="C3139" s="294"/>
      <c r="E3139" s="294"/>
      <c r="I3139" s="294"/>
    </row>
    <row r="3140" spans="3:9">
      <c r="C3140" s="294"/>
      <c r="E3140" s="294"/>
      <c r="I3140" s="294"/>
    </row>
    <row r="3141" spans="3:9">
      <c r="C3141" s="294"/>
      <c r="E3141" s="294"/>
      <c r="I3141" s="294"/>
    </row>
    <row r="3142" spans="3:9">
      <c r="C3142" s="294"/>
      <c r="E3142" s="294"/>
      <c r="I3142" s="294"/>
    </row>
    <row r="3143" spans="3:9">
      <c r="C3143" s="294"/>
      <c r="E3143" s="294"/>
      <c r="I3143" s="294"/>
    </row>
    <row r="3144" spans="3:9">
      <c r="C3144" s="294"/>
      <c r="E3144" s="294"/>
      <c r="I3144" s="294"/>
    </row>
    <row r="3145" spans="3:9">
      <c r="C3145" s="294"/>
      <c r="E3145" s="294"/>
      <c r="I3145" s="294"/>
    </row>
    <row r="3146" spans="3:9">
      <c r="C3146" s="294"/>
      <c r="E3146" s="294"/>
      <c r="I3146" s="294"/>
    </row>
    <row r="3147" spans="3:9">
      <c r="C3147" s="294"/>
      <c r="E3147" s="294"/>
      <c r="I3147" s="294"/>
    </row>
    <row r="3148" spans="3:9">
      <c r="C3148" s="294"/>
      <c r="E3148" s="294"/>
      <c r="I3148" s="294"/>
    </row>
    <row r="3149" spans="3:9">
      <c r="C3149" s="294"/>
      <c r="E3149" s="294"/>
      <c r="I3149" s="294"/>
    </row>
    <row r="3150" spans="3:9">
      <c r="C3150" s="294"/>
      <c r="E3150" s="294"/>
      <c r="I3150" s="294"/>
    </row>
    <row r="3151" spans="3:9">
      <c r="C3151" s="294"/>
      <c r="E3151" s="294"/>
      <c r="I3151" s="294"/>
    </row>
    <row r="3152" spans="3:9">
      <c r="C3152" s="294"/>
      <c r="E3152" s="294"/>
      <c r="I3152" s="294"/>
    </row>
    <row r="3153" spans="3:9">
      <c r="C3153" s="294"/>
      <c r="E3153" s="294"/>
      <c r="I3153" s="294"/>
    </row>
    <row r="3154" spans="3:9">
      <c r="C3154" s="294"/>
      <c r="E3154" s="294"/>
      <c r="I3154" s="294"/>
    </row>
    <row r="3155" spans="3:9">
      <c r="C3155" s="294"/>
      <c r="E3155" s="294"/>
      <c r="I3155" s="294"/>
    </row>
    <row r="3156" spans="3:9">
      <c r="C3156" s="294"/>
      <c r="E3156" s="294"/>
      <c r="I3156" s="294"/>
    </row>
    <row r="3157" spans="3:9">
      <c r="C3157" s="294"/>
      <c r="E3157" s="294"/>
      <c r="I3157" s="294"/>
    </row>
    <row r="3158" spans="3:9">
      <c r="C3158" s="294"/>
      <c r="E3158" s="294"/>
      <c r="I3158" s="294"/>
    </row>
    <row r="3159" spans="3:9">
      <c r="C3159" s="294"/>
      <c r="E3159" s="294"/>
      <c r="I3159" s="294"/>
    </row>
    <row r="3160" spans="3:9">
      <c r="C3160" s="294"/>
      <c r="E3160" s="294"/>
      <c r="I3160" s="294"/>
    </row>
    <row r="3161" spans="3:9">
      <c r="C3161" s="294"/>
      <c r="E3161" s="294"/>
      <c r="I3161" s="294"/>
    </row>
    <row r="3162" spans="3:9">
      <c r="C3162" s="294"/>
      <c r="E3162" s="294"/>
      <c r="I3162" s="294"/>
    </row>
    <row r="3163" spans="3:9">
      <c r="C3163" s="294"/>
      <c r="E3163" s="294"/>
      <c r="I3163" s="294"/>
    </row>
    <row r="3164" spans="3:9">
      <c r="C3164" s="294"/>
      <c r="E3164" s="294"/>
      <c r="I3164" s="294"/>
    </row>
    <row r="3165" spans="3:9">
      <c r="C3165" s="294"/>
      <c r="E3165" s="294"/>
      <c r="I3165" s="294"/>
    </row>
    <row r="3166" spans="3:9">
      <c r="C3166" s="294"/>
      <c r="E3166" s="294"/>
      <c r="I3166" s="294"/>
    </row>
    <row r="3167" spans="3:9">
      <c r="C3167" s="294"/>
      <c r="E3167" s="294"/>
      <c r="I3167" s="294"/>
    </row>
    <row r="3168" spans="3:9">
      <c r="C3168" s="294"/>
      <c r="E3168" s="294"/>
      <c r="I3168" s="294"/>
    </row>
    <row r="3169" spans="3:9">
      <c r="C3169" s="294"/>
      <c r="E3169" s="294"/>
      <c r="I3169" s="294"/>
    </row>
    <row r="3170" spans="3:9">
      <c r="C3170" s="294"/>
      <c r="E3170" s="294"/>
      <c r="I3170" s="294"/>
    </row>
    <row r="3171" spans="3:9">
      <c r="C3171" s="294"/>
      <c r="E3171" s="294"/>
      <c r="I3171" s="294"/>
    </row>
    <row r="3172" spans="3:9">
      <c r="C3172" s="294"/>
      <c r="E3172" s="294"/>
      <c r="I3172" s="294"/>
    </row>
    <row r="3173" spans="3:9">
      <c r="C3173" s="294"/>
      <c r="E3173" s="294"/>
      <c r="I3173" s="294"/>
    </row>
    <row r="3174" spans="3:9">
      <c r="C3174" s="294"/>
      <c r="E3174" s="294"/>
      <c r="I3174" s="294"/>
    </row>
    <row r="3175" spans="3:9">
      <c r="C3175" s="294"/>
      <c r="E3175" s="294"/>
      <c r="I3175" s="294"/>
    </row>
    <row r="3176" spans="3:9">
      <c r="C3176" s="294"/>
      <c r="E3176" s="294"/>
      <c r="I3176" s="294"/>
    </row>
    <row r="3177" spans="3:9">
      <c r="C3177" s="294"/>
      <c r="E3177" s="294"/>
      <c r="I3177" s="294"/>
    </row>
    <row r="3178" spans="3:9">
      <c r="C3178" s="294"/>
      <c r="E3178" s="294"/>
      <c r="I3178" s="294"/>
    </row>
    <row r="3179" spans="3:9">
      <c r="C3179" s="294"/>
      <c r="E3179" s="294"/>
      <c r="I3179" s="294"/>
    </row>
    <row r="3180" spans="3:9">
      <c r="C3180" s="294"/>
      <c r="E3180" s="294"/>
      <c r="I3180" s="294"/>
    </row>
    <row r="3181" spans="3:9">
      <c r="C3181" s="294"/>
      <c r="E3181" s="294"/>
      <c r="I3181" s="294"/>
    </row>
    <row r="3182" spans="3:9">
      <c r="C3182" s="294"/>
      <c r="E3182" s="294"/>
      <c r="I3182" s="294"/>
    </row>
    <row r="3183" spans="3:9">
      <c r="C3183" s="294"/>
      <c r="E3183" s="294"/>
      <c r="I3183" s="294"/>
    </row>
    <row r="3184" spans="3:9">
      <c r="C3184" s="294"/>
      <c r="E3184" s="294"/>
      <c r="I3184" s="294"/>
    </row>
    <row r="3185" spans="3:9">
      <c r="C3185" s="294"/>
      <c r="E3185" s="294"/>
      <c r="I3185" s="294"/>
    </row>
    <row r="3186" spans="3:9">
      <c r="C3186" s="294"/>
      <c r="E3186" s="294"/>
      <c r="I3186" s="294"/>
    </row>
    <row r="3187" spans="3:9">
      <c r="C3187" s="294"/>
      <c r="E3187" s="294"/>
      <c r="I3187" s="294"/>
    </row>
    <row r="3188" spans="3:9">
      <c r="C3188" s="294"/>
      <c r="E3188" s="294"/>
      <c r="I3188" s="294"/>
    </row>
    <row r="3189" spans="3:9">
      <c r="C3189" s="294"/>
      <c r="E3189" s="294"/>
      <c r="I3189" s="294"/>
    </row>
    <row r="3190" spans="3:9">
      <c r="C3190" s="294"/>
      <c r="E3190" s="294"/>
      <c r="I3190" s="294"/>
    </row>
    <row r="3191" spans="3:9">
      <c r="C3191" s="294"/>
      <c r="E3191" s="294"/>
      <c r="I3191" s="294"/>
    </row>
    <row r="3192" spans="3:9">
      <c r="C3192" s="294"/>
      <c r="E3192" s="294"/>
      <c r="I3192" s="294"/>
    </row>
    <row r="3193" spans="3:9">
      <c r="C3193" s="294"/>
      <c r="E3193" s="294"/>
      <c r="I3193" s="294"/>
    </row>
    <row r="3194" spans="3:9">
      <c r="C3194" s="294"/>
      <c r="E3194" s="294"/>
      <c r="I3194" s="294"/>
    </row>
    <row r="3195" spans="3:9">
      <c r="C3195" s="294"/>
      <c r="E3195" s="294"/>
      <c r="I3195" s="294"/>
    </row>
    <row r="3196" spans="3:9">
      <c r="C3196" s="294"/>
      <c r="E3196" s="294"/>
      <c r="I3196" s="294"/>
    </row>
    <row r="3197" spans="3:9">
      <c r="C3197" s="294"/>
      <c r="E3197" s="294"/>
      <c r="I3197" s="294"/>
    </row>
    <row r="3198" spans="3:9">
      <c r="C3198" s="294"/>
      <c r="E3198" s="294"/>
      <c r="I3198" s="294"/>
    </row>
    <row r="3199" spans="3:9">
      <c r="C3199" s="294"/>
      <c r="E3199" s="294"/>
      <c r="I3199" s="294"/>
    </row>
    <row r="3200" spans="3:9">
      <c r="C3200" s="294"/>
      <c r="E3200" s="294"/>
      <c r="I3200" s="294"/>
    </row>
    <row r="3201" spans="3:9">
      <c r="C3201" s="294"/>
      <c r="E3201" s="294"/>
      <c r="I3201" s="294"/>
    </row>
    <row r="3202" spans="3:9">
      <c r="C3202" s="294"/>
      <c r="E3202" s="294"/>
      <c r="I3202" s="294"/>
    </row>
    <row r="3203" spans="3:9">
      <c r="C3203" s="294"/>
      <c r="E3203" s="294"/>
      <c r="I3203" s="294"/>
    </row>
    <row r="3204" spans="3:9">
      <c r="C3204" s="294"/>
      <c r="E3204" s="294"/>
      <c r="I3204" s="294"/>
    </row>
    <row r="3205" spans="3:9">
      <c r="C3205" s="294"/>
      <c r="E3205" s="294"/>
      <c r="I3205" s="294"/>
    </row>
    <row r="3206" spans="3:9">
      <c r="C3206" s="294"/>
      <c r="E3206" s="294"/>
      <c r="I3206" s="294"/>
    </row>
    <row r="3207" spans="3:9">
      <c r="C3207" s="294"/>
      <c r="E3207" s="294"/>
      <c r="I3207" s="294"/>
    </row>
    <row r="3208" spans="3:9">
      <c r="C3208" s="294"/>
      <c r="E3208" s="294"/>
      <c r="I3208" s="294"/>
    </row>
    <row r="3209" spans="3:9">
      <c r="C3209" s="294"/>
      <c r="E3209" s="294"/>
      <c r="I3209" s="294"/>
    </row>
    <row r="3210" spans="3:9">
      <c r="C3210" s="294"/>
      <c r="E3210" s="294"/>
      <c r="I3210" s="294"/>
    </row>
    <row r="3211" spans="3:9">
      <c r="C3211" s="294"/>
      <c r="E3211" s="294"/>
      <c r="I3211" s="294"/>
    </row>
    <row r="3212" spans="3:9">
      <c r="C3212" s="294"/>
      <c r="E3212" s="294"/>
      <c r="I3212" s="294"/>
    </row>
    <row r="3213" spans="3:9">
      <c r="C3213" s="294"/>
      <c r="E3213" s="294"/>
      <c r="I3213" s="294"/>
    </row>
    <row r="3214" spans="3:9">
      <c r="C3214" s="294"/>
      <c r="E3214" s="294"/>
      <c r="I3214" s="294"/>
    </row>
    <row r="3215" spans="3:9">
      <c r="C3215" s="294"/>
      <c r="E3215" s="294"/>
      <c r="I3215" s="294"/>
    </row>
    <row r="3216" spans="3:9">
      <c r="C3216" s="294"/>
      <c r="E3216" s="294"/>
      <c r="I3216" s="294"/>
    </row>
    <row r="3217" spans="3:9">
      <c r="C3217" s="294"/>
      <c r="E3217" s="294"/>
      <c r="I3217" s="294"/>
    </row>
    <row r="3218" spans="3:9">
      <c r="C3218" s="294"/>
      <c r="E3218" s="294"/>
      <c r="I3218" s="294"/>
    </row>
    <row r="3219" spans="3:9">
      <c r="C3219" s="294"/>
      <c r="E3219" s="294"/>
      <c r="I3219" s="294"/>
    </row>
    <row r="3220" spans="3:9">
      <c r="C3220" s="294"/>
      <c r="E3220" s="294"/>
      <c r="I3220" s="294"/>
    </row>
    <row r="3221" spans="3:9">
      <c r="C3221" s="294"/>
      <c r="E3221" s="294"/>
      <c r="I3221" s="294"/>
    </row>
    <row r="3222" spans="3:9">
      <c r="C3222" s="294"/>
      <c r="E3222" s="294"/>
      <c r="I3222" s="294"/>
    </row>
    <row r="3223" spans="3:9">
      <c r="C3223" s="294"/>
      <c r="E3223" s="294"/>
      <c r="I3223" s="294"/>
    </row>
    <row r="3224" spans="3:9">
      <c r="C3224" s="294"/>
      <c r="E3224" s="294"/>
      <c r="I3224" s="294"/>
    </row>
    <row r="3225" spans="3:9">
      <c r="C3225" s="294"/>
      <c r="E3225" s="294"/>
      <c r="I3225" s="294"/>
    </row>
    <row r="3226" spans="3:9">
      <c r="C3226" s="294"/>
      <c r="E3226" s="294"/>
      <c r="I3226" s="294"/>
    </row>
    <row r="3227" spans="3:9">
      <c r="C3227" s="294"/>
      <c r="E3227" s="294"/>
      <c r="I3227" s="294"/>
    </row>
    <row r="3228" spans="3:9">
      <c r="C3228" s="294"/>
      <c r="E3228" s="294"/>
      <c r="I3228" s="294"/>
    </row>
    <row r="3229" spans="3:9">
      <c r="C3229" s="294"/>
      <c r="E3229" s="294"/>
      <c r="I3229" s="294"/>
    </row>
    <row r="3230" spans="3:9">
      <c r="C3230" s="294"/>
      <c r="E3230" s="294"/>
      <c r="I3230" s="294"/>
    </row>
    <row r="3231" spans="3:9">
      <c r="C3231" s="294"/>
      <c r="E3231" s="294"/>
      <c r="I3231" s="294"/>
    </row>
    <row r="3232" spans="3:9">
      <c r="C3232" s="294"/>
      <c r="E3232" s="294"/>
      <c r="I3232" s="294"/>
    </row>
    <row r="3233" spans="3:9">
      <c r="C3233" s="294"/>
      <c r="E3233" s="294"/>
      <c r="I3233" s="294"/>
    </row>
    <row r="3234" spans="3:9">
      <c r="C3234" s="294"/>
      <c r="E3234" s="294"/>
      <c r="I3234" s="294"/>
    </row>
    <row r="3235" spans="3:9">
      <c r="C3235" s="294"/>
      <c r="E3235" s="294"/>
      <c r="I3235" s="294"/>
    </row>
    <row r="3236" spans="3:9">
      <c r="C3236" s="294"/>
      <c r="E3236" s="294"/>
      <c r="I3236" s="294"/>
    </row>
    <row r="3237" spans="3:9">
      <c r="C3237" s="294"/>
      <c r="E3237" s="294"/>
      <c r="I3237" s="294"/>
    </row>
    <row r="3238" spans="3:9">
      <c r="C3238" s="294"/>
      <c r="E3238" s="294"/>
      <c r="I3238" s="294"/>
    </row>
    <row r="3239" spans="3:9">
      <c r="C3239" s="294"/>
      <c r="E3239" s="294"/>
      <c r="I3239" s="294"/>
    </row>
    <row r="3240" spans="3:9">
      <c r="C3240" s="294"/>
      <c r="E3240" s="294"/>
      <c r="I3240" s="294"/>
    </row>
    <row r="3241" spans="3:9">
      <c r="C3241" s="294"/>
      <c r="E3241" s="294"/>
      <c r="I3241" s="294"/>
    </row>
    <row r="3242" spans="3:9">
      <c r="C3242" s="294"/>
      <c r="E3242" s="294"/>
      <c r="I3242" s="294"/>
    </row>
    <row r="3243" spans="3:9">
      <c r="C3243" s="294"/>
      <c r="E3243" s="294"/>
      <c r="I3243" s="294"/>
    </row>
    <row r="3244" spans="3:9">
      <c r="C3244" s="294"/>
      <c r="E3244" s="294"/>
      <c r="I3244" s="294"/>
    </row>
    <row r="3245" spans="3:9">
      <c r="C3245" s="294"/>
      <c r="E3245" s="294"/>
      <c r="I3245" s="294"/>
    </row>
    <row r="3246" spans="3:9">
      <c r="C3246" s="294"/>
      <c r="E3246" s="294"/>
      <c r="I3246" s="294"/>
    </row>
    <row r="3247" spans="3:9">
      <c r="C3247" s="294"/>
      <c r="E3247" s="294"/>
      <c r="I3247" s="294"/>
    </row>
    <row r="3248" spans="3:9">
      <c r="C3248" s="294"/>
      <c r="E3248" s="294"/>
      <c r="I3248" s="294"/>
    </row>
    <row r="3249" spans="3:9">
      <c r="C3249" s="294"/>
      <c r="E3249" s="294"/>
      <c r="I3249" s="294"/>
    </row>
    <row r="3250" spans="3:9">
      <c r="C3250" s="294"/>
      <c r="E3250" s="294"/>
      <c r="I3250" s="294"/>
    </row>
    <row r="3251" spans="3:9">
      <c r="C3251" s="294"/>
      <c r="E3251" s="294"/>
      <c r="I3251" s="294"/>
    </row>
    <row r="3252" spans="3:9">
      <c r="C3252" s="294"/>
      <c r="E3252" s="294"/>
      <c r="I3252" s="294"/>
    </row>
    <row r="3253" spans="3:9">
      <c r="C3253" s="294"/>
      <c r="E3253" s="294"/>
      <c r="I3253" s="294"/>
    </row>
    <row r="3254" spans="3:9">
      <c r="C3254" s="294"/>
      <c r="E3254" s="294"/>
      <c r="I3254" s="294"/>
    </row>
    <row r="3255" spans="3:9">
      <c r="C3255" s="294"/>
      <c r="E3255" s="294"/>
      <c r="I3255" s="294"/>
    </row>
    <row r="3256" spans="3:9">
      <c r="C3256" s="294"/>
      <c r="E3256" s="294"/>
      <c r="I3256" s="294"/>
    </row>
    <row r="3257" spans="3:9">
      <c r="C3257" s="294"/>
      <c r="E3257" s="294"/>
      <c r="I3257" s="294"/>
    </row>
    <row r="3258" spans="3:9">
      <c r="C3258" s="294"/>
      <c r="E3258" s="294"/>
      <c r="I3258" s="294"/>
    </row>
    <row r="3259" spans="3:9">
      <c r="C3259" s="294"/>
      <c r="E3259" s="294"/>
      <c r="I3259" s="294"/>
    </row>
    <row r="3260" spans="3:9">
      <c r="C3260" s="294"/>
      <c r="E3260" s="294"/>
      <c r="I3260" s="294"/>
    </row>
    <row r="3261" spans="3:9">
      <c r="C3261" s="294"/>
      <c r="E3261" s="294"/>
      <c r="I3261" s="294"/>
    </row>
    <row r="3262" spans="3:9">
      <c r="C3262" s="294"/>
      <c r="E3262" s="294"/>
      <c r="I3262" s="294"/>
    </row>
    <row r="3263" spans="3:9">
      <c r="C3263" s="294"/>
      <c r="E3263" s="294"/>
      <c r="I3263" s="294"/>
    </row>
    <row r="3264" spans="3:9">
      <c r="C3264" s="294"/>
      <c r="E3264" s="294"/>
      <c r="I3264" s="294"/>
    </row>
    <row r="3265" spans="3:9">
      <c r="C3265" s="294"/>
      <c r="E3265" s="294"/>
      <c r="I3265" s="294"/>
    </row>
    <row r="3266" spans="3:9">
      <c r="C3266" s="294"/>
      <c r="E3266" s="294"/>
      <c r="I3266" s="294"/>
    </row>
    <row r="3267" spans="3:9">
      <c r="C3267" s="294"/>
      <c r="E3267" s="294"/>
      <c r="I3267" s="294"/>
    </row>
    <row r="3268" spans="3:9">
      <c r="C3268" s="294"/>
      <c r="E3268" s="294"/>
      <c r="I3268" s="294"/>
    </row>
    <row r="3269" spans="3:9">
      <c r="C3269" s="294"/>
      <c r="E3269" s="294"/>
      <c r="I3269" s="294"/>
    </row>
    <row r="3270" spans="3:9">
      <c r="C3270" s="294"/>
      <c r="E3270" s="294"/>
      <c r="I3270" s="294"/>
    </row>
    <row r="3271" spans="3:9">
      <c r="C3271" s="294"/>
      <c r="E3271" s="294"/>
      <c r="I3271" s="294"/>
    </row>
    <row r="3272" spans="3:9">
      <c r="C3272" s="294"/>
      <c r="E3272" s="294"/>
      <c r="I3272" s="294"/>
    </row>
    <row r="3273" spans="3:9">
      <c r="C3273" s="294"/>
      <c r="E3273" s="294"/>
      <c r="I3273" s="294"/>
    </row>
    <row r="3274" spans="3:9">
      <c r="C3274" s="294"/>
      <c r="E3274" s="294"/>
      <c r="I3274" s="294"/>
    </row>
    <row r="3275" spans="3:9">
      <c r="C3275" s="294"/>
      <c r="E3275" s="294"/>
      <c r="I3275" s="294"/>
    </row>
    <row r="3276" spans="3:9">
      <c r="C3276" s="294"/>
      <c r="E3276" s="294"/>
      <c r="I3276" s="294"/>
    </row>
    <row r="3277" spans="3:9">
      <c r="C3277" s="294"/>
      <c r="E3277" s="294"/>
      <c r="I3277" s="294"/>
    </row>
    <row r="3278" spans="3:9">
      <c r="C3278" s="294"/>
      <c r="E3278" s="294"/>
      <c r="I3278" s="294"/>
    </row>
    <row r="3279" spans="3:9">
      <c r="C3279" s="294"/>
      <c r="E3279" s="294"/>
      <c r="I3279" s="294"/>
    </row>
    <row r="3280" spans="3:9">
      <c r="C3280" s="294"/>
      <c r="E3280" s="294"/>
      <c r="I3280" s="294"/>
    </row>
    <row r="3281" spans="3:9">
      <c r="C3281" s="294"/>
      <c r="E3281" s="294"/>
      <c r="I3281" s="294"/>
    </row>
    <row r="3282" spans="3:9">
      <c r="C3282" s="294"/>
      <c r="E3282" s="294"/>
      <c r="I3282" s="294"/>
    </row>
    <row r="3283" spans="3:9">
      <c r="C3283" s="294"/>
      <c r="E3283" s="294"/>
      <c r="I3283" s="294"/>
    </row>
    <row r="3284" spans="3:9">
      <c r="C3284" s="294"/>
      <c r="E3284" s="294"/>
      <c r="I3284" s="294"/>
    </row>
    <row r="3285" spans="3:9">
      <c r="C3285" s="294"/>
      <c r="E3285" s="294"/>
      <c r="I3285" s="294"/>
    </row>
    <row r="3286" spans="3:9">
      <c r="C3286" s="294"/>
      <c r="E3286" s="294"/>
      <c r="I3286" s="294"/>
    </row>
    <row r="3287" spans="3:9">
      <c r="C3287" s="294"/>
      <c r="E3287" s="294"/>
      <c r="I3287" s="294"/>
    </row>
    <row r="3288" spans="3:9">
      <c r="C3288" s="294"/>
      <c r="E3288" s="294"/>
      <c r="I3288" s="294"/>
    </row>
    <row r="3289" spans="3:9">
      <c r="C3289" s="294"/>
      <c r="E3289" s="294"/>
      <c r="I3289" s="294"/>
    </row>
    <row r="3290" spans="3:9">
      <c r="C3290" s="294"/>
      <c r="E3290" s="294"/>
      <c r="I3290" s="294"/>
    </row>
    <row r="3291" spans="3:9">
      <c r="C3291" s="294"/>
      <c r="E3291" s="294"/>
      <c r="I3291" s="294"/>
    </row>
    <row r="3292" spans="3:9">
      <c r="C3292" s="294"/>
      <c r="E3292" s="294"/>
      <c r="I3292" s="294"/>
    </row>
    <row r="3293" spans="3:9">
      <c r="C3293" s="294"/>
      <c r="E3293" s="294"/>
      <c r="I3293" s="294"/>
    </row>
    <row r="3294" spans="3:9">
      <c r="C3294" s="294"/>
      <c r="E3294" s="294"/>
      <c r="I3294" s="294"/>
    </row>
    <row r="3295" spans="3:9">
      <c r="C3295" s="294"/>
      <c r="E3295" s="294"/>
      <c r="I3295" s="294"/>
    </row>
    <row r="3296" spans="3:9">
      <c r="C3296" s="294"/>
      <c r="E3296" s="294"/>
      <c r="I3296" s="294"/>
    </row>
    <row r="3297" spans="3:9">
      <c r="C3297" s="294"/>
      <c r="E3297" s="294"/>
      <c r="I3297" s="294"/>
    </row>
    <row r="3298" spans="3:9">
      <c r="C3298" s="294"/>
      <c r="E3298" s="294"/>
      <c r="I3298" s="294"/>
    </row>
    <row r="3299" spans="3:9">
      <c r="C3299" s="294"/>
      <c r="E3299" s="294"/>
      <c r="I3299" s="294"/>
    </row>
    <row r="3300" spans="3:9">
      <c r="C3300" s="294"/>
      <c r="E3300" s="294"/>
      <c r="I3300" s="294"/>
    </row>
    <row r="3301" spans="3:9">
      <c r="C3301" s="294"/>
      <c r="E3301" s="294"/>
      <c r="I3301" s="294"/>
    </row>
    <row r="3302" spans="3:9">
      <c r="C3302" s="294"/>
      <c r="E3302" s="294"/>
      <c r="I3302" s="294"/>
    </row>
    <row r="3303" spans="3:9">
      <c r="C3303" s="294"/>
      <c r="E3303" s="294"/>
      <c r="I3303" s="294"/>
    </row>
    <row r="3304" spans="3:9">
      <c r="C3304" s="294"/>
      <c r="E3304" s="294"/>
      <c r="I3304" s="294"/>
    </row>
    <row r="3305" spans="3:9">
      <c r="C3305" s="294"/>
      <c r="E3305" s="294"/>
      <c r="I3305" s="294"/>
    </row>
    <row r="3306" spans="3:9">
      <c r="C3306" s="294"/>
      <c r="E3306" s="294"/>
      <c r="I3306" s="294"/>
    </row>
    <row r="3307" spans="3:9">
      <c r="C3307" s="294"/>
      <c r="E3307" s="294"/>
      <c r="I3307" s="294"/>
    </row>
    <row r="3308" spans="3:9">
      <c r="C3308" s="294"/>
      <c r="E3308" s="294"/>
      <c r="I3308" s="294"/>
    </row>
    <row r="3309" spans="3:9">
      <c r="C3309" s="294"/>
      <c r="E3309" s="294"/>
      <c r="I3309" s="294"/>
    </row>
    <row r="3310" spans="3:9">
      <c r="C3310" s="294"/>
      <c r="E3310" s="294"/>
      <c r="I3310" s="294"/>
    </row>
    <row r="3311" spans="3:9">
      <c r="C3311" s="294"/>
      <c r="E3311" s="294"/>
      <c r="I3311" s="294"/>
    </row>
    <row r="3312" spans="3:9">
      <c r="C3312" s="294"/>
      <c r="E3312" s="294"/>
      <c r="I3312" s="294"/>
    </row>
    <row r="3313" spans="3:9">
      <c r="C3313" s="294"/>
      <c r="E3313" s="294"/>
      <c r="I3313" s="294"/>
    </row>
    <row r="3314" spans="3:9">
      <c r="C3314" s="294"/>
      <c r="E3314" s="294"/>
      <c r="I3314" s="294"/>
    </row>
    <row r="3315" spans="3:9">
      <c r="C3315" s="294"/>
      <c r="E3315" s="294"/>
      <c r="I3315" s="294"/>
    </row>
    <row r="3316" spans="3:9">
      <c r="C3316" s="294"/>
      <c r="E3316" s="294"/>
      <c r="I3316" s="294"/>
    </row>
    <row r="3317" spans="3:9">
      <c r="C3317" s="294"/>
      <c r="E3317" s="294"/>
      <c r="I3317" s="294"/>
    </row>
    <row r="3318" spans="3:9">
      <c r="C3318" s="294"/>
      <c r="E3318" s="294"/>
      <c r="I3318" s="294"/>
    </row>
    <row r="3319" spans="3:9">
      <c r="C3319" s="294"/>
      <c r="E3319" s="294"/>
      <c r="I3319" s="294"/>
    </row>
    <row r="3320" spans="3:9">
      <c r="C3320" s="294"/>
      <c r="E3320" s="294"/>
      <c r="I3320" s="294"/>
    </row>
    <row r="3321" spans="3:9">
      <c r="C3321" s="294"/>
      <c r="E3321" s="294"/>
      <c r="I3321" s="294"/>
    </row>
    <row r="3322" spans="3:9">
      <c r="C3322" s="294"/>
      <c r="E3322" s="294"/>
      <c r="I3322" s="294"/>
    </row>
    <row r="3323" spans="3:9">
      <c r="C3323" s="294"/>
      <c r="E3323" s="294"/>
      <c r="I3323" s="294"/>
    </row>
    <row r="3324" spans="3:9">
      <c r="C3324" s="294"/>
      <c r="E3324" s="294"/>
      <c r="I3324" s="294"/>
    </row>
    <row r="3325" spans="3:9">
      <c r="C3325" s="294"/>
      <c r="E3325" s="294"/>
      <c r="I3325" s="294"/>
    </row>
    <row r="3326" spans="3:9">
      <c r="C3326" s="294"/>
      <c r="E3326" s="294"/>
      <c r="I3326" s="294"/>
    </row>
    <row r="3327" spans="3:9">
      <c r="C3327" s="294"/>
      <c r="E3327" s="294"/>
      <c r="I3327" s="294"/>
    </row>
    <row r="3328" spans="3:9">
      <c r="C3328" s="294"/>
      <c r="E3328" s="294"/>
      <c r="I3328" s="294"/>
    </row>
    <row r="3329" spans="3:9">
      <c r="C3329" s="294"/>
      <c r="E3329" s="294"/>
      <c r="I3329" s="294"/>
    </row>
    <row r="3330" spans="3:9">
      <c r="C3330" s="294"/>
      <c r="E3330" s="294"/>
      <c r="I3330" s="294"/>
    </row>
    <row r="3331" spans="3:9">
      <c r="C3331" s="294"/>
      <c r="E3331" s="294"/>
      <c r="I3331" s="294"/>
    </row>
    <row r="3332" spans="3:9">
      <c r="C3332" s="294"/>
      <c r="E3332" s="294"/>
      <c r="I3332" s="294"/>
    </row>
    <row r="3333" spans="3:9">
      <c r="C3333" s="294"/>
      <c r="E3333" s="294"/>
      <c r="I3333" s="294"/>
    </row>
    <row r="3334" spans="3:9">
      <c r="C3334" s="294"/>
      <c r="E3334" s="294"/>
      <c r="I3334" s="294"/>
    </row>
    <row r="3335" spans="3:9">
      <c r="C3335" s="294"/>
      <c r="E3335" s="294"/>
      <c r="I3335" s="294"/>
    </row>
    <row r="3336" spans="3:9">
      <c r="C3336" s="294"/>
      <c r="E3336" s="294"/>
      <c r="I3336" s="294"/>
    </row>
    <row r="3337" spans="3:9">
      <c r="C3337" s="294"/>
      <c r="E3337" s="294"/>
      <c r="I3337" s="294"/>
    </row>
    <row r="3338" spans="3:9">
      <c r="C3338" s="294"/>
      <c r="E3338" s="294"/>
      <c r="I3338" s="294"/>
    </row>
    <row r="3339" spans="3:9">
      <c r="C3339" s="294"/>
      <c r="E3339" s="294"/>
      <c r="I3339" s="294"/>
    </row>
    <row r="3340" spans="3:9">
      <c r="C3340" s="294"/>
      <c r="E3340" s="294"/>
      <c r="I3340" s="294"/>
    </row>
    <row r="3341" spans="3:9">
      <c r="C3341" s="294"/>
      <c r="E3341" s="294"/>
      <c r="I3341" s="294"/>
    </row>
    <row r="3342" spans="3:9">
      <c r="C3342" s="294"/>
      <c r="E3342" s="294"/>
      <c r="I3342" s="294"/>
    </row>
    <row r="3343" spans="3:9">
      <c r="C3343" s="294"/>
      <c r="E3343" s="294"/>
      <c r="I3343" s="294"/>
    </row>
    <row r="3344" spans="3:9">
      <c r="C3344" s="294"/>
      <c r="E3344" s="294"/>
      <c r="I3344" s="294"/>
    </row>
    <row r="3345" spans="3:9">
      <c r="C3345" s="294"/>
      <c r="E3345" s="294"/>
      <c r="I3345" s="294"/>
    </row>
    <row r="3346" spans="3:9">
      <c r="C3346" s="294"/>
      <c r="E3346" s="294"/>
      <c r="I3346" s="294"/>
    </row>
    <row r="3347" spans="3:9">
      <c r="C3347" s="294"/>
      <c r="E3347" s="294"/>
      <c r="I3347" s="294"/>
    </row>
    <row r="3348" spans="3:9">
      <c r="C3348" s="294"/>
      <c r="E3348" s="294"/>
      <c r="I3348" s="294"/>
    </row>
    <row r="3349" spans="3:9">
      <c r="C3349" s="294"/>
      <c r="E3349" s="294"/>
      <c r="I3349" s="294"/>
    </row>
    <row r="3350" spans="3:9">
      <c r="C3350" s="294"/>
      <c r="E3350" s="294"/>
      <c r="I3350" s="294"/>
    </row>
    <row r="3351" spans="3:9">
      <c r="C3351" s="294"/>
      <c r="E3351" s="294"/>
      <c r="I3351" s="294"/>
    </row>
    <row r="3352" spans="3:9">
      <c r="C3352" s="294"/>
      <c r="E3352" s="294"/>
      <c r="I3352" s="294"/>
    </row>
    <row r="3353" spans="3:9">
      <c r="C3353" s="294"/>
      <c r="E3353" s="294"/>
      <c r="I3353" s="294"/>
    </row>
    <row r="3354" spans="3:9">
      <c r="C3354" s="294"/>
      <c r="E3354" s="294"/>
      <c r="I3354" s="294"/>
    </row>
    <row r="3355" spans="3:9">
      <c r="C3355" s="294"/>
      <c r="E3355" s="294"/>
      <c r="I3355" s="294"/>
    </row>
    <row r="3356" spans="3:9">
      <c r="C3356" s="294"/>
      <c r="E3356" s="294"/>
      <c r="I3356" s="294"/>
    </row>
    <row r="3357" spans="3:9">
      <c r="C3357" s="294"/>
      <c r="E3357" s="294"/>
      <c r="I3357" s="294"/>
    </row>
    <row r="3358" spans="3:9">
      <c r="C3358" s="294"/>
      <c r="E3358" s="294"/>
      <c r="I3358" s="294"/>
    </row>
    <row r="3359" spans="3:9">
      <c r="C3359" s="294"/>
      <c r="E3359" s="294"/>
      <c r="I3359" s="294"/>
    </row>
    <row r="3360" spans="3:9">
      <c r="C3360" s="294"/>
      <c r="E3360" s="294"/>
      <c r="I3360" s="294"/>
    </row>
    <row r="3361" spans="3:9">
      <c r="C3361" s="294"/>
      <c r="E3361" s="294"/>
      <c r="I3361" s="294"/>
    </row>
    <row r="3362" spans="3:9">
      <c r="C3362" s="294"/>
      <c r="E3362" s="294"/>
      <c r="I3362" s="294"/>
    </row>
    <row r="3363" spans="3:9">
      <c r="C3363" s="294"/>
      <c r="E3363" s="294"/>
      <c r="I3363" s="294"/>
    </row>
    <row r="3364" spans="3:9">
      <c r="C3364" s="294"/>
      <c r="E3364" s="294"/>
      <c r="I3364" s="294"/>
    </row>
    <row r="3365" spans="3:9">
      <c r="C3365" s="294"/>
      <c r="E3365" s="294"/>
      <c r="I3365" s="294"/>
    </row>
    <row r="3366" spans="3:9">
      <c r="C3366" s="294"/>
      <c r="E3366" s="294"/>
      <c r="I3366" s="294"/>
    </row>
    <row r="3367" spans="3:9">
      <c r="C3367" s="294"/>
      <c r="E3367" s="294"/>
      <c r="I3367" s="294"/>
    </row>
    <row r="3368" spans="3:9">
      <c r="C3368" s="294"/>
      <c r="E3368" s="294"/>
      <c r="I3368" s="294"/>
    </row>
    <row r="3369" spans="3:9">
      <c r="C3369" s="294"/>
      <c r="E3369" s="294"/>
      <c r="I3369" s="294"/>
    </row>
    <row r="3370" spans="3:9">
      <c r="C3370" s="294"/>
      <c r="E3370" s="294"/>
      <c r="I3370" s="294"/>
    </row>
    <row r="3371" spans="3:9">
      <c r="C3371" s="294"/>
      <c r="E3371" s="294"/>
      <c r="I3371" s="294"/>
    </row>
    <row r="3372" spans="3:9">
      <c r="C3372" s="294"/>
      <c r="E3372" s="294"/>
      <c r="I3372" s="294"/>
    </row>
    <row r="3373" spans="3:9">
      <c r="C3373" s="294"/>
      <c r="E3373" s="294"/>
      <c r="I3373" s="294"/>
    </row>
    <row r="3374" spans="3:9">
      <c r="C3374" s="294"/>
      <c r="E3374" s="294"/>
      <c r="I3374" s="294"/>
    </row>
    <row r="3375" spans="3:9">
      <c r="C3375" s="294"/>
      <c r="E3375" s="294"/>
      <c r="I3375" s="294"/>
    </row>
    <row r="3376" spans="3:9">
      <c r="C3376" s="294"/>
      <c r="E3376" s="294"/>
      <c r="I3376" s="294"/>
    </row>
    <row r="3377" spans="3:9">
      <c r="C3377" s="294"/>
      <c r="E3377" s="294"/>
      <c r="I3377" s="294"/>
    </row>
    <row r="3378" spans="3:9">
      <c r="C3378" s="294"/>
      <c r="E3378" s="294"/>
      <c r="I3378" s="294"/>
    </row>
    <row r="3379" spans="3:9">
      <c r="C3379" s="294"/>
      <c r="E3379" s="294"/>
      <c r="I3379" s="294"/>
    </row>
    <row r="3380" spans="3:9">
      <c r="C3380" s="294"/>
      <c r="E3380" s="294"/>
      <c r="I3380" s="294"/>
    </row>
    <row r="3381" spans="3:9">
      <c r="C3381" s="294"/>
      <c r="E3381" s="294"/>
      <c r="I3381" s="294"/>
    </row>
    <row r="3382" spans="3:9">
      <c r="C3382" s="294"/>
      <c r="E3382" s="294"/>
      <c r="I3382" s="294"/>
    </row>
    <row r="3383" spans="3:9">
      <c r="C3383" s="294"/>
      <c r="E3383" s="294"/>
      <c r="I3383" s="294"/>
    </row>
    <row r="3384" spans="3:9">
      <c r="C3384" s="294"/>
      <c r="E3384" s="294"/>
      <c r="I3384" s="294"/>
    </row>
    <row r="3385" spans="3:9">
      <c r="C3385" s="294"/>
      <c r="E3385" s="294"/>
      <c r="I3385" s="294"/>
    </row>
    <row r="3386" spans="3:9">
      <c r="C3386" s="294"/>
      <c r="E3386" s="294"/>
      <c r="I3386" s="294"/>
    </row>
    <row r="3387" spans="3:9">
      <c r="C3387" s="294"/>
      <c r="E3387" s="294"/>
      <c r="I3387" s="294"/>
    </row>
    <row r="3388" spans="3:9">
      <c r="C3388" s="294"/>
      <c r="E3388" s="294"/>
      <c r="I3388" s="294"/>
    </row>
    <row r="3389" spans="3:9">
      <c r="C3389" s="294"/>
      <c r="E3389" s="294"/>
      <c r="I3389" s="294"/>
    </row>
    <row r="3390" spans="3:9">
      <c r="C3390" s="294"/>
      <c r="E3390" s="294"/>
      <c r="I3390" s="294"/>
    </row>
    <row r="3391" spans="3:9">
      <c r="C3391" s="294"/>
      <c r="E3391" s="294"/>
      <c r="I3391" s="294"/>
    </row>
    <row r="3392" spans="3:9">
      <c r="C3392" s="294"/>
      <c r="E3392" s="294"/>
      <c r="I3392" s="294"/>
    </row>
    <row r="3393" spans="3:9">
      <c r="C3393" s="294"/>
      <c r="E3393" s="294"/>
      <c r="I3393" s="294"/>
    </row>
    <row r="3394" spans="3:9">
      <c r="C3394" s="294"/>
      <c r="E3394" s="294"/>
      <c r="I3394" s="294"/>
    </row>
    <row r="3395" spans="3:9">
      <c r="C3395" s="294"/>
      <c r="E3395" s="294"/>
      <c r="I3395" s="294"/>
    </row>
    <row r="3396" spans="3:9">
      <c r="C3396" s="294"/>
      <c r="E3396" s="294"/>
      <c r="I3396" s="294"/>
    </row>
    <row r="3397" spans="3:9">
      <c r="C3397" s="294"/>
      <c r="E3397" s="294"/>
      <c r="I3397" s="294"/>
    </row>
    <row r="3398" spans="3:9">
      <c r="C3398" s="294"/>
      <c r="E3398" s="294"/>
      <c r="I3398" s="294"/>
    </row>
    <row r="3399" spans="3:9">
      <c r="C3399" s="294"/>
      <c r="E3399" s="294"/>
      <c r="I3399" s="294"/>
    </row>
    <row r="3400" spans="3:9">
      <c r="C3400" s="294"/>
      <c r="E3400" s="294"/>
      <c r="I3400" s="294"/>
    </row>
    <row r="3401" spans="3:9">
      <c r="C3401" s="294"/>
      <c r="E3401" s="294"/>
      <c r="I3401" s="294"/>
    </row>
    <row r="3402" spans="3:9">
      <c r="C3402" s="294"/>
      <c r="E3402" s="294"/>
      <c r="I3402" s="294"/>
    </row>
    <row r="3403" spans="3:9">
      <c r="C3403" s="294"/>
      <c r="E3403" s="294"/>
      <c r="I3403" s="294"/>
    </row>
    <row r="3404" spans="3:9">
      <c r="C3404" s="294"/>
      <c r="E3404" s="294"/>
      <c r="I3404" s="294"/>
    </row>
    <row r="3405" spans="3:9">
      <c r="C3405" s="294"/>
      <c r="E3405" s="294"/>
      <c r="I3405" s="294"/>
    </row>
    <row r="3406" spans="3:9">
      <c r="C3406" s="294"/>
      <c r="E3406" s="294"/>
      <c r="I3406" s="294"/>
    </row>
    <row r="3407" spans="3:9">
      <c r="C3407" s="294"/>
      <c r="E3407" s="294"/>
      <c r="I3407" s="294"/>
    </row>
    <row r="3408" spans="3:9">
      <c r="C3408" s="294"/>
      <c r="E3408" s="294"/>
      <c r="I3408" s="294"/>
    </row>
    <row r="3409" spans="3:9">
      <c r="C3409" s="294"/>
      <c r="E3409" s="294"/>
      <c r="I3409" s="294"/>
    </row>
    <row r="3410" spans="3:9">
      <c r="C3410" s="294"/>
      <c r="E3410" s="294"/>
      <c r="I3410" s="294"/>
    </row>
    <row r="3411" spans="3:9">
      <c r="C3411" s="294"/>
      <c r="E3411" s="294"/>
      <c r="I3411" s="294"/>
    </row>
    <row r="3412" spans="3:9">
      <c r="C3412" s="294"/>
      <c r="E3412" s="294"/>
      <c r="I3412" s="294"/>
    </row>
    <row r="3413" spans="3:9">
      <c r="C3413" s="294"/>
      <c r="E3413" s="294"/>
      <c r="I3413" s="294"/>
    </row>
    <row r="3414" spans="3:9">
      <c r="C3414" s="294"/>
      <c r="E3414" s="294"/>
      <c r="I3414" s="294"/>
    </row>
    <row r="3415" spans="3:9">
      <c r="C3415" s="294"/>
      <c r="E3415" s="294"/>
      <c r="I3415" s="294"/>
    </row>
    <row r="3416" spans="3:9">
      <c r="C3416" s="294"/>
      <c r="E3416" s="294"/>
      <c r="I3416" s="294"/>
    </row>
    <row r="3417" spans="3:9">
      <c r="C3417" s="294"/>
      <c r="E3417" s="294"/>
      <c r="I3417" s="294"/>
    </row>
    <row r="3418" spans="3:9">
      <c r="C3418" s="294"/>
      <c r="E3418" s="294"/>
      <c r="I3418" s="294"/>
    </row>
    <row r="3419" spans="3:9">
      <c r="C3419" s="294"/>
      <c r="E3419" s="294"/>
      <c r="I3419" s="294"/>
    </row>
    <row r="3420" spans="3:9">
      <c r="C3420" s="294"/>
      <c r="E3420" s="294"/>
      <c r="I3420" s="294"/>
    </row>
    <row r="3421" spans="3:9">
      <c r="C3421" s="294"/>
      <c r="E3421" s="294"/>
      <c r="I3421" s="294"/>
    </row>
    <row r="3422" spans="3:9">
      <c r="C3422" s="294"/>
      <c r="E3422" s="294"/>
      <c r="I3422" s="294"/>
    </row>
    <row r="3423" spans="3:9">
      <c r="C3423" s="294"/>
      <c r="E3423" s="294"/>
      <c r="I3423" s="294"/>
    </row>
    <row r="3424" spans="3:9">
      <c r="C3424" s="294"/>
      <c r="E3424" s="294"/>
      <c r="I3424" s="294"/>
    </row>
    <row r="3425" spans="3:9">
      <c r="C3425" s="294"/>
      <c r="E3425" s="294"/>
      <c r="I3425" s="294"/>
    </row>
    <row r="3426" spans="3:9">
      <c r="C3426" s="294"/>
      <c r="E3426" s="294"/>
      <c r="I3426" s="294"/>
    </row>
    <row r="3427" spans="3:9">
      <c r="C3427" s="294"/>
      <c r="E3427" s="294"/>
      <c r="I3427" s="294"/>
    </row>
    <row r="3428" spans="3:9">
      <c r="C3428" s="294"/>
      <c r="E3428" s="294"/>
      <c r="I3428" s="294"/>
    </row>
    <row r="3429" spans="3:9">
      <c r="C3429" s="294"/>
      <c r="E3429" s="294"/>
      <c r="I3429" s="294"/>
    </row>
    <row r="3430" spans="3:9">
      <c r="C3430" s="294"/>
      <c r="E3430" s="294"/>
      <c r="I3430" s="294"/>
    </row>
    <row r="3431" spans="3:9">
      <c r="C3431" s="294"/>
      <c r="E3431" s="294"/>
      <c r="I3431" s="294"/>
    </row>
    <row r="3432" spans="3:9">
      <c r="C3432" s="294"/>
      <c r="E3432" s="294"/>
      <c r="I3432" s="294"/>
    </row>
    <row r="3433" spans="3:9">
      <c r="C3433" s="294"/>
      <c r="E3433" s="294"/>
      <c r="I3433" s="294"/>
    </row>
    <row r="3434" spans="3:9">
      <c r="C3434" s="294"/>
      <c r="E3434" s="294"/>
      <c r="I3434" s="294"/>
    </row>
    <row r="3435" spans="3:9">
      <c r="C3435" s="294"/>
      <c r="E3435" s="294"/>
      <c r="I3435" s="294"/>
    </row>
    <row r="3436" spans="3:9">
      <c r="C3436" s="294"/>
      <c r="E3436" s="294"/>
      <c r="I3436" s="294"/>
    </row>
    <row r="3437" spans="3:9">
      <c r="C3437" s="294"/>
      <c r="E3437" s="294"/>
      <c r="I3437" s="294"/>
    </row>
    <row r="3438" spans="3:9">
      <c r="C3438" s="294"/>
      <c r="E3438" s="294"/>
      <c r="I3438" s="294"/>
    </row>
    <row r="3439" spans="3:9">
      <c r="C3439" s="294"/>
      <c r="E3439" s="294"/>
      <c r="I3439" s="294"/>
    </row>
    <row r="3440" spans="3:9">
      <c r="C3440" s="294"/>
      <c r="E3440" s="294"/>
      <c r="I3440" s="294"/>
    </row>
    <row r="3441" spans="3:9">
      <c r="C3441" s="294"/>
      <c r="E3441" s="294"/>
      <c r="I3441" s="294"/>
    </row>
    <row r="3442" spans="3:9">
      <c r="C3442" s="294"/>
      <c r="E3442" s="294"/>
      <c r="I3442" s="294"/>
    </row>
    <row r="3443" spans="3:9">
      <c r="C3443" s="294"/>
      <c r="E3443" s="294"/>
      <c r="I3443" s="294"/>
    </row>
    <row r="3444" spans="3:9">
      <c r="C3444" s="294"/>
      <c r="E3444" s="294"/>
      <c r="I3444" s="294"/>
    </row>
    <row r="3445" spans="3:9">
      <c r="C3445" s="294"/>
      <c r="E3445" s="294"/>
      <c r="I3445" s="294"/>
    </row>
    <row r="3446" spans="3:9">
      <c r="C3446" s="294"/>
      <c r="E3446" s="294"/>
      <c r="I3446" s="294"/>
    </row>
    <row r="3447" spans="3:9">
      <c r="C3447" s="294"/>
      <c r="E3447" s="294"/>
      <c r="I3447" s="294"/>
    </row>
    <row r="3448" spans="3:9">
      <c r="C3448" s="294"/>
      <c r="E3448" s="294"/>
      <c r="I3448" s="294"/>
    </row>
    <row r="3449" spans="3:9">
      <c r="C3449" s="294"/>
      <c r="E3449" s="294"/>
      <c r="I3449" s="294"/>
    </row>
    <row r="3450" spans="3:9">
      <c r="C3450" s="294"/>
      <c r="E3450" s="294"/>
      <c r="I3450" s="294"/>
    </row>
    <row r="3451" spans="3:9">
      <c r="C3451" s="294"/>
      <c r="E3451" s="294"/>
      <c r="I3451" s="294"/>
    </row>
    <row r="3452" spans="3:9">
      <c r="C3452" s="294"/>
      <c r="E3452" s="294"/>
      <c r="I3452" s="294"/>
    </row>
    <row r="3453" spans="3:9">
      <c r="C3453" s="294"/>
      <c r="E3453" s="294"/>
      <c r="I3453" s="294"/>
    </row>
    <row r="3454" spans="3:9">
      <c r="C3454" s="294"/>
      <c r="E3454" s="294"/>
      <c r="I3454" s="294"/>
    </row>
    <row r="3455" spans="3:9">
      <c r="C3455" s="294"/>
      <c r="E3455" s="294"/>
      <c r="I3455" s="294"/>
    </row>
    <row r="3456" spans="3:9">
      <c r="C3456" s="294"/>
      <c r="E3456" s="294"/>
      <c r="I3456" s="294"/>
    </row>
    <row r="3457" spans="3:9">
      <c r="C3457" s="294"/>
      <c r="E3457" s="294"/>
      <c r="I3457" s="294"/>
    </row>
    <row r="3458" spans="3:9">
      <c r="C3458" s="294"/>
      <c r="E3458" s="294"/>
      <c r="I3458" s="294"/>
    </row>
    <row r="3459" spans="3:9">
      <c r="C3459" s="294"/>
      <c r="E3459" s="294"/>
      <c r="I3459" s="294"/>
    </row>
    <row r="3460" spans="3:9">
      <c r="C3460" s="294"/>
      <c r="E3460" s="294"/>
      <c r="I3460" s="294"/>
    </row>
    <row r="3461" spans="3:9">
      <c r="C3461" s="294"/>
      <c r="E3461" s="294"/>
      <c r="I3461" s="294"/>
    </row>
    <row r="3462" spans="3:9">
      <c r="C3462" s="294"/>
      <c r="E3462" s="294"/>
      <c r="I3462" s="294"/>
    </row>
    <row r="3463" spans="3:9">
      <c r="C3463" s="294"/>
      <c r="E3463" s="294"/>
      <c r="I3463" s="294"/>
    </row>
    <row r="3464" spans="3:9">
      <c r="C3464" s="294"/>
      <c r="E3464" s="294"/>
      <c r="I3464" s="294"/>
    </row>
    <row r="3465" spans="3:9">
      <c r="C3465" s="294"/>
      <c r="E3465" s="294"/>
      <c r="I3465" s="294"/>
    </row>
    <row r="3466" spans="3:9">
      <c r="C3466" s="294"/>
      <c r="E3466" s="294"/>
      <c r="I3466" s="294"/>
    </row>
    <row r="3467" spans="3:9">
      <c r="C3467" s="294"/>
      <c r="E3467" s="294"/>
      <c r="I3467" s="294"/>
    </row>
    <row r="3468" spans="3:9">
      <c r="C3468" s="294"/>
      <c r="E3468" s="294"/>
      <c r="I3468" s="294"/>
    </row>
    <row r="3469" spans="3:9">
      <c r="C3469" s="294"/>
      <c r="E3469" s="294"/>
      <c r="I3469" s="294"/>
    </row>
    <row r="3470" spans="3:9">
      <c r="C3470" s="294"/>
      <c r="E3470" s="294"/>
      <c r="I3470" s="294"/>
    </row>
    <row r="3471" spans="3:9">
      <c r="C3471" s="294"/>
      <c r="E3471" s="294"/>
      <c r="I3471" s="294"/>
    </row>
    <row r="3472" spans="3:9">
      <c r="C3472" s="294"/>
      <c r="E3472" s="294"/>
      <c r="I3472" s="294"/>
    </row>
    <row r="3473" spans="3:9">
      <c r="C3473" s="294"/>
      <c r="E3473" s="294"/>
      <c r="I3473" s="294"/>
    </row>
    <row r="3474" spans="3:9">
      <c r="C3474" s="294"/>
      <c r="E3474" s="294"/>
      <c r="I3474" s="294"/>
    </row>
    <row r="3475" spans="3:9">
      <c r="C3475" s="294"/>
      <c r="E3475" s="294"/>
      <c r="I3475" s="294"/>
    </row>
    <row r="3476" spans="3:9">
      <c r="C3476" s="294"/>
      <c r="E3476" s="294"/>
      <c r="I3476" s="294"/>
    </row>
    <row r="3477" spans="3:9">
      <c r="C3477" s="294"/>
      <c r="E3477" s="294"/>
      <c r="I3477" s="294"/>
    </row>
    <row r="3478" spans="3:9">
      <c r="C3478" s="294"/>
      <c r="E3478" s="294"/>
      <c r="I3478" s="294"/>
    </row>
    <row r="3479" spans="3:9">
      <c r="C3479" s="294"/>
      <c r="E3479" s="294"/>
      <c r="I3479" s="294"/>
    </row>
    <row r="3480" spans="3:9">
      <c r="C3480" s="294"/>
      <c r="E3480" s="294"/>
      <c r="I3480" s="294"/>
    </row>
    <row r="3481" spans="3:9">
      <c r="C3481" s="294"/>
      <c r="E3481" s="294"/>
      <c r="I3481" s="294"/>
    </row>
    <row r="3482" spans="3:9">
      <c r="C3482" s="294"/>
      <c r="E3482" s="294"/>
      <c r="I3482" s="294"/>
    </row>
    <row r="3483" spans="3:9">
      <c r="C3483" s="294"/>
      <c r="E3483" s="294"/>
      <c r="I3483" s="294"/>
    </row>
    <row r="3484" spans="3:9">
      <c r="C3484" s="294"/>
      <c r="E3484" s="294"/>
      <c r="I3484" s="294"/>
    </row>
    <row r="3485" spans="3:9">
      <c r="C3485" s="294"/>
      <c r="E3485" s="294"/>
      <c r="I3485" s="294"/>
    </row>
    <row r="3486" spans="3:9">
      <c r="C3486" s="294"/>
      <c r="E3486" s="294"/>
      <c r="I3486" s="294"/>
    </row>
    <row r="3487" spans="3:9">
      <c r="C3487" s="294"/>
      <c r="E3487" s="294"/>
      <c r="I3487" s="294"/>
    </row>
    <row r="3488" spans="3:9">
      <c r="C3488" s="294"/>
      <c r="E3488" s="294"/>
      <c r="I3488" s="294"/>
    </row>
    <row r="3489" spans="3:9">
      <c r="C3489" s="294"/>
      <c r="E3489" s="294"/>
      <c r="I3489" s="294"/>
    </row>
    <row r="3490" spans="3:9">
      <c r="C3490" s="294"/>
      <c r="E3490" s="294"/>
      <c r="I3490" s="294"/>
    </row>
    <row r="3491" spans="3:9">
      <c r="C3491" s="294"/>
      <c r="E3491" s="294"/>
      <c r="I3491" s="294"/>
    </row>
    <row r="3492" spans="3:9">
      <c r="C3492" s="294"/>
      <c r="E3492" s="294"/>
      <c r="I3492" s="294"/>
    </row>
    <row r="3493" spans="3:9">
      <c r="C3493" s="294"/>
      <c r="E3493" s="294"/>
      <c r="I3493" s="294"/>
    </row>
    <row r="3494" spans="3:9">
      <c r="C3494" s="294"/>
      <c r="E3494" s="294"/>
      <c r="I3494" s="294"/>
    </row>
    <row r="3495" spans="3:9">
      <c r="C3495" s="294"/>
      <c r="E3495" s="294"/>
      <c r="I3495" s="294"/>
    </row>
    <row r="3496" spans="3:9">
      <c r="C3496" s="294"/>
      <c r="E3496" s="294"/>
      <c r="I3496" s="294"/>
    </row>
    <row r="3497" spans="3:9">
      <c r="C3497" s="294"/>
      <c r="E3497" s="294"/>
      <c r="I3497" s="294"/>
    </row>
    <row r="3498" spans="3:9">
      <c r="C3498" s="294"/>
      <c r="E3498" s="294"/>
      <c r="I3498" s="294"/>
    </row>
    <row r="3499" spans="3:9">
      <c r="C3499" s="294"/>
      <c r="E3499" s="294"/>
      <c r="I3499" s="294"/>
    </row>
    <row r="3500" spans="3:9">
      <c r="C3500" s="294"/>
      <c r="E3500" s="294"/>
      <c r="I3500" s="294"/>
    </row>
    <row r="3501" spans="3:9">
      <c r="C3501" s="294"/>
      <c r="E3501" s="294"/>
      <c r="I3501" s="294"/>
    </row>
    <row r="3502" spans="3:9">
      <c r="C3502" s="294"/>
      <c r="E3502" s="294"/>
      <c r="I3502" s="294"/>
    </row>
    <row r="3503" spans="3:9">
      <c r="C3503" s="294"/>
      <c r="E3503" s="294"/>
      <c r="I3503" s="294"/>
    </row>
    <row r="3504" spans="3:9">
      <c r="C3504" s="294"/>
      <c r="E3504" s="294"/>
      <c r="I3504" s="294"/>
    </row>
    <row r="3505" spans="3:9">
      <c r="C3505" s="294"/>
      <c r="E3505" s="294"/>
      <c r="I3505" s="294"/>
    </row>
    <row r="3506" spans="3:9">
      <c r="C3506" s="294"/>
      <c r="E3506" s="294"/>
      <c r="I3506" s="294"/>
    </row>
    <row r="3507" spans="3:9">
      <c r="C3507" s="294"/>
      <c r="E3507" s="294"/>
      <c r="I3507" s="294"/>
    </row>
    <row r="3508" spans="3:9">
      <c r="C3508" s="294"/>
      <c r="E3508" s="294"/>
      <c r="I3508" s="294"/>
    </row>
    <row r="3509" spans="3:9">
      <c r="C3509" s="294"/>
      <c r="E3509" s="294"/>
      <c r="I3509" s="294"/>
    </row>
    <row r="3510" spans="3:9">
      <c r="C3510" s="294"/>
      <c r="E3510" s="294"/>
      <c r="I3510" s="294"/>
    </row>
    <row r="3511" spans="3:9">
      <c r="C3511" s="294"/>
      <c r="E3511" s="294"/>
      <c r="I3511" s="294"/>
    </row>
    <row r="3512" spans="3:9">
      <c r="C3512" s="294"/>
      <c r="E3512" s="294"/>
      <c r="I3512" s="294"/>
    </row>
    <row r="3513" spans="3:9">
      <c r="C3513" s="294"/>
      <c r="E3513" s="294"/>
      <c r="I3513" s="294"/>
    </row>
    <row r="3514" spans="3:9">
      <c r="C3514" s="294"/>
      <c r="E3514" s="294"/>
      <c r="I3514" s="294"/>
    </row>
    <row r="3515" spans="3:9">
      <c r="C3515" s="294"/>
      <c r="E3515" s="294"/>
      <c r="I3515" s="294"/>
    </row>
    <row r="3516" spans="3:9">
      <c r="C3516" s="294"/>
      <c r="E3516" s="294"/>
      <c r="I3516" s="294"/>
    </row>
    <row r="3517" spans="3:9">
      <c r="C3517" s="294"/>
      <c r="E3517" s="294"/>
      <c r="I3517" s="294"/>
    </row>
    <row r="3518" spans="3:9">
      <c r="C3518" s="294"/>
      <c r="E3518" s="294"/>
      <c r="I3518" s="294"/>
    </row>
    <row r="3519" spans="3:9">
      <c r="C3519" s="294"/>
      <c r="E3519" s="294"/>
      <c r="I3519" s="294"/>
    </row>
    <row r="3520" spans="3:9">
      <c r="C3520" s="294"/>
      <c r="E3520" s="294"/>
      <c r="I3520" s="294"/>
    </row>
    <row r="3521" spans="3:9">
      <c r="C3521" s="294"/>
      <c r="E3521" s="294"/>
      <c r="I3521" s="294"/>
    </row>
    <row r="3522" spans="3:9">
      <c r="C3522" s="294"/>
      <c r="E3522" s="294"/>
      <c r="I3522" s="294"/>
    </row>
    <row r="3523" spans="3:9">
      <c r="C3523" s="294"/>
      <c r="E3523" s="294"/>
      <c r="I3523" s="294"/>
    </row>
    <row r="3524" spans="3:9">
      <c r="C3524" s="294"/>
      <c r="E3524" s="294"/>
      <c r="I3524" s="294"/>
    </row>
    <row r="3525" spans="3:9">
      <c r="C3525" s="294"/>
      <c r="E3525" s="294"/>
      <c r="I3525" s="294"/>
    </row>
    <row r="3526" spans="3:9">
      <c r="C3526" s="294"/>
      <c r="E3526" s="294"/>
      <c r="I3526" s="294"/>
    </row>
    <row r="3527" spans="3:9">
      <c r="C3527" s="294"/>
      <c r="E3527" s="294"/>
      <c r="I3527" s="294"/>
    </row>
    <row r="3528" spans="3:9">
      <c r="C3528" s="294"/>
      <c r="E3528" s="294"/>
      <c r="I3528" s="294"/>
    </row>
    <row r="3529" spans="3:9">
      <c r="C3529" s="294"/>
      <c r="E3529" s="294"/>
      <c r="I3529" s="294"/>
    </row>
    <row r="3530" spans="3:9">
      <c r="C3530" s="294"/>
      <c r="E3530" s="294"/>
      <c r="I3530" s="294"/>
    </row>
    <row r="3531" spans="3:9">
      <c r="C3531" s="294"/>
      <c r="E3531" s="294"/>
      <c r="I3531" s="294"/>
    </row>
    <row r="3532" spans="3:9">
      <c r="C3532" s="294"/>
      <c r="E3532" s="294"/>
      <c r="I3532" s="294"/>
    </row>
    <row r="3533" spans="3:9">
      <c r="C3533" s="294"/>
      <c r="E3533" s="294"/>
      <c r="I3533" s="294"/>
    </row>
    <row r="3534" spans="3:9">
      <c r="C3534" s="294"/>
      <c r="E3534" s="294"/>
      <c r="I3534" s="294"/>
    </row>
    <row r="3535" spans="3:9">
      <c r="C3535" s="294"/>
      <c r="E3535" s="294"/>
      <c r="I3535" s="294"/>
    </row>
    <row r="3536" spans="3:9">
      <c r="C3536" s="294"/>
      <c r="E3536" s="294"/>
      <c r="I3536" s="294"/>
    </row>
    <row r="3537" spans="3:9">
      <c r="C3537" s="294"/>
      <c r="E3537" s="294"/>
      <c r="I3537" s="294"/>
    </row>
    <row r="3538" spans="3:9">
      <c r="C3538" s="294"/>
      <c r="E3538" s="294"/>
      <c r="I3538" s="294"/>
    </row>
    <row r="3539" spans="3:9">
      <c r="C3539" s="294"/>
      <c r="E3539" s="294"/>
      <c r="I3539" s="294"/>
    </row>
    <row r="3540" spans="3:9">
      <c r="C3540" s="294"/>
      <c r="E3540" s="294"/>
      <c r="I3540" s="294"/>
    </row>
    <row r="3541" spans="3:9">
      <c r="C3541" s="294"/>
      <c r="E3541" s="294"/>
      <c r="I3541" s="294"/>
    </row>
    <row r="3542" spans="3:9">
      <c r="C3542" s="294"/>
      <c r="E3542" s="294"/>
      <c r="I3542" s="294"/>
    </row>
    <row r="3543" spans="3:9">
      <c r="C3543" s="294"/>
      <c r="E3543" s="294"/>
      <c r="I3543" s="294"/>
    </row>
    <row r="3544" spans="3:9">
      <c r="C3544" s="294"/>
      <c r="E3544" s="294"/>
      <c r="I3544" s="294"/>
    </row>
    <row r="3545" spans="3:9">
      <c r="C3545" s="294"/>
      <c r="E3545" s="294"/>
      <c r="I3545" s="294"/>
    </row>
    <row r="3546" spans="3:9">
      <c r="C3546" s="294"/>
      <c r="E3546" s="294"/>
      <c r="I3546" s="294"/>
    </row>
    <row r="3547" spans="3:9">
      <c r="C3547" s="294"/>
      <c r="E3547" s="294"/>
      <c r="I3547" s="294"/>
    </row>
    <row r="3548" spans="3:9">
      <c r="C3548" s="294"/>
      <c r="E3548" s="294"/>
      <c r="I3548" s="294"/>
    </row>
    <row r="3549" spans="3:9">
      <c r="C3549" s="294"/>
      <c r="E3549" s="294"/>
      <c r="I3549" s="294"/>
    </row>
    <row r="3550" spans="3:9">
      <c r="C3550" s="294"/>
      <c r="E3550" s="294"/>
      <c r="I3550" s="294"/>
    </row>
    <row r="3551" spans="3:9">
      <c r="C3551" s="294"/>
      <c r="E3551" s="294"/>
      <c r="I3551" s="294"/>
    </row>
    <row r="3552" spans="3:9">
      <c r="C3552" s="294"/>
      <c r="E3552" s="294"/>
      <c r="I3552" s="294"/>
    </row>
    <row r="3553" spans="3:9">
      <c r="C3553" s="294"/>
      <c r="E3553" s="294"/>
      <c r="I3553" s="294"/>
    </row>
    <row r="3554" spans="3:9">
      <c r="C3554" s="294"/>
      <c r="E3554" s="294"/>
      <c r="I3554" s="294"/>
    </row>
    <row r="3555" spans="3:9">
      <c r="C3555" s="294"/>
      <c r="E3555" s="294"/>
      <c r="I3555" s="294"/>
    </row>
    <row r="3556" spans="3:9">
      <c r="C3556" s="294"/>
      <c r="E3556" s="294"/>
      <c r="I3556" s="294"/>
    </row>
    <row r="3557" spans="3:9">
      <c r="C3557" s="294"/>
      <c r="E3557" s="294"/>
      <c r="I3557" s="294"/>
    </row>
    <row r="3558" spans="3:9">
      <c r="C3558" s="294"/>
      <c r="E3558" s="294"/>
      <c r="I3558" s="294"/>
    </row>
    <row r="3559" spans="3:9">
      <c r="C3559" s="294"/>
      <c r="E3559" s="294"/>
      <c r="I3559" s="294"/>
    </row>
    <row r="3560" spans="3:9">
      <c r="C3560" s="294"/>
      <c r="E3560" s="294"/>
      <c r="I3560" s="294"/>
    </row>
    <row r="3561" spans="3:9">
      <c r="C3561" s="294"/>
      <c r="E3561" s="294"/>
      <c r="I3561" s="294"/>
    </row>
    <row r="3562" spans="3:9">
      <c r="C3562" s="294"/>
      <c r="E3562" s="294"/>
      <c r="I3562" s="294"/>
    </row>
    <row r="3563" spans="3:9">
      <c r="C3563" s="294"/>
      <c r="E3563" s="294"/>
      <c r="I3563" s="294"/>
    </row>
    <row r="3564" spans="3:9">
      <c r="C3564" s="294"/>
      <c r="E3564" s="294"/>
      <c r="I3564" s="294"/>
    </row>
    <row r="3565" spans="3:9">
      <c r="C3565" s="294"/>
      <c r="E3565" s="294"/>
      <c r="I3565" s="294"/>
    </row>
    <row r="3566" spans="3:9">
      <c r="C3566" s="294"/>
      <c r="E3566" s="294"/>
      <c r="I3566" s="294"/>
    </row>
    <row r="3567" spans="3:9">
      <c r="C3567" s="294"/>
      <c r="E3567" s="294"/>
      <c r="I3567" s="294"/>
    </row>
    <row r="3568" spans="3:9">
      <c r="C3568" s="294"/>
      <c r="E3568" s="294"/>
      <c r="I3568" s="294"/>
    </row>
    <row r="3569" spans="3:9">
      <c r="C3569" s="294"/>
      <c r="E3569" s="294"/>
      <c r="I3569" s="294"/>
    </row>
    <row r="3570" spans="3:9">
      <c r="C3570" s="294"/>
      <c r="E3570" s="294"/>
      <c r="I3570" s="294"/>
    </row>
    <row r="3571" spans="3:9">
      <c r="C3571" s="294"/>
      <c r="E3571" s="294"/>
      <c r="I3571" s="294"/>
    </row>
    <row r="3572" spans="3:9">
      <c r="C3572" s="294"/>
      <c r="E3572" s="294"/>
      <c r="I3572" s="294"/>
    </row>
    <row r="3573" spans="3:9">
      <c r="C3573" s="294"/>
      <c r="E3573" s="294"/>
      <c r="I3573" s="294"/>
    </row>
    <row r="3574" spans="3:9">
      <c r="C3574" s="294"/>
      <c r="E3574" s="294"/>
      <c r="I3574" s="294"/>
    </row>
    <row r="3575" spans="3:9">
      <c r="C3575" s="294"/>
      <c r="E3575" s="294"/>
      <c r="I3575" s="294"/>
    </row>
    <row r="3576" spans="3:9">
      <c r="C3576" s="294"/>
      <c r="E3576" s="294"/>
      <c r="I3576" s="294"/>
    </row>
    <row r="3577" spans="3:9">
      <c r="C3577" s="294"/>
      <c r="E3577" s="294"/>
      <c r="I3577" s="294"/>
    </row>
    <row r="3578" spans="3:9">
      <c r="C3578" s="294"/>
      <c r="E3578" s="294"/>
      <c r="I3578" s="294"/>
    </row>
    <row r="3579" spans="3:9">
      <c r="C3579" s="294"/>
      <c r="E3579" s="294"/>
      <c r="I3579" s="294"/>
    </row>
    <row r="3580" spans="3:9">
      <c r="C3580" s="294"/>
      <c r="E3580" s="294"/>
      <c r="I3580" s="294"/>
    </row>
    <row r="3581" spans="3:9">
      <c r="C3581" s="294"/>
      <c r="E3581" s="294"/>
      <c r="I3581" s="294"/>
    </row>
    <row r="3582" spans="3:9">
      <c r="C3582" s="294"/>
      <c r="E3582" s="294"/>
      <c r="I3582" s="294"/>
    </row>
    <row r="3583" spans="3:9">
      <c r="C3583" s="294"/>
      <c r="E3583" s="294"/>
      <c r="I3583" s="294"/>
    </row>
    <row r="3584" spans="3:9">
      <c r="C3584" s="294"/>
      <c r="E3584" s="294"/>
      <c r="I3584" s="294"/>
    </row>
    <row r="3585" spans="3:9">
      <c r="C3585" s="294"/>
      <c r="E3585" s="294"/>
      <c r="I3585" s="294"/>
    </row>
    <row r="3586" spans="3:9">
      <c r="C3586" s="294"/>
      <c r="E3586" s="294"/>
      <c r="I3586" s="294"/>
    </row>
    <row r="3587" spans="3:9">
      <c r="C3587" s="294"/>
      <c r="E3587" s="294"/>
      <c r="I3587" s="294"/>
    </row>
    <row r="3588" spans="3:9">
      <c r="C3588" s="294"/>
      <c r="E3588" s="294"/>
      <c r="I3588" s="294"/>
    </row>
    <row r="3589" spans="3:9">
      <c r="C3589" s="294"/>
      <c r="E3589" s="294"/>
      <c r="I3589" s="294"/>
    </row>
    <row r="3590" spans="3:9">
      <c r="C3590" s="294"/>
      <c r="E3590" s="294"/>
      <c r="I3590" s="294"/>
    </row>
    <row r="3591" spans="3:9">
      <c r="C3591" s="294"/>
      <c r="E3591" s="294"/>
      <c r="I3591" s="294"/>
    </row>
    <row r="3592" spans="3:9">
      <c r="C3592" s="294"/>
      <c r="E3592" s="294"/>
      <c r="I3592" s="294"/>
    </row>
    <row r="3593" spans="3:9">
      <c r="C3593" s="294"/>
      <c r="E3593" s="294"/>
      <c r="I3593" s="294"/>
    </row>
    <row r="3594" spans="3:9">
      <c r="C3594" s="294"/>
      <c r="E3594" s="294"/>
      <c r="I3594" s="294"/>
    </row>
    <row r="3595" spans="3:9">
      <c r="C3595" s="294"/>
      <c r="E3595" s="294"/>
      <c r="I3595" s="294"/>
    </row>
    <row r="3596" spans="3:9">
      <c r="C3596" s="294"/>
      <c r="E3596" s="294"/>
      <c r="I3596" s="294"/>
    </row>
    <row r="3597" spans="3:9">
      <c r="C3597" s="294"/>
      <c r="E3597" s="294"/>
      <c r="I3597" s="294"/>
    </row>
    <row r="3598" spans="3:9">
      <c r="C3598" s="294"/>
      <c r="E3598" s="294"/>
      <c r="I3598" s="294"/>
    </row>
    <row r="3599" spans="3:9">
      <c r="C3599" s="294"/>
      <c r="E3599" s="294"/>
      <c r="I3599" s="294"/>
    </row>
    <row r="3600" spans="3:9">
      <c r="C3600" s="294"/>
      <c r="E3600" s="294"/>
      <c r="I3600" s="294"/>
    </row>
    <row r="3601" spans="3:9">
      <c r="C3601" s="294"/>
      <c r="E3601" s="294"/>
      <c r="I3601" s="294"/>
    </row>
    <row r="3602" spans="3:9">
      <c r="C3602" s="294"/>
      <c r="E3602" s="294"/>
      <c r="I3602" s="294"/>
    </row>
    <row r="3603" spans="3:9">
      <c r="C3603" s="294"/>
      <c r="E3603" s="294"/>
      <c r="I3603" s="294"/>
    </row>
    <row r="3604" spans="3:9">
      <c r="C3604" s="294"/>
      <c r="E3604" s="294"/>
      <c r="I3604" s="294"/>
    </row>
    <row r="3605" spans="3:9">
      <c r="C3605" s="294"/>
      <c r="E3605" s="294"/>
      <c r="I3605" s="294"/>
    </row>
    <row r="3606" spans="3:9">
      <c r="C3606" s="294"/>
      <c r="E3606" s="294"/>
      <c r="I3606" s="294"/>
    </row>
    <row r="3607" spans="3:9">
      <c r="C3607" s="294"/>
      <c r="E3607" s="294"/>
      <c r="I3607" s="294"/>
    </row>
    <row r="3608" spans="3:9">
      <c r="C3608" s="294"/>
      <c r="E3608" s="294"/>
      <c r="I3608" s="294"/>
    </row>
    <row r="3609" spans="3:9">
      <c r="C3609" s="294"/>
      <c r="E3609" s="294"/>
      <c r="I3609" s="294"/>
    </row>
    <row r="3610" spans="3:9">
      <c r="C3610" s="294"/>
      <c r="E3610" s="294"/>
      <c r="I3610" s="294"/>
    </row>
    <row r="3611" spans="3:9">
      <c r="C3611" s="294"/>
      <c r="E3611" s="294"/>
      <c r="I3611" s="294"/>
    </row>
    <row r="3612" spans="3:9">
      <c r="C3612" s="294"/>
      <c r="E3612" s="294"/>
      <c r="I3612" s="294"/>
    </row>
    <row r="3613" spans="3:9">
      <c r="C3613" s="294"/>
      <c r="E3613" s="294"/>
      <c r="I3613" s="294"/>
    </row>
    <row r="3614" spans="3:9">
      <c r="C3614" s="294"/>
      <c r="E3614" s="294"/>
      <c r="I3614" s="294"/>
    </row>
    <row r="3615" spans="3:9">
      <c r="C3615" s="294"/>
      <c r="E3615" s="294"/>
      <c r="I3615" s="294"/>
    </row>
    <row r="3616" spans="3:9">
      <c r="C3616" s="294"/>
      <c r="E3616" s="294"/>
      <c r="I3616" s="294"/>
    </row>
    <row r="3617" spans="3:9">
      <c r="C3617" s="294"/>
      <c r="E3617" s="294"/>
      <c r="I3617" s="294"/>
    </row>
    <row r="3618" spans="3:9">
      <c r="C3618" s="294"/>
      <c r="E3618" s="294"/>
      <c r="I3618" s="294"/>
    </row>
    <row r="3619" spans="3:9">
      <c r="C3619" s="294"/>
      <c r="E3619" s="294"/>
      <c r="I3619" s="294"/>
    </row>
    <row r="3620" spans="3:9">
      <c r="C3620" s="294"/>
      <c r="E3620" s="294"/>
      <c r="I3620" s="294"/>
    </row>
    <row r="3621" spans="3:9">
      <c r="C3621" s="294"/>
      <c r="E3621" s="294"/>
      <c r="I3621" s="294"/>
    </row>
    <row r="3622" spans="3:9">
      <c r="C3622" s="294"/>
      <c r="E3622" s="294"/>
      <c r="I3622" s="294"/>
    </row>
    <row r="3623" spans="3:9">
      <c r="C3623" s="294"/>
      <c r="E3623" s="294"/>
      <c r="I3623" s="294"/>
    </row>
    <row r="3624" spans="3:9">
      <c r="C3624" s="294"/>
      <c r="E3624" s="294"/>
      <c r="I3624" s="294"/>
    </row>
    <row r="3625" spans="3:9">
      <c r="C3625" s="294"/>
      <c r="E3625" s="294"/>
      <c r="I3625" s="294"/>
    </row>
    <row r="3626" spans="3:9">
      <c r="C3626" s="294"/>
      <c r="E3626" s="294"/>
      <c r="I3626" s="294"/>
    </row>
    <row r="3627" spans="3:9">
      <c r="C3627" s="294"/>
      <c r="E3627" s="294"/>
      <c r="I3627" s="294"/>
    </row>
    <row r="3628" spans="3:9">
      <c r="C3628" s="294"/>
      <c r="E3628" s="294"/>
      <c r="I3628" s="294"/>
    </row>
    <row r="3629" spans="3:9">
      <c r="C3629" s="294"/>
      <c r="E3629" s="294"/>
      <c r="I3629" s="294"/>
    </row>
    <row r="3630" spans="3:9">
      <c r="C3630" s="294"/>
      <c r="E3630" s="294"/>
      <c r="I3630" s="294"/>
    </row>
    <row r="3631" spans="3:9">
      <c r="C3631" s="294"/>
      <c r="E3631" s="294"/>
      <c r="I3631" s="294"/>
    </row>
    <row r="3632" spans="3:9">
      <c r="C3632" s="294"/>
      <c r="E3632" s="294"/>
      <c r="I3632" s="294"/>
    </row>
    <row r="3633" spans="3:9">
      <c r="C3633" s="294"/>
      <c r="E3633" s="294"/>
      <c r="I3633" s="294"/>
    </row>
    <row r="3634" spans="3:9">
      <c r="C3634" s="294"/>
      <c r="E3634" s="294"/>
      <c r="I3634" s="294"/>
    </row>
    <row r="3635" spans="3:9">
      <c r="C3635" s="294"/>
      <c r="E3635" s="294"/>
      <c r="I3635" s="294"/>
    </row>
    <row r="3636" spans="3:9">
      <c r="C3636" s="294"/>
      <c r="E3636" s="294"/>
      <c r="I3636" s="294"/>
    </row>
    <row r="3637" spans="3:9">
      <c r="C3637" s="294"/>
      <c r="E3637" s="294"/>
      <c r="I3637" s="294"/>
    </row>
    <row r="3638" spans="3:9">
      <c r="C3638" s="294"/>
      <c r="E3638" s="294"/>
      <c r="I3638" s="294"/>
    </row>
    <row r="3639" spans="3:9">
      <c r="C3639" s="294"/>
      <c r="E3639" s="294"/>
      <c r="I3639" s="294"/>
    </row>
    <row r="3640" spans="3:9">
      <c r="C3640" s="294"/>
      <c r="E3640" s="294"/>
      <c r="I3640" s="294"/>
    </row>
    <row r="3641" spans="3:9">
      <c r="C3641" s="294"/>
      <c r="E3641" s="294"/>
      <c r="I3641" s="294"/>
    </row>
    <row r="3642" spans="3:9">
      <c r="C3642" s="294"/>
      <c r="E3642" s="294"/>
      <c r="I3642" s="294"/>
    </row>
    <row r="3643" spans="3:9">
      <c r="C3643" s="294"/>
      <c r="E3643" s="294"/>
      <c r="I3643" s="294"/>
    </row>
    <row r="3644" spans="3:9">
      <c r="C3644" s="294"/>
      <c r="E3644" s="294"/>
      <c r="I3644" s="294"/>
    </row>
    <row r="3645" spans="3:9">
      <c r="C3645" s="294"/>
      <c r="E3645" s="294"/>
      <c r="I3645" s="294"/>
    </row>
    <row r="3646" spans="3:9">
      <c r="C3646" s="294"/>
      <c r="E3646" s="294"/>
      <c r="I3646" s="294"/>
    </row>
    <row r="3647" spans="3:9">
      <c r="C3647" s="294"/>
      <c r="E3647" s="294"/>
      <c r="I3647" s="294"/>
    </row>
    <row r="3648" spans="3:9">
      <c r="C3648" s="294"/>
      <c r="E3648" s="294"/>
      <c r="I3648" s="294"/>
    </row>
    <row r="3649" spans="3:9">
      <c r="C3649" s="294"/>
      <c r="E3649" s="294"/>
      <c r="I3649" s="294"/>
    </row>
    <row r="3650" spans="3:9">
      <c r="C3650" s="294"/>
      <c r="E3650" s="294"/>
      <c r="I3650" s="294"/>
    </row>
    <row r="3651" spans="3:9">
      <c r="C3651" s="294"/>
      <c r="E3651" s="294"/>
      <c r="I3651" s="294"/>
    </row>
    <row r="3652" spans="3:9">
      <c r="C3652" s="294"/>
      <c r="E3652" s="294"/>
      <c r="I3652" s="294"/>
    </row>
    <row r="3653" spans="3:9">
      <c r="C3653" s="294"/>
      <c r="E3653" s="294"/>
      <c r="I3653" s="294"/>
    </row>
    <row r="3654" spans="3:9">
      <c r="C3654" s="294"/>
      <c r="E3654" s="294"/>
      <c r="I3654" s="294"/>
    </row>
    <row r="3655" spans="3:9">
      <c r="C3655" s="294"/>
      <c r="E3655" s="294"/>
      <c r="I3655" s="294"/>
    </row>
    <row r="3656" spans="3:9">
      <c r="C3656" s="294"/>
      <c r="E3656" s="294"/>
      <c r="I3656" s="294"/>
    </row>
    <row r="3657" spans="3:9">
      <c r="C3657" s="294"/>
      <c r="E3657" s="294"/>
      <c r="I3657" s="294"/>
    </row>
    <row r="3658" spans="3:9">
      <c r="C3658" s="294"/>
      <c r="E3658" s="294"/>
      <c r="I3658" s="294"/>
    </row>
    <row r="3659" spans="3:9">
      <c r="C3659" s="294"/>
      <c r="E3659" s="294"/>
      <c r="I3659" s="294"/>
    </row>
    <row r="3660" spans="3:9">
      <c r="C3660" s="294"/>
      <c r="E3660" s="294"/>
      <c r="I3660" s="294"/>
    </row>
    <row r="3661" spans="3:9">
      <c r="C3661" s="294"/>
      <c r="E3661" s="294"/>
      <c r="I3661" s="294"/>
    </row>
    <row r="3662" spans="3:9">
      <c r="C3662" s="294"/>
      <c r="E3662" s="294"/>
      <c r="I3662" s="294"/>
    </row>
    <row r="3663" spans="3:9">
      <c r="C3663" s="294"/>
      <c r="E3663" s="294"/>
      <c r="I3663" s="294"/>
    </row>
    <row r="3664" spans="3:9">
      <c r="C3664" s="294"/>
      <c r="E3664" s="294"/>
      <c r="I3664" s="294"/>
    </row>
    <row r="3665" spans="3:9">
      <c r="C3665" s="294"/>
      <c r="E3665" s="294"/>
      <c r="I3665" s="294"/>
    </row>
    <row r="3666" spans="3:9">
      <c r="C3666" s="294"/>
      <c r="E3666" s="294"/>
      <c r="I3666" s="294"/>
    </row>
    <row r="3667" spans="3:9">
      <c r="C3667" s="294"/>
      <c r="E3667" s="294"/>
      <c r="I3667" s="294"/>
    </row>
    <row r="3668" spans="3:9">
      <c r="C3668" s="294"/>
      <c r="E3668" s="294"/>
      <c r="I3668" s="294"/>
    </row>
    <row r="3669" spans="3:9">
      <c r="C3669" s="294"/>
      <c r="E3669" s="294"/>
      <c r="I3669" s="294"/>
    </row>
    <row r="3670" spans="3:9">
      <c r="C3670" s="294"/>
      <c r="E3670" s="294"/>
      <c r="I3670" s="294"/>
    </row>
    <row r="3671" spans="3:9">
      <c r="C3671" s="294"/>
      <c r="E3671" s="294"/>
      <c r="I3671" s="294"/>
    </row>
    <row r="3672" spans="3:9">
      <c r="C3672" s="294"/>
      <c r="E3672" s="294"/>
      <c r="I3672" s="294"/>
    </row>
    <row r="3673" spans="3:9">
      <c r="C3673" s="294"/>
      <c r="E3673" s="294"/>
      <c r="I3673" s="294"/>
    </row>
    <row r="3674" spans="3:9">
      <c r="C3674" s="294"/>
      <c r="E3674" s="294"/>
      <c r="I3674" s="294"/>
    </row>
    <row r="3675" spans="3:9">
      <c r="C3675" s="294"/>
      <c r="E3675" s="294"/>
      <c r="I3675" s="294"/>
    </row>
    <row r="3676" spans="3:9">
      <c r="C3676" s="294"/>
      <c r="E3676" s="294"/>
      <c r="I3676" s="294"/>
    </row>
    <row r="3677" spans="3:9">
      <c r="C3677" s="294"/>
      <c r="E3677" s="294"/>
      <c r="I3677" s="294"/>
    </row>
    <row r="3678" spans="3:9">
      <c r="C3678" s="294"/>
      <c r="E3678" s="294"/>
      <c r="I3678" s="294"/>
    </row>
    <row r="3679" spans="3:9">
      <c r="C3679" s="294"/>
      <c r="E3679" s="294"/>
      <c r="I3679" s="294"/>
    </row>
    <row r="3680" spans="3:9">
      <c r="C3680" s="294"/>
      <c r="E3680" s="294"/>
      <c r="I3680" s="294"/>
    </row>
    <row r="3681" spans="3:9">
      <c r="C3681" s="294"/>
      <c r="E3681" s="294"/>
      <c r="I3681" s="294"/>
    </row>
    <row r="3682" spans="3:9">
      <c r="C3682" s="294"/>
      <c r="E3682" s="294"/>
      <c r="I3682" s="294"/>
    </row>
    <row r="3683" spans="3:9">
      <c r="C3683" s="294"/>
      <c r="E3683" s="294"/>
      <c r="I3683" s="294"/>
    </row>
    <row r="3684" spans="3:9">
      <c r="C3684" s="294"/>
      <c r="E3684" s="294"/>
      <c r="I3684" s="294"/>
    </row>
    <row r="3685" spans="3:9">
      <c r="C3685" s="294"/>
      <c r="E3685" s="294"/>
      <c r="I3685" s="294"/>
    </row>
    <row r="3686" spans="3:9">
      <c r="C3686" s="294"/>
      <c r="E3686" s="294"/>
      <c r="I3686" s="294"/>
    </row>
    <row r="3687" spans="3:9">
      <c r="C3687" s="294"/>
      <c r="E3687" s="294"/>
      <c r="I3687" s="294"/>
    </row>
    <row r="3688" spans="3:9">
      <c r="C3688" s="294"/>
      <c r="E3688" s="294"/>
      <c r="I3688" s="294"/>
    </row>
    <row r="3689" spans="3:9">
      <c r="C3689" s="294"/>
      <c r="E3689" s="294"/>
      <c r="I3689" s="294"/>
    </row>
    <row r="3690" spans="3:9">
      <c r="C3690" s="294"/>
      <c r="E3690" s="294"/>
      <c r="I3690" s="294"/>
    </row>
    <row r="3691" spans="3:9">
      <c r="C3691" s="294"/>
      <c r="E3691" s="294"/>
      <c r="I3691" s="294"/>
    </row>
    <row r="3692" spans="3:9">
      <c r="C3692" s="294"/>
      <c r="E3692" s="294"/>
      <c r="I3692" s="294"/>
    </row>
    <row r="3693" spans="3:9">
      <c r="C3693" s="294"/>
      <c r="E3693" s="294"/>
      <c r="I3693" s="294"/>
    </row>
    <row r="3694" spans="3:9">
      <c r="C3694" s="294"/>
      <c r="E3694" s="294"/>
      <c r="I3694" s="294"/>
    </row>
    <row r="3695" spans="3:9">
      <c r="C3695" s="294"/>
      <c r="E3695" s="294"/>
      <c r="I3695" s="294"/>
    </row>
    <row r="3696" spans="3:9">
      <c r="C3696" s="294"/>
      <c r="E3696" s="294"/>
      <c r="I3696" s="294"/>
    </row>
    <row r="3697" spans="3:9">
      <c r="C3697" s="294"/>
      <c r="E3697" s="294"/>
      <c r="I3697" s="294"/>
    </row>
    <row r="3698" spans="3:9">
      <c r="C3698" s="294"/>
      <c r="E3698" s="294"/>
      <c r="I3698" s="294"/>
    </row>
    <row r="3699" spans="3:9">
      <c r="C3699" s="294"/>
      <c r="E3699" s="294"/>
      <c r="I3699" s="294"/>
    </row>
    <row r="3700" spans="3:9">
      <c r="C3700" s="294"/>
      <c r="E3700" s="294"/>
      <c r="I3700" s="294"/>
    </row>
    <row r="3701" spans="3:9">
      <c r="C3701" s="294"/>
      <c r="E3701" s="294"/>
      <c r="I3701" s="294"/>
    </row>
    <row r="3702" spans="3:9">
      <c r="C3702" s="294"/>
      <c r="E3702" s="294"/>
      <c r="I3702" s="294"/>
    </row>
    <row r="3703" spans="3:9">
      <c r="C3703" s="294"/>
      <c r="E3703" s="294"/>
      <c r="I3703" s="294"/>
    </row>
    <row r="3704" spans="3:9">
      <c r="C3704" s="294"/>
      <c r="E3704" s="294"/>
      <c r="I3704" s="294"/>
    </row>
    <row r="3705" spans="3:9">
      <c r="C3705" s="294"/>
      <c r="E3705" s="294"/>
      <c r="I3705" s="294"/>
    </row>
    <row r="3706" spans="3:9">
      <c r="C3706" s="294"/>
      <c r="E3706" s="294"/>
      <c r="I3706" s="294"/>
    </row>
    <row r="3707" spans="3:9">
      <c r="C3707" s="294"/>
      <c r="E3707" s="294"/>
      <c r="I3707" s="294"/>
    </row>
    <row r="3708" spans="3:9">
      <c r="C3708" s="294"/>
      <c r="E3708" s="294"/>
      <c r="I3708" s="294"/>
    </row>
    <row r="3709" spans="3:9">
      <c r="C3709" s="294"/>
      <c r="E3709" s="294"/>
      <c r="I3709" s="294"/>
    </row>
    <row r="3710" spans="3:9">
      <c r="C3710" s="294"/>
      <c r="E3710" s="294"/>
      <c r="I3710" s="294"/>
    </row>
    <row r="3711" spans="3:9">
      <c r="C3711" s="294"/>
      <c r="E3711" s="294"/>
      <c r="I3711" s="294"/>
    </row>
    <row r="3712" spans="3:9">
      <c r="C3712" s="294"/>
      <c r="E3712" s="294"/>
      <c r="I3712" s="294"/>
    </row>
    <row r="3713" spans="3:9">
      <c r="C3713" s="294"/>
      <c r="E3713" s="294"/>
      <c r="I3713" s="294"/>
    </row>
    <row r="3714" spans="3:9">
      <c r="C3714" s="294"/>
      <c r="E3714" s="294"/>
      <c r="I3714" s="294"/>
    </row>
    <row r="3715" spans="3:9">
      <c r="C3715" s="294"/>
      <c r="E3715" s="294"/>
      <c r="I3715" s="294"/>
    </row>
    <row r="3716" spans="3:9">
      <c r="C3716" s="294"/>
      <c r="E3716" s="294"/>
      <c r="I3716" s="294"/>
    </row>
    <row r="3717" spans="3:9">
      <c r="C3717" s="294"/>
      <c r="E3717" s="294"/>
      <c r="I3717" s="294"/>
    </row>
    <row r="3718" spans="3:9">
      <c r="C3718" s="294"/>
      <c r="E3718" s="294"/>
      <c r="I3718" s="294"/>
    </row>
    <row r="3719" spans="3:9">
      <c r="C3719" s="294"/>
      <c r="E3719" s="294"/>
      <c r="I3719" s="294"/>
    </row>
    <row r="3720" spans="3:9">
      <c r="C3720" s="294"/>
      <c r="E3720" s="294"/>
      <c r="I3720" s="294"/>
    </row>
    <row r="3721" spans="3:9">
      <c r="C3721" s="294"/>
      <c r="E3721" s="294"/>
      <c r="I3721" s="294"/>
    </row>
    <row r="3722" spans="3:9">
      <c r="C3722" s="294"/>
      <c r="E3722" s="294"/>
      <c r="I3722" s="294"/>
    </row>
    <row r="3723" spans="3:9">
      <c r="C3723" s="294"/>
      <c r="E3723" s="294"/>
      <c r="I3723" s="294"/>
    </row>
    <row r="3724" spans="3:9">
      <c r="C3724" s="294"/>
      <c r="E3724" s="294"/>
      <c r="I3724" s="294"/>
    </row>
    <row r="3725" spans="3:9">
      <c r="C3725" s="294"/>
      <c r="E3725" s="294"/>
      <c r="I3725" s="294"/>
    </row>
    <row r="3726" spans="3:9">
      <c r="C3726" s="294"/>
      <c r="E3726" s="294"/>
      <c r="I3726" s="294"/>
    </row>
    <row r="3727" spans="3:9">
      <c r="C3727" s="294"/>
      <c r="E3727" s="294"/>
      <c r="I3727" s="294"/>
    </row>
    <row r="3728" spans="3:9">
      <c r="C3728" s="294"/>
      <c r="E3728" s="294"/>
      <c r="I3728" s="294"/>
    </row>
    <row r="3729" spans="3:9">
      <c r="C3729" s="294"/>
      <c r="E3729" s="294"/>
      <c r="I3729" s="294"/>
    </row>
    <row r="3730" spans="3:9">
      <c r="C3730" s="294"/>
      <c r="E3730" s="294"/>
      <c r="I3730" s="294"/>
    </row>
    <row r="3731" spans="3:9">
      <c r="C3731" s="294"/>
      <c r="E3731" s="294"/>
      <c r="I3731" s="294"/>
    </row>
    <row r="3732" spans="3:9">
      <c r="C3732" s="294"/>
      <c r="E3732" s="294"/>
      <c r="I3732" s="294"/>
    </row>
    <row r="3733" spans="3:9">
      <c r="C3733" s="294"/>
      <c r="E3733" s="294"/>
      <c r="I3733" s="294"/>
    </row>
    <row r="3734" spans="3:9">
      <c r="C3734" s="294"/>
      <c r="E3734" s="294"/>
      <c r="I3734" s="294"/>
    </row>
    <row r="3735" spans="3:9">
      <c r="C3735" s="294"/>
      <c r="E3735" s="294"/>
      <c r="I3735" s="294"/>
    </row>
    <row r="3736" spans="3:9">
      <c r="C3736" s="294"/>
      <c r="E3736" s="294"/>
      <c r="I3736" s="294"/>
    </row>
    <row r="3737" spans="3:9">
      <c r="C3737" s="294"/>
      <c r="E3737" s="294"/>
      <c r="I3737" s="294"/>
    </row>
    <row r="3738" spans="3:9">
      <c r="C3738" s="294"/>
      <c r="E3738" s="294"/>
      <c r="I3738" s="294"/>
    </row>
    <row r="3739" spans="3:9">
      <c r="C3739" s="294"/>
      <c r="E3739" s="294"/>
      <c r="I3739" s="294"/>
    </row>
    <row r="3740" spans="3:9">
      <c r="C3740" s="294"/>
      <c r="E3740" s="294"/>
      <c r="I3740" s="294"/>
    </row>
    <row r="3741" spans="3:9">
      <c r="C3741" s="294"/>
      <c r="E3741" s="294"/>
      <c r="I3741" s="294"/>
    </row>
    <row r="3742" spans="3:9">
      <c r="C3742" s="294"/>
      <c r="E3742" s="294"/>
      <c r="I3742" s="294"/>
    </row>
    <row r="3743" spans="3:9">
      <c r="C3743" s="294"/>
      <c r="E3743" s="294"/>
      <c r="I3743" s="294"/>
    </row>
    <row r="3744" spans="3:9">
      <c r="C3744" s="294"/>
      <c r="E3744" s="294"/>
      <c r="I3744" s="294"/>
    </row>
    <row r="3745" spans="3:9">
      <c r="C3745" s="294"/>
      <c r="E3745" s="294"/>
      <c r="I3745" s="294"/>
    </row>
    <row r="3746" spans="3:9">
      <c r="C3746" s="294"/>
      <c r="E3746" s="294"/>
      <c r="I3746" s="294"/>
    </row>
    <row r="3747" spans="3:9">
      <c r="C3747" s="294"/>
      <c r="E3747" s="294"/>
      <c r="I3747" s="294"/>
    </row>
    <row r="3748" spans="3:9">
      <c r="C3748" s="294"/>
      <c r="E3748" s="294"/>
      <c r="I3748" s="294"/>
    </row>
    <row r="3749" spans="3:9">
      <c r="C3749" s="294"/>
      <c r="E3749" s="294"/>
      <c r="I3749" s="294"/>
    </row>
    <row r="3750" spans="3:9">
      <c r="C3750" s="294"/>
      <c r="E3750" s="294"/>
      <c r="I3750" s="294"/>
    </row>
    <row r="3751" spans="3:9">
      <c r="C3751" s="294"/>
      <c r="E3751" s="294"/>
      <c r="I3751" s="294"/>
    </row>
    <row r="3752" spans="3:9">
      <c r="C3752" s="294"/>
      <c r="E3752" s="294"/>
      <c r="I3752" s="294"/>
    </row>
    <row r="3753" spans="3:9">
      <c r="C3753" s="294"/>
      <c r="E3753" s="294"/>
      <c r="I3753" s="294"/>
    </row>
    <row r="3754" spans="3:9">
      <c r="C3754" s="294"/>
      <c r="E3754" s="294"/>
      <c r="I3754" s="294"/>
    </row>
    <row r="3755" spans="3:9">
      <c r="C3755" s="294"/>
      <c r="E3755" s="294"/>
      <c r="I3755" s="294"/>
    </row>
    <row r="3756" spans="3:9">
      <c r="C3756" s="294"/>
      <c r="E3756" s="294"/>
      <c r="I3756" s="294"/>
    </row>
    <row r="3757" spans="3:9">
      <c r="C3757" s="294"/>
      <c r="E3757" s="294"/>
      <c r="I3757" s="294"/>
    </row>
    <row r="3758" spans="3:9">
      <c r="C3758" s="294"/>
      <c r="E3758" s="294"/>
      <c r="I3758" s="294"/>
    </row>
    <row r="3759" spans="3:9">
      <c r="C3759" s="294"/>
      <c r="E3759" s="294"/>
      <c r="I3759" s="294"/>
    </row>
    <row r="3760" spans="3:9">
      <c r="C3760" s="294"/>
      <c r="E3760" s="294"/>
      <c r="I3760" s="294"/>
    </row>
    <row r="3761" spans="3:9">
      <c r="C3761" s="294"/>
      <c r="E3761" s="294"/>
      <c r="I3761" s="294"/>
    </row>
    <row r="3762" spans="3:9">
      <c r="C3762" s="294"/>
      <c r="E3762" s="294"/>
      <c r="I3762" s="294"/>
    </row>
    <row r="3763" spans="3:9">
      <c r="C3763" s="294"/>
      <c r="E3763" s="294"/>
      <c r="I3763" s="294"/>
    </row>
    <row r="3764" spans="3:9">
      <c r="C3764" s="294"/>
      <c r="E3764" s="294"/>
      <c r="I3764" s="294"/>
    </row>
    <row r="3765" spans="3:9">
      <c r="C3765" s="294"/>
      <c r="E3765" s="294"/>
      <c r="I3765" s="294"/>
    </row>
    <row r="3766" spans="3:9">
      <c r="C3766" s="294"/>
      <c r="E3766" s="294"/>
      <c r="I3766" s="294"/>
    </row>
    <row r="3767" spans="3:9">
      <c r="C3767" s="294"/>
      <c r="E3767" s="294"/>
      <c r="I3767" s="294"/>
    </row>
    <row r="3768" spans="3:9">
      <c r="C3768" s="294"/>
      <c r="E3768" s="294"/>
      <c r="I3768" s="294"/>
    </row>
    <row r="3769" spans="3:9">
      <c r="C3769" s="294"/>
      <c r="E3769" s="294"/>
      <c r="I3769" s="294"/>
    </row>
    <row r="3770" spans="3:9">
      <c r="C3770" s="294"/>
      <c r="E3770" s="294"/>
      <c r="I3770" s="294"/>
    </row>
    <row r="3771" spans="3:9">
      <c r="C3771" s="294"/>
      <c r="E3771" s="294"/>
      <c r="I3771" s="294"/>
    </row>
    <row r="3772" spans="3:9">
      <c r="C3772" s="294"/>
      <c r="E3772" s="294"/>
      <c r="I3772" s="294"/>
    </row>
    <row r="3773" spans="3:9">
      <c r="C3773" s="294"/>
      <c r="E3773" s="294"/>
      <c r="I3773" s="294"/>
    </row>
    <row r="3774" spans="3:9">
      <c r="C3774" s="294"/>
      <c r="E3774" s="294"/>
      <c r="I3774" s="294"/>
    </row>
    <row r="3775" spans="3:9">
      <c r="C3775" s="294"/>
      <c r="E3775" s="294"/>
      <c r="I3775" s="294"/>
    </row>
    <row r="3776" spans="3:9">
      <c r="C3776" s="294"/>
      <c r="E3776" s="294"/>
      <c r="I3776" s="294"/>
    </row>
    <row r="3777" spans="3:9">
      <c r="C3777" s="294"/>
      <c r="E3777" s="294"/>
      <c r="I3777" s="294"/>
    </row>
    <row r="3778" spans="3:9">
      <c r="C3778" s="294"/>
      <c r="E3778" s="294"/>
      <c r="I3778" s="294"/>
    </row>
    <row r="3779" spans="3:9">
      <c r="C3779" s="294"/>
      <c r="E3779" s="294"/>
      <c r="I3779" s="294"/>
    </row>
    <row r="3780" spans="3:9">
      <c r="C3780" s="294"/>
      <c r="E3780" s="294"/>
      <c r="I3780" s="294"/>
    </row>
    <row r="3781" spans="3:9">
      <c r="C3781" s="294"/>
      <c r="E3781" s="294"/>
      <c r="I3781" s="294"/>
    </row>
    <row r="3782" spans="3:9">
      <c r="C3782" s="294"/>
      <c r="E3782" s="294"/>
      <c r="I3782" s="294"/>
    </row>
    <row r="3783" spans="3:9">
      <c r="C3783" s="294"/>
      <c r="E3783" s="294"/>
      <c r="I3783" s="294"/>
    </row>
    <row r="3784" spans="3:9">
      <c r="C3784" s="294"/>
      <c r="E3784" s="294"/>
      <c r="I3784" s="294"/>
    </row>
    <row r="3785" spans="3:9">
      <c r="C3785" s="294"/>
      <c r="E3785" s="294"/>
      <c r="I3785" s="294"/>
    </row>
    <row r="3786" spans="3:9">
      <c r="C3786" s="294"/>
      <c r="E3786" s="294"/>
      <c r="I3786" s="294"/>
    </row>
    <row r="3787" spans="3:9">
      <c r="C3787" s="294"/>
      <c r="E3787" s="294"/>
      <c r="I3787" s="294"/>
    </row>
    <row r="3788" spans="3:9">
      <c r="C3788" s="294"/>
      <c r="E3788" s="294"/>
      <c r="I3788" s="294"/>
    </row>
    <row r="3789" spans="3:9">
      <c r="C3789" s="294"/>
      <c r="E3789" s="294"/>
      <c r="I3789" s="294"/>
    </row>
    <row r="3790" spans="3:9">
      <c r="C3790" s="294"/>
      <c r="E3790" s="294"/>
      <c r="I3790" s="294"/>
    </row>
    <row r="3791" spans="3:9">
      <c r="C3791" s="294"/>
      <c r="E3791" s="294"/>
      <c r="I3791" s="294"/>
    </row>
    <row r="3792" spans="3:9">
      <c r="C3792" s="294"/>
      <c r="E3792" s="294"/>
      <c r="I3792" s="294"/>
    </row>
    <row r="3793" spans="3:9">
      <c r="C3793" s="294"/>
      <c r="E3793" s="294"/>
      <c r="I3793" s="294"/>
    </row>
    <row r="3794" spans="3:9">
      <c r="C3794" s="294"/>
      <c r="E3794" s="294"/>
      <c r="I3794" s="294"/>
    </row>
    <row r="3795" spans="3:9">
      <c r="C3795" s="294"/>
      <c r="E3795" s="294"/>
      <c r="I3795" s="294"/>
    </row>
    <row r="3796" spans="3:9">
      <c r="C3796" s="294"/>
      <c r="E3796" s="294"/>
      <c r="I3796" s="294"/>
    </row>
    <row r="3797" spans="3:9">
      <c r="C3797" s="294"/>
      <c r="E3797" s="294"/>
      <c r="I3797" s="294"/>
    </row>
    <row r="3798" spans="3:9">
      <c r="C3798" s="294"/>
      <c r="E3798" s="294"/>
      <c r="I3798" s="294"/>
    </row>
    <row r="3799" spans="3:9">
      <c r="C3799" s="294"/>
      <c r="E3799" s="294"/>
      <c r="I3799" s="294"/>
    </row>
    <row r="3800" spans="3:9">
      <c r="C3800" s="294"/>
      <c r="E3800" s="294"/>
      <c r="I3800" s="294"/>
    </row>
    <row r="3801" spans="3:9">
      <c r="C3801" s="294"/>
      <c r="E3801" s="294"/>
      <c r="I3801" s="294"/>
    </row>
    <row r="3802" spans="3:9">
      <c r="C3802" s="294"/>
      <c r="E3802" s="294"/>
      <c r="I3802" s="294"/>
    </row>
    <row r="3803" spans="3:9">
      <c r="C3803" s="294"/>
      <c r="E3803" s="294"/>
      <c r="I3803" s="294"/>
    </row>
    <row r="3804" spans="3:9">
      <c r="C3804" s="294"/>
      <c r="E3804" s="294"/>
      <c r="I3804" s="294"/>
    </row>
    <row r="3805" spans="3:9">
      <c r="C3805" s="294"/>
      <c r="E3805" s="294"/>
      <c r="I3805" s="294"/>
    </row>
    <row r="3806" spans="3:9">
      <c r="C3806" s="294"/>
      <c r="E3806" s="294"/>
      <c r="I3806" s="294"/>
    </row>
    <row r="3807" spans="3:9">
      <c r="C3807" s="294"/>
      <c r="E3807" s="294"/>
      <c r="I3807" s="294"/>
    </row>
    <row r="3808" spans="3:9">
      <c r="C3808" s="294"/>
      <c r="E3808" s="294"/>
      <c r="I3808" s="294"/>
    </row>
    <row r="3809" spans="3:9">
      <c r="C3809" s="294"/>
      <c r="E3809" s="294"/>
      <c r="I3809" s="294"/>
    </row>
    <row r="3810" spans="3:9">
      <c r="C3810" s="294"/>
      <c r="E3810" s="294"/>
      <c r="I3810" s="294"/>
    </row>
    <row r="3811" spans="3:9">
      <c r="C3811" s="294"/>
      <c r="E3811" s="294"/>
      <c r="I3811" s="294"/>
    </row>
    <row r="3812" spans="3:9">
      <c r="C3812" s="294"/>
      <c r="E3812" s="294"/>
      <c r="I3812" s="294"/>
    </row>
    <row r="3813" spans="3:9">
      <c r="C3813" s="294"/>
      <c r="E3813" s="294"/>
      <c r="I3813" s="294"/>
    </row>
    <row r="3814" spans="3:9">
      <c r="C3814" s="294"/>
      <c r="E3814" s="294"/>
      <c r="I3814" s="294"/>
    </row>
    <row r="3815" spans="3:9">
      <c r="C3815" s="294"/>
      <c r="E3815" s="294"/>
      <c r="I3815" s="294"/>
    </row>
    <row r="3816" spans="3:9">
      <c r="C3816" s="294"/>
      <c r="E3816" s="294"/>
      <c r="I3816" s="294"/>
    </row>
    <row r="3817" spans="3:9">
      <c r="C3817" s="294"/>
      <c r="E3817" s="294"/>
      <c r="I3817" s="294"/>
    </row>
    <row r="3818" spans="3:9">
      <c r="C3818" s="294"/>
      <c r="E3818" s="294"/>
      <c r="I3818" s="294"/>
    </row>
    <row r="3819" spans="3:9">
      <c r="C3819" s="294"/>
      <c r="E3819" s="294"/>
      <c r="I3819" s="294"/>
    </row>
    <row r="3820" spans="3:9">
      <c r="C3820" s="294"/>
      <c r="E3820" s="294"/>
      <c r="I3820" s="294"/>
    </row>
    <row r="3821" spans="3:9">
      <c r="C3821" s="294"/>
      <c r="E3821" s="294"/>
      <c r="I3821" s="294"/>
    </row>
    <row r="3822" spans="3:9">
      <c r="C3822" s="294"/>
      <c r="E3822" s="294"/>
      <c r="I3822" s="294"/>
    </row>
    <row r="3823" spans="3:9">
      <c r="C3823" s="294"/>
      <c r="E3823" s="294"/>
      <c r="I3823" s="294"/>
    </row>
    <row r="3824" spans="3:9">
      <c r="C3824" s="294"/>
      <c r="E3824" s="294"/>
      <c r="I3824" s="294"/>
    </row>
    <row r="3825" spans="3:9">
      <c r="C3825" s="294"/>
      <c r="E3825" s="294"/>
      <c r="I3825" s="294"/>
    </row>
    <row r="3826" spans="3:9">
      <c r="C3826" s="294"/>
      <c r="E3826" s="294"/>
      <c r="I3826" s="294"/>
    </row>
    <row r="3827" spans="3:9">
      <c r="C3827" s="294"/>
      <c r="E3827" s="294"/>
      <c r="I3827" s="294"/>
    </row>
    <row r="3828" spans="3:9">
      <c r="C3828" s="294"/>
      <c r="E3828" s="294"/>
      <c r="I3828" s="294"/>
    </row>
    <row r="3829" spans="3:9">
      <c r="C3829" s="294"/>
      <c r="E3829" s="294"/>
      <c r="I3829" s="294"/>
    </row>
    <row r="3830" spans="3:9">
      <c r="C3830" s="294"/>
      <c r="E3830" s="294"/>
      <c r="I3830" s="294"/>
    </row>
    <row r="3831" spans="3:9">
      <c r="C3831" s="294"/>
      <c r="E3831" s="294"/>
      <c r="I3831" s="294"/>
    </row>
    <row r="3832" spans="3:9">
      <c r="C3832" s="294"/>
      <c r="E3832" s="294"/>
      <c r="I3832" s="294"/>
    </row>
    <row r="3833" spans="3:9">
      <c r="C3833" s="294"/>
      <c r="E3833" s="294"/>
      <c r="I3833" s="294"/>
    </row>
    <row r="3834" spans="3:9">
      <c r="C3834" s="294"/>
      <c r="E3834" s="294"/>
      <c r="I3834" s="294"/>
    </row>
    <row r="3835" spans="3:9">
      <c r="C3835" s="294"/>
      <c r="E3835" s="294"/>
      <c r="I3835" s="294"/>
    </row>
    <row r="3836" spans="3:9">
      <c r="C3836" s="294"/>
      <c r="E3836" s="294"/>
      <c r="I3836" s="294"/>
    </row>
    <row r="3837" spans="3:9">
      <c r="C3837" s="294"/>
      <c r="E3837" s="294"/>
      <c r="I3837" s="294"/>
    </row>
    <row r="3838" spans="3:9">
      <c r="C3838" s="294"/>
      <c r="E3838" s="294"/>
      <c r="I3838" s="294"/>
    </row>
    <row r="3839" spans="3:9">
      <c r="C3839" s="294"/>
      <c r="E3839" s="294"/>
      <c r="I3839" s="294"/>
    </row>
    <row r="3840" spans="3:9">
      <c r="C3840" s="294"/>
      <c r="E3840" s="294"/>
      <c r="I3840" s="294"/>
    </row>
    <row r="3841" spans="3:9">
      <c r="C3841" s="294"/>
      <c r="E3841" s="294"/>
      <c r="I3841" s="294"/>
    </row>
    <row r="3842" spans="3:9">
      <c r="C3842" s="294"/>
      <c r="E3842" s="294"/>
      <c r="I3842" s="294"/>
    </row>
    <row r="3843" spans="3:9">
      <c r="C3843" s="294"/>
      <c r="E3843" s="294"/>
      <c r="I3843" s="294"/>
    </row>
    <row r="3844" spans="3:9">
      <c r="C3844" s="294"/>
      <c r="E3844" s="294"/>
      <c r="I3844" s="294"/>
    </row>
    <row r="3845" spans="3:9">
      <c r="C3845" s="294"/>
      <c r="E3845" s="294"/>
      <c r="I3845" s="294"/>
    </row>
    <row r="3846" spans="3:9">
      <c r="C3846" s="294"/>
      <c r="E3846" s="294"/>
      <c r="I3846" s="294"/>
    </row>
    <row r="3847" spans="3:9">
      <c r="C3847" s="294"/>
      <c r="E3847" s="294"/>
      <c r="I3847" s="294"/>
    </row>
    <row r="3848" spans="3:9">
      <c r="C3848" s="294"/>
      <c r="E3848" s="294"/>
      <c r="I3848" s="294"/>
    </row>
    <row r="3849" spans="3:9">
      <c r="C3849" s="294"/>
      <c r="E3849" s="294"/>
      <c r="I3849" s="294"/>
    </row>
    <row r="3850" spans="3:9">
      <c r="C3850" s="294"/>
      <c r="E3850" s="294"/>
      <c r="I3850" s="294"/>
    </row>
    <row r="3851" spans="3:9">
      <c r="C3851" s="294"/>
      <c r="E3851" s="294"/>
      <c r="I3851" s="294"/>
    </row>
    <row r="3852" spans="3:9">
      <c r="C3852" s="294"/>
      <c r="E3852" s="294"/>
      <c r="I3852" s="294"/>
    </row>
    <row r="3853" spans="3:9">
      <c r="C3853" s="294"/>
      <c r="E3853" s="294"/>
      <c r="I3853" s="294"/>
    </row>
    <row r="3854" spans="3:9">
      <c r="C3854" s="294"/>
      <c r="E3854" s="294"/>
      <c r="I3854" s="294"/>
    </row>
    <row r="3855" spans="3:9">
      <c r="C3855" s="294"/>
      <c r="E3855" s="294"/>
      <c r="I3855" s="294"/>
    </row>
    <row r="3856" spans="3:9">
      <c r="C3856" s="294"/>
      <c r="E3856" s="294"/>
      <c r="I3856" s="294"/>
    </row>
    <row r="3857" spans="3:9">
      <c r="C3857" s="294"/>
      <c r="E3857" s="294"/>
      <c r="I3857" s="294"/>
    </row>
    <row r="3858" spans="3:9">
      <c r="C3858" s="294"/>
      <c r="E3858" s="294"/>
      <c r="I3858" s="294"/>
    </row>
    <row r="3859" spans="3:9">
      <c r="C3859" s="294"/>
      <c r="E3859" s="294"/>
      <c r="I3859" s="294"/>
    </row>
    <row r="3860" spans="3:9">
      <c r="C3860" s="294"/>
      <c r="E3860" s="294"/>
      <c r="I3860" s="294"/>
    </row>
    <row r="3861" spans="3:9">
      <c r="C3861" s="294"/>
      <c r="E3861" s="294"/>
      <c r="I3861" s="294"/>
    </row>
    <row r="3862" spans="3:9">
      <c r="C3862" s="294"/>
      <c r="E3862" s="294"/>
      <c r="I3862" s="294"/>
    </row>
    <row r="3863" spans="3:9">
      <c r="C3863" s="294"/>
      <c r="E3863" s="294"/>
      <c r="I3863" s="294"/>
    </row>
    <row r="3864" spans="3:9">
      <c r="C3864" s="294"/>
      <c r="E3864" s="294"/>
      <c r="I3864" s="294"/>
    </row>
    <row r="3865" spans="3:9">
      <c r="C3865" s="294"/>
      <c r="E3865" s="294"/>
      <c r="I3865" s="294"/>
    </row>
    <row r="3866" spans="3:9">
      <c r="C3866" s="294"/>
      <c r="E3866" s="294"/>
      <c r="I3866" s="294"/>
    </row>
    <row r="3867" spans="3:9">
      <c r="C3867" s="294"/>
      <c r="E3867" s="294"/>
      <c r="I3867" s="294"/>
    </row>
    <row r="3868" spans="3:9">
      <c r="C3868" s="294"/>
      <c r="E3868" s="294"/>
      <c r="I3868" s="294"/>
    </row>
    <row r="3869" spans="3:9">
      <c r="C3869" s="294"/>
      <c r="E3869" s="294"/>
      <c r="I3869" s="294"/>
    </row>
    <row r="3870" spans="3:9">
      <c r="C3870" s="294"/>
      <c r="E3870" s="294"/>
      <c r="I3870" s="294"/>
    </row>
    <row r="3871" spans="3:9">
      <c r="C3871" s="294"/>
      <c r="E3871" s="294"/>
      <c r="I3871" s="294"/>
    </row>
    <row r="3872" spans="3:9">
      <c r="C3872" s="294"/>
      <c r="E3872" s="294"/>
      <c r="I3872" s="294"/>
    </row>
    <row r="3873" spans="3:9">
      <c r="C3873" s="294"/>
      <c r="E3873" s="294"/>
      <c r="I3873" s="294"/>
    </row>
    <row r="3874" spans="3:9">
      <c r="C3874" s="294"/>
      <c r="E3874" s="294"/>
      <c r="I3874" s="294"/>
    </row>
    <row r="3875" spans="3:9">
      <c r="C3875" s="294"/>
      <c r="E3875" s="294"/>
      <c r="I3875" s="294"/>
    </row>
    <row r="3876" spans="3:9">
      <c r="C3876" s="294"/>
      <c r="E3876" s="294"/>
      <c r="I3876" s="294"/>
    </row>
    <row r="3877" spans="3:9">
      <c r="C3877" s="294"/>
      <c r="E3877" s="294"/>
      <c r="I3877" s="294"/>
    </row>
    <row r="3878" spans="3:9">
      <c r="C3878" s="294"/>
      <c r="E3878" s="294"/>
      <c r="I3878" s="294"/>
    </row>
    <row r="3879" spans="3:9">
      <c r="C3879" s="294"/>
      <c r="E3879" s="294"/>
      <c r="I3879" s="294"/>
    </row>
    <row r="3880" spans="3:9">
      <c r="C3880" s="294"/>
      <c r="E3880" s="294"/>
      <c r="I3880" s="294"/>
    </row>
    <row r="3881" spans="3:9">
      <c r="C3881" s="294"/>
      <c r="E3881" s="294"/>
      <c r="I3881" s="294"/>
    </row>
    <row r="3882" spans="3:9">
      <c r="C3882" s="294"/>
      <c r="E3882" s="294"/>
      <c r="I3882" s="294"/>
    </row>
    <row r="3883" spans="3:9">
      <c r="C3883" s="294"/>
      <c r="E3883" s="294"/>
      <c r="I3883" s="294"/>
    </row>
    <row r="3884" spans="3:9">
      <c r="C3884" s="294"/>
      <c r="E3884" s="294"/>
      <c r="I3884" s="294"/>
    </row>
    <row r="3885" spans="3:9">
      <c r="C3885" s="294"/>
      <c r="E3885" s="294"/>
      <c r="I3885" s="294"/>
    </row>
    <row r="3886" spans="3:9">
      <c r="C3886" s="294"/>
      <c r="E3886" s="294"/>
      <c r="I3886" s="294"/>
    </row>
    <row r="3887" spans="3:9">
      <c r="C3887" s="294"/>
      <c r="E3887" s="294"/>
      <c r="I3887" s="294"/>
    </row>
    <row r="3888" spans="3:9">
      <c r="C3888" s="294"/>
      <c r="E3888" s="294"/>
      <c r="I3888" s="294"/>
    </row>
    <row r="3889" spans="3:9">
      <c r="C3889" s="294"/>
      <c r="E3889" s="294"/>
      <c r="I3889" s="294"/>
    </row>
    <row r="3890" spans="3:9">
      <c r="C3890" s="294"/>
      <c r="E3890" s="294"/>
      <c r="I3890" s="294"/>
    </row>
    <row r="3891" spans="3:9">
      <c r="C3891" s="294"/>
      <c r="E3891" s="294"/>
      <c r="I3891" s="294"/>
    </row>
    <row r="3892" spans="3:9">
      <c r="C3892" s="294"/>
      <c r="E3892" s="294"/>
      <c r="I3892" s="294"/>
    </row>
    <row r="3893" spans="3:9">
      <c r="C3893" s="294"/>
      <c r="E3893" s="294"/>
      <c r="I3893" s="294"/>
    </row>
    <row r="3894" spans="3:9">
      <c r="C3894" s="294"/>
      <c r="E3894" s="294"/>
      <c r="I3894" s="294"/>
    </row>
    <row r="3895" spans="3:9">
      <c r="C3895" s="294"/>
      <c r="E3895" s="294"/>
      <c r="I3895" s="294"/>
    </row>
    <row r="3896" spans="3:9">
      <c r="C3896" s="294"/>
      <c r="E3896" s="294"/>
      <c r="I3896" s="294"/>
    </row>
    <row r="3897" spans="3:9">
      <c r="C3897" s="294"/>
      <c r="E3897" s="294"/>
      <c r="I3897" s="294"/>
    </row>
    <row r="3898" spans="3:9">
      <c r="C3898" s="294"/>
      <c r="E3898" s="294"/>
      <c r="I3898" s="294"/>
    </row>
    <row r="3899" spans="3:9">
      <c r="C3899" s="294"/>
      <c r="E3899" s="294"/>
      <c r="I3899" s="294"/>
    </row>
    <row r="3900" spans="3:9">
      <c r="C3900" s="294"/>
      <c r="E3900" s="294"/>
      <c r="I3900" s="294"/>
    </row>
    <row r="3901" spans="3:9">
      <c r="C3901" s="294"/>
      <c r="E3901" s="294"/>
      <c r="I3901" s="294"/>
    </row>
    <row r="3902" spans="3:9">
      <c r="C3902" s="294"/>
      <c r="E3902" s="294"/>
      <c r="I3902" s="294"/>
    </row>
    <row r="3903" spans="3:9">
      <c r="C3903" s="294"/>
      <c r="E3903" s="294"/>
      <c r="I3903" s="294"/>
    </row>
    <row r="3904" spans="3:9">
      <c r="C3904" s="294"/>
      <c r="E3904" s="294"/>
      <c r="I3904" s="294"/>
    </row>
    <row r="3905" spans="3:9">
      <c r="C3905" s="294"/>
      <c r="E3905" s="294"/>
      <c r="I3905" s="294"/>
    </row>
    <row r="3906" spans="3:9">
      <c r="C3906" s="294"/>
      <c r="E3906" s="294"/>
      <c r="I3906" s="294"/>
    </row>
    <row r="3907" spans="3:9">
      <c r="C3907" s="294"/>
      <c r="E3907" s="294"/>
      <c r="I3907" s="294"/>
    </row>
    <row r="3908" spans="3:9">
      <c r="C3908" s="294"/>
      <c r="E3908" s="294"/>
      <c r="I3908" s="294"/>
    </row>
    <row r="3909" spans="3:9">
      <c r="C3909" s="294"/>
      <c r="E3909" s="294"/>
      <c r="I3909" s="294"/>
    </row>
    <row r="3910" spans="3:9">
      <c r="C3910" s="294"/>
      <c r="E3910" s="294"/>
      <c r="I3910" s="294"/>
    </row>
    <row r="3911" spans="3:9">
      <c r="C3911" s="294"/>
      <c r="E3911" s="294"/>
      <c r="I3911" s="294"/>
    </row>
    <row r="3912" spans="3:9">
      <c r="C3912" s="294"/>
      <c r="E3912" s="294"/>
      <c r="I3912" s="294"/>
    </row>
    <row r="3913" spans="3:9">
      <c r="C3913" s="294"/>
      <c r="E3913" s="294"/>
      <c r="I3913" s="294"/>
    </row>
    <row r="3914" spans="3:9">
      <c r="C3914" s="294"/>
      <c r="E3914" s="294"/>
      <c r="I3914" s="294"/>
    </row>
    <row r="3915" spans="3:9">
      <c r="C3915" s="294"/>
      <c r="E3915" s="294"/>
      <c r="I3915" s="294"/>
    </row>
    <row r="3916" spans="3:9">
      <c r="C3916" s="294"/>
      <c r="E3916" s="294"/>
      <c r="I3916" s="294"/>
    </row>
    <row r="3917" spans="3:9">
      <c r="C3917" s="294"/>
      <c r="E3917" s="294"/>
      <c r="I3917" s="294"/>
    </row>
    <row r="3918" spans="3:9">
      <c r="C3918" s="294"/>
      <c r="E3918" s="294"/>
      <c r="I3918" s="294"/>
    </row>
    <row r="3919" spans="3:9">
      <c r="C3919" s="294"/>
      <c r="E3919" s="294"/>
      <c r="I3919" s="294"/>
    </row>
    <row r="3920" spans="3:9">
      <c r="C3920" s="294"/>
      <c r="E3920" s="294"/>
      <c r="I3920" s="294"/>
    </row>
    <row r="3921" spans="3:9">
      <c r="C3921" s="294"/>
      <c r="E3921" s="294"/>
      <c r="I3921" s="294"/>
    </row>
    <row r="3922" spans="3:9">
      <c r="C3922" s="294"/>
      <c r="E3922" s="294"/>
      <c r="I3922" s="294"/>
    </row>
    <row r="3923" spans="3:9">
      <c r="C3923" s="294"/>
      <c r="E3923" s="294"/>
      <c r="I3923" s="294"/>
    </row>
    <row r="3924" spans="3:9">
      <c r="C3924" s="294"/>
      <c r="E3924" s="294"/>
      <c r="I3924" s="294"/>
    </row>
    <row r="3925" spans="3:9">
      <c r="C3925" s="294"/>
      <c r="E3925" s="294"/>
      <c r="I3925" s="294"/>
    </row>
    <row r="3926" spans="3:9">
      <c r="C3926" s="294"/>
      <c r="E3926" s="294"/>
      <c r="I3926" s="294"/>
    </row>
    <row r="3927" spans="3:9">
      <c r="C3927" s="294"/>
      <c r="E3927" s="294"/>
      <c r="I3927" s="294"/>
    </row>
    <row r="3928" spans="3:9">
      <c r="C3928" s="294"/>
      <c r="E3928" s="294"/>
      <c r="I3928" s="294"/>
    </row>
    <row r="3929" spans="3:9">
      <c r="C3929" s="294"/>
      <c r="E3929" s="294"/>
      <c r="I3929" s="294"/>
    </row>
    <row r="3930" spans="3:9">
      <c r="C3930" s="294"/>
      <c r="E3930" s="294"/>
      <c r="I3930" s="294"/>
    </row>
    <row r="3931" spans="3:9">
      <c r="C3931" s="294"/>
      <c r="E3931" s="294"/>
      <c r="I3931" s="294"/>
    </row>
    <row r="3932" spans="3:9">
      <c r="C3932" s="294"/>
      <c r="E3932" s="294"/>
      <c r="I3932" s="294"/>
    </row>
    <row r="3933" spans="3:9">
      <c r="C3933" s="294"/>
      <c r="E3933" s="294"/>
      <c r="I3933" s="294"/>
    </row>
    <row r="3934" spans="3:9">
      <c r="C3934" s="294"/>
      <c r="E3934" s="294"/>
      <c r="I3934" s="294"/>
    </row>
    <row r="3935" spans="3:9">
      <c r="C3935" s="294"/>
      <c r="E3935" s="294"/>
      <c r="I3935" s="294"/>
    </row>
    <row r="3936" spans="3:9">
      <c r="C3936" s="294"/>
      <c r="E3936" s="294"/>
      <c r="I3936" s="294"/>
    </row>
    <row r="3937" spans="3:9">
      <c r="C3937" s="294"/>
      <c r="E3937" s="294"/>
      <c r="I3937" s="294"/>
    </row>
    <row r="3938" spans="3:9">
      <c r="C3938" s="294"/>
      <c r="E3938" s="294"/>
      <c r="I3938" s="294"/>
    </row>
    <row r="3939" spans="3:9">
      <c r="C3939" s="294"/>
      <c r="E3939" s="294"/>
      <c r="I3939" s="294"/>
    </row>
    <row r="3940" spans="3:9">
      <c r="C3940" s="294"/>
      <c r="E3940" s="294"/>
      <c r="I3940" s="294"/>
    </row>
    <row r="3941" spans="3:9">
      <c r="C3941" s="294"/>
      <c r="E3941" s="294"/>
      <c r="I3941" s="294"/>
    </row>
    <row r="3942" spans="3:9">
      <c r="C3942" s="294"/>
      <c r="E3942" s="294"/>
      <c r="I3942" s="294"/>
    </row>
    <row r="3943" spans="3:9">
      <c r="C3943" s="294"/>
      <c r="E3943" s="294"/>
      <c r="I3943" s="294"/>
    </row>
    <row r="3944" spans="3:9">
      <c r="C3944" s="294"/>
      <c r="E3944" s="294"/>
      <c r="I3944" s="294"/>
    </row>
    <row r="3945" spans="3:9">
      <c r="C3945" s="294"/>
      <c r="E3945" s="294"/>
      <c r="I3945" s="294"/>
    </row>
    <row r="3946" spans="3:9">
      <c r="C3946" s="294"/>
      <c r="E3946" s="294"/>
      <c r="I3946" s="294"/>
    </row>
    <row r="3947" spans="3:9">
      <c r="C3947" s="294"/>
      <c r="E3947" s="294"/>
      <c r="I3947" s="294"/>
    </row>
    <row r="3948" spans="3:9">
      <c r="C3948" s="294"/>
      <c r="E3948" s="294"/>
      <c r="I3948" s="294"/>
    </row>
    <row r="3949" spans="3:9">
      <c r="C3949" s="294"/>
      <c r="E3949" s="294"/>
      <c r="I3949" s="294"/>
    </row>
    <row r="3950" spans="3:9">
      <c r="C3950" s="294"/>
      <c r="E3950" s="294"/>
      <c r="I3950" s="294"/>
    </row>
    <row r="3951" spans="3:9">
      <c r="C3951" s="294"/>
      <c r="E3951" s="294"/>
      <c r="I3951" s="294"/>
    </row>
    <row r="3952" spans="3:9">
      <c r="C3952" s="294"/>
      <c r="E3952" s="294"/>
      <c r="I3952" s="294"/>
    </row>
    <row r="3953" spans="3:9">
      <c r="C3953" s="294"/>
      <c r="E3953" s="294"/>
      <c r="I3953" s="294"/>
    </row>
    <row r="3954" spans="3:9">
      <c r="C3954" s="294"/>
      <c r="E3954" s="294"/>
      <c r="I3954" s="294"/>
    </row>
    <row r="3955" spans="3:9">
      <c r="C3955" s="294"/>
      <c r="E3955" s="294"/>
      <c r="I3955" s="294"/>
    </row>
    <row r="3956" spans="3:9">
      <c r="C3956" s="294"/>
      <c r="E3956" s="294"/>
      <c r="I3956" s="294"/>
    </row>
    <row r="3957" spans="3:9">
      <c r="C3957" s="294"/>
      <c r="E3957" s="294"/>
      <c r="I3957" s="294"/>
    </row>
    <row r="3958" spans="3:9">
      <c r="C3958" s="294"/>
      <c r="E3958" s="294"/>
      <c r="I3958" s="294"/>
    </row>
    <row r="3959" spans="3:9">
      <c r="C3959" s="294"/>
      <c r="E3959" s="294"/>
      <c r="I3959" s="294"/>
    </row>
    <row r="3960" spans="3:9">
      <c r="C3960" s="294"/>
      <c r="E3960" s="294"/>
      <c r="I3960" s="294"/>
    </row>
    <row r="3961" spans="3:9">
      <c r="C3961" s="294"/>
      <c r="E3961" s="294"/>
      <c r="I3961" s="294"/>
    </row>
    <row r="3962" spans="3:9">
      <c r="C3962" s="294"/>
      <c r="E3962" s="294"/>
      <c r="I3962" s="294"/>
    </row>
    <row r="3963" spans="3:9">
      <c r="C3963" s="294"/>
      <c r="E3963" s="294"/>
      <c r="I3963" s="294"/>
    </row>
    <row r="3964" spans="3:9">
      <c r="C3964" s="294"/>
      <c r="E3964" s="294"/>
      <c r="I3964" s="294"/>
    </row>
    <row r="3965" spans="3:9">
      <c r="C3965" s="294"/>
      <c r="E3965" s="294"/>
      <c r="I3965" s="294"/>
    </row>
    <row r="3966" spans="3:9">
      <c r="C3966" s="294"/>
      <c r="E3966" s="294"/>
      <c r="I3966" s="294"/>
    </row>
    <row r="3967" spans="3:9">
      <c r="C3967" s="294"/>
      <c r="E3967" s="294"/>
      <c r="I3967" s="294"/>
    </row>
    <row r="3968" spans="3:9">
      <c r="C3968" s="294"/>
      <c r="E3968" s="294"/>
      <c r="I3968" s="294"/>
    </row>
    <row r="3969" spans="3:9">
      <c r="C3969" s="294"/>
      <c r="E3969" s="294"/>
      <c r="I3969" s="294"/>
    </row>
    <row r="3970" spans="3:9">
      <c r="C3970" s="294"/>
      <c r="E3970" s="294"/>
      <c r="I3970" s="294"/>
    </row>
    <row r="3971" spans="3:9">
      <c r="C3971" s="294"/>
      <c r="E3971" s="294"/>
      <c r="I3971" s="294"/>
    </row>
    <row r="3972" spans="3:9">
      <c r="C3972" s="294"/>
      <c r="E3972" s="294"/>
      <c r="I3972" s="294"/>
    </row>
    <row r="3973" spans="3:9">
      <c r="C3973" s="294"/>
      <c r="E3973" s="294"/>
      <c r="I3973" s="294"/>
    </row>
    <row r="3974" spans="3:9">
      <c r="C3974" s="294"/>
      <c r="E3974" s="294"/>
      <c r="I3974" s="294"/>
    </row>
    <row r="3975" spans="3:9">
      <c r="C3975" s="294"/>
      <c r="E3975" s="294"/>
      <c r="I3975" s="294"/>
    </row>
    <row r="3976" spans="3:9">
      <c r="C3976" s="294"/>
      <c r="E3976" s="294"/>
      <c r="I3976" s="294"/>
    </row>
    <row r="3977" spans="3:9">
      <c r="C3977" s="294"/>
      <c r="E3977" s="294"/>
      <c r="I3977" s="294"/>
    </row>
    <row r="3978" spans="3:9">
      <c r="C3978" s="294"/>
      <c r="E3978" s="294"/>
      <c r="I3978" s="294"/>
    </row>
    <row r="3979" spans="3:9">
      <c r="C3979" s="294"/>
      <c r="E3979" s="294"/>
      <c r="I3979" s="294"/>
    </row>
    <row r="3980" spans="3:9">
      <c r="C3980" s="294"/>
      <c r="E3980" s="294"/>
      <c r="I3980" s="294"/>
    </row>
    <row r="3981" spans="3:9">
      <c r="C3981" s="294"/>
      <c r="E3981" s="294"/>
      <c r="I3981" s="294"/>
    </row>
    <row r="3982" spans="3:9">
      <c r="C3982" s="294"/>
      <c r="E3982" s="294"/>
      <c r="I3982" s="294"/>
    </row>
    <row r="3983" spans="3:9">
      <c r="C3983" s="294"/>
      <c r="E3983" s="294"/>
      <c r="I3983" s="294"/>
    </row>
    <row r="3984" spans="3:9">
      <c r="C3984" s="294"/>
      <c r="E3984" s="294"/>
      <c r="I3984" s="294"/>
    </row>
    <row r="3985" spans="3:9">
      <c r="C3985" s="294"/>
      <c r="E3985" s="294"/>
      <c r="I3985" s="294"/>
    </row>
    <row r="3986" spans="3:9">
      <c r="C3986" s="294"/>
      <c r="E3986" s="294"/>
      <c r="I3986" s="294"/>
    </row>
    <row r="3987" spans="3:9">
      <c r="C3987" s="294"/>
      <c r="E3987" s="294"/>
      <c r="I3987" s="294"/>
    </row>
    <row r="3988" spans="3:9">
      <c r="C3988" s="294"/>
      <c r="E3988" s="294"/>
      <c r="I3988" s="294"/>
    </row>
    <row r="3989" spans="3:9">
      <c r="C3989" s="294"/>
      <c r="E3989" s="294"/>
      <c r="I3989" s="294"/>
    </row>
    <row r="3990" spans="3:9">
      <c r="C3990" s="294"/>
      <c r="E3990" s="294"/>
      <c r="I3990" s="294"/>
    </row>
    <row r="3991" spans="3:9">
      <c r="C3991" s="294"/>
      <c r="E3991" s="294"/>
      <c r="I3991" s="294"/>
    </row>
    <row r="3992" spans="3:9">
      <c r="C3992" s="294"/>
      <c r="E3992" s="294"/>
      <c r="I3992" s="294"/>
    </row>
    <row r="3993" spans="3:9">
      <c r="C3993" s="294"/>
      <c r="E3993" s="294"/>
      <c r="I3993" s="294"/>
    </row>
    <row r="3994" spans="3:9">
      <c r="C3994" s="294"/>
      <c r="E3994" s="294"/>
      <c r="I3994" s="294"/>
    </row>
    <row r="3995" spans="3:9">
      <c r="C3995" s="294"/>
      <c r="E3995" s="294"/>
      <c r="I3995" s="294"/>
    </row>
    <row r="3996" spans="3:9">
      <c r="C3996" s="294"/>
      <c r="E3996" s="294"/>
      <c r="I3996" s="294"/>
    </row>
    <row r="3997" spans="3:9">
      <c r="C3997" s="294"/>
      <c r="E3997" s="294"/>
      <c r="I3997" s="294"/>
    </row>
    <row r="3998" spans="3:9">
      <c r="C3998" s="294"/>
      <c r="E3998" s="294"/>
      <c r="I3998" s="294"/>
    </row>
    <row r="3999" spans="3:9">
      <c r="C3999" s="294"/>
      <c r="E3999" s="294"/>
      <c r="I3999" s="294"/>
    </row>
    <row r="4000" spans="3:9">
      <c r="C4000" s="294"/>
      <c r="E4000" s="294"/>
      <c r="I4000" s="294"/>
    </row>
    <row r="4001" spans="3:9">
      <c r="C4001" s="294"/>
      <c r="E4001" s="294"/>
      <c r="I4001" s="294"/>
    </row>
    <row r="4002" spans="3:9">
      <c r="C4002" s="294"/>
      <c r="E4002" s="294"/>
      <c r="I4002" s="294"/>
    </row>
    <row r="4003" spans="3:9">
      <c r="C4003" s="294"/>
      <c r="E4003" s="294"/>
      <c r="I4003" s="294"/>
    </row>
    <row r="4004" spans="3:9">
      <c r="C4004" s="294"/>
      <c r="E4004" s="294"/>
      <c r="I4004" s="294"/>
    </row>
    <row r="4005" spans="3:9">
      <c r="C4005" s="294"/>
      <c r="E4005" s="294"/>
      <c r="I4005" s="294"/>
    </row>
    <row r="4006" spans="3:9">
      <c r="C4006" s="294"/>
      <c r="E4006" s="294"/>
      <c r="I4006" s="294"/>
    </row>
    <row r="4007" spans="3:9">
      <c r="C4007" s="294"/>
      <c r="E4007" s="294"/>
      <c r="I4007" s="294"/>
    </row>
    <row r="4008" spans="3:9">
      <c r="C4008" s="294"/>
      <c r="E4008" s="294"/>
      <c r="I4008" s="294"/>
    </row>
    <row r="4009" spans="3:9">
      <c r="C4009" s="294"/>
      <c r="E4009" s="294"/>
      <c r="I4009" s="294"/>
    </row>
    <row r="4010" spans="3:9">
      <c r="C4010" s="294"/>
      <c r="E4010" s="294"/>
      <c r="I4010" s="294"/>
    </row>
    <row r="4011" spans="3:9">
      <c r="C4011" s="294"/>
      <c r="E4011" s="294"/>
      <c r="I4011" s="294"/>
    </row>
    <row r="4012" spans="3:9">
      <c r="C4012" s="294"/>
      <c r="E4012" s="294"/>
      <c r="I4012" s="294"/>
    </row>
    <row r="4013" spans="3:9">
      <c r="C4013" s="294"/>
      <c r="E4013" s="294"/>
      <c r="I4013" s="294"/>
    </row>
    <row r="4014" spans="3:9">
      <c r="C4014" s="294"/>
      <c r="E4014" s="294"/>
      <c r="I4014" s="294"/>
    </row>
    <row r="4015" spans="3:9">
      <c r="C4015" s="294"/>
      <c r="E4015" s="294"/>
      <c r="I4015" s="294"/>
    </row>
    <row r="4016" spans="3:9">
      <c r="C4016" s="294"/>
      <c r="E4016" s="294"/>
      <c r="I4016" s="294"/>
    </row>
    <row r="4017" spans="3:9">
      <c r="C4017" s="294"/>
      <c r="E4017" s="294"/>
      <c r="I4017" s="294"/>
    </row>
    <row r="4018" spans="3:9">
      <c r="C4018" s="294"/>
      <c r="E4018" s="294"/>
      <c r="I4018" s="294"/>
    </row>
    <row r="4019" spans="3:9">
      <c r="C4019" s="294"/>
      <c r="E4019" s="294"/>
      <c r="I4019" s="294"/>
    </row>
    <row r="4020" spans="3:9">
      <c r="C4020" s="294"/>
      <c r="E4020" s="294"/>
      <c r="I4020" s="294"/>
    </row>
    <row r="4021" spans="3:9">
      <c r="C4021" s="294"/>
      <c r="E4021" s="294"/>
      <c r="I4021" s="294"/>
    </row>
    <row r="4022" spans="3:9">
      <c r="C4022" s="294"/>
      <c r="E4022" s="294"/>
      <c r="I4022" s="294"/>
    </row>
    <row r="4023" spans="3:9">
      <c r="C4023" s="294"/>
      <c r="E4023" s="294"/>
      <c r="I4023" s="294"/>
    </row>
    <row r="4024" spans="3:9">
      <c r="C4024" s="294"/>
      <c r="E4024" s="294"/>
      <c r="I4024" s="294"/>
    </row>
    <row r="4025" spans="3:9">
      <c r="C4025" s="294"/>
      <c r="E4025" s="294"/>
      <c r="I4025" s="294"/>
    </row>
    <row r="4026" spans="3:9">
      <c r="C4026" s="294"/>
      <c r="E4026" s="294"/>
      <c r="I4026" s="294"/>
    </row>
    <row r="4027" spans="3:9">
      <c r="C4027" s="294"/>
      <c r="E4027" s="294"/>
      <c r="I4027" s="294"/>
    </row>
    <row r="4028" spans="3:9">
      <c r="C4028" s="294"/>
      <c r="E4028" s="294"/>
      <c r="I4028" s="294"/>
    </row>
    <row r="4029" spans="3:9">
      <c r="C4029" s="294"/>
      <c r="E4029" s="294"/>
      <c r="I4029" s="294"/>
    </row>
    <row r="4030" spans="3:9">
      <c r="C4030" s="294"/>
      <c r="E4030" s="294"/>
      <c r="I4030" s="294"/>
    </row>
    <row r="4031" spans="3:9">
      <c r="C4031" s="294"/>
      <c r="E4031" s="294"/>
      <c r="I4031" s="294"/>
    </row>
    <row r="4032" spans="3:9">
      <c r="C4032" s="294"/>
      <c r="E4032" s="294"/>
      <c r="I4032" s="294"/>
    </row>
    <row r="4033" spans="3:9">
      <c r="C4033" s="294"/>
      <c r="E4033" s="294"/>
      <c r="I4033" s="294"/>
    </row>
    <row r="4034" spans="3:9">
      <c r="C4034" s="294"/>
      <c r="E4034" s="294"/>
      <c r="I4034" s="294"/>
    </row>
    <row r="4035" spans="3:9">
      <c r="C4035" s="294"/>
      <c r="E4035" s="294"/>
      <c r="I4035" s="294"/>
    </row>
    <row r="4036" spans="3:9">
      <c r="C4036" s="294"/>
      <c r="E4036" s="294"/>
      <c r="I4036" s="294"/>
    </row>
    <row r="4037" spans="3:9">
      <c r="C4037" s="294"/>
      <c r="E4037" s="294"/>
      <c r="I4037" s="294"/>
    </row>
    <row r="4038" spans="3:9">
      <c r="C4038" s="294"/>
      <c r="E4038" s="294"/>
      <c r="I4038" s="294"/>
    </row>
    <row r="4039" spans="3:9">
      <c r="C4039" s="294"/>
      <c r="E4039" s="294"/>
      <c r="I4039" s="294"/>
    </row>
    <row r="4040" spans="3:9">
      <c r="C4040" s="294"/>
      <c r="E4040" s="294"/>
      <c r="I4040" s="294"/>
    </row>
    <row r="4041" spans="3:9">
      <c r="C4041" s="294"/>
      <c r="E4041" s="294"/>
      <c r="I4041" s="294"/>
    </row>
    <row r="4042" spans="3:9">
      <c r="C4042" s="294"/>
      <c r="E4042" s="294"/>
      <c r="I4042" s="294"/>
    </row>
    <row r="4043" spans="3:9">
      <c r="C4043" s="294"/>
      <c r="E4043" s="294"/>
      <c r="I4043" s="294"/>
    </row>
    <row r="4044" spans="3:9">
      <c r="C4044" s="294"/>
      <c r="E4044" s="294"/>
      <c r="I4044" s="294"/>
    </row>
    <row r="4045" spans="3:9">
      <c r="C4045" s="294"/>
      <c r="E4045" s="294"/>
      <c r="I4045" s="294"/>
    </row>
    <row r="4046" spans="3:9">
      <c r="C4046" s="294"/>
      <c r="E4046" s="294"/>
      <c r="I4046" s="294"/>
    </row>
    <row r="4047" spans="3:9">
      <c r="C4047" s="294"/>
      <c r="E4047" s="294"/>
      <c r="I4047" s="294"/>
    </row>
    <row r="4048" spans="3:9">
      <c r="C4048" s="294"/>
      <c r="E4048" s="294"/>
      <c r="I4048" s="294"/>
    </row>
    <row r="4049" spans="3:9">
      <c r="C4049" s="294"/>
      <c r="E4049" s="294"/>
      <c r="I4049" s="294"/>
    </row>
    <row r="4050" spans="3:9">
      <c r="C4050" s="294"/>
      <c r="E4050" s="294"/>
      <c r="I4050" s="294"/>
    </row>
    <row r="4051" spans="3:9">
      <c r="C4051" s="294"/>
      <c r="E4051" s="294"/>
      <c r="I4051" s="294"/>
    </row>
    <row r="4052" spans="3:9">
      <c r="C4052" s="294"/>
      <c r="E4052" s="294"/>
      <c r="I4052" s="294"/>
    </row>
    <row r="4053" spans="3:9">
      <c r="C4053" s="294"/>
      <c r="E4053" s="294"/>
      <c r="I4053" s="294"/>
    </row>
    <row r="4054" spans="3:9">
      <c r="C4054" s="294"/>
      <c r="E4054" s="294"/>
      <c r="I4054" s="294"/>
    </row>
    <row r="4055" spans="3:9">
      <c r="C4055" s="294"/>
      <c r="E4055" s="294"/>
      <c r="I4055" s="294"/>
    </row>
    <row r="4056" spans="3:9">
      <c r="C4056" s="294"/>
      <c r="E4056" s="294"/>
      <c r="I4056" s="294"/>
    </row>
    <row r="4057" spans="3:9">
      <c r="C4057" s="294"/>
      <c r="E4057" s="294"/>
      <c r="I4057" s="294"/>
    </row>
    <row r="4058" spans="3:9">
      <c r="C4058" s="294"/>
      <c r="E4058" s="294"/>
      <c r="I4058" s="294"/>
    </row>
    <row r="4059" spans="3:9">
      <c r="C4059" s="294"/>
      <c r="E4059" s="294"/>
      <c r="I4059" s="294"/>
    </row>
    <row r="4060" spans="3:9">
      <c r="C4060" s="294"/>
      <c r="E4060" s="294"/>
      <c r="I4060" s="294"/>
    </row>
    <row r="4061" spans="3:9">
      <c r="C4061" s="294"/>
      <c r="E4061" s="294"/>
      <c r="I4061" s="294"/>
    </row>
    <row r="4062" spans="3:9">
      <c r="C4062" s="294"/>
      <c r="E4062" s="294"/>
      <c r="I4062" s="294"/>
    </row>
    <row r="4063" spans="3:9">
      <c r="C4063" s="294"/>
      <c r="E4063" s="294"/>
      <c r="I4063" s="294"/>
    </row>
    <row r="4064" spans="3:9">
      <c r="C4064" s="294"/>
      <c r="E4064" s="294"/>
      <c r="I4064" s="294"/>
    </row>
    <row r="4065" spans="3:9">
      <c r="C4065" s="294"/>
      <c r="E4065" s="294"/>
      <c r="I4065" s="294"/>
    </row>
    <row r="4066" spans="3:9">
      <c r="C4066" s="294"/>
      <c r="E4066" s="294"/>
      <c r="I4066" s="294"/>
    </row>
    <row r="4067" spans="3:9">
      <c r="C4067" s="294"/>
      <c r="E4067" s="294"/>
      <c r="I4067" s="294"/>
    </row>
    <row r="4068" spans="3:9">
      <c r="C4068" s="294"/>
      <c r="E4068" s="294"/>
      <c r="I4068" s="294"/>
    </row>
    <row r="4069" spans="3:9">
      <c r="C4069" s="294"/>
      <c r="E4069" s="294"/>
      <c r="I4069" s="294"/>
    </row>
    <row r="4070" spans="3:9">
      <c r="C4070" s="294"/>
      <c r="E4070" s="294"/>
      <c r="I4070" s="294"/>
    </row>
    <row r="4071" spans="3:9">
      <c r="C4071" s="294"/>
      <c r="E4071" s="294"/>
      <c r="I4071" s="294"/>
    </row>
    <row r="4072" spans="3:9">
      <c r="C4072" s="294"/>
      <c r="E4072" s="294"/>
      <c r="I4072" s="294"/>
    </row>
    <row r="4073" spans="3:9">
      <c r="C4073" s="294"/>
      <c r="E4073" s="294"/>
      <c r="I4073" s="294"/>
    </row>
    <row r="4074" spans="3:9">
      <c r="C4074" s="294"/>
      <c r="E4074" s="294"/>
      <c r="I4074" s="294"/>
    </row>
    <row r="4075" spans="3:9">
      <c r="C4075" s="294"/>
      <c r="E4075" s="294"/>
      <c r="I4075" s="294"/>
    </row>
    <row r="4076" spans="3:9">
      <c r="C4076" s="294"/>
      <c r="E4076" s="294"/>
      <c r="I4076" s="294"/>
    </row>
    <row r="4077" spans="3:9">
      <c r="C4077" s="294"/>
      <c r="E4077" s="294"/>
      <c r="I4077" s="294"/>
    </row>
    <row r="4078" spans="3:9">
      <c r="C4078" s="294"/>
      <c r="E4078" s="294"/>
      <c r="I4078" s="294"/>
    </row>
    <row r="4079" spans="3:9">
      <c r="C4079" s="294"/>
      <c r="E4079" s="294"/>
      <c r="I4079" s="294"/>
    </row>
    <row r="4080" spans="3:9">
      <c r="C4080" s="294"/>
      <c r="E4080" s="294"/>
      <c r="I4080" s="294"/>
    </row>
    <row r="4081" spans="3:9">
      <c r="C4081" s="294"/>
      <c r="E4081" s="294"/>
      <c r="I4081" s="294"/>
    </row>
    <row r="4082" spans="3:9">
      <c r="C4082" s="294"/>
      <c r="E4082" s="294"/>
      <c r="I4082" s="294"/>
    </row>
    <row r="4083" spans="3:9">
      <c r="C4083" s="294"/>
      <c r="E4083" s="294"/>
      <c r="I4083" s="294"/>
    </row>
    <row r="4084" spans="3:9">
      <c r="C4084" s="294"/>
      <c r="E4084" s="294"/>
      <c r="I4084" s="294"/>
    </row>
    <row r="4085" spans="3:9">
      <c r="C4085" s="294"/>
      <c r="E4085" s="294"/>
      <c r="I4085" s="294"/>
    </row>
    <row r="4086" spans="3:9">
      <c r="C4086" s="294"/>
      <c r="E4086" s="294"/>
      <c r="I4086" s="294"/>
    </row>
    <row r="4087" spans="3:9">
      <c r="C4087" s="294"/>
      <c r="E4087" s="294"/>
      <c r="I4087" s="294"/>
    </row>
    <row r="4088" spans="3:9">
      <c r="C4088" s="294"/>
      <c r="E4088" s="294"/>
      <c r="I4088" s="294"/>
    </row>
    <row r="4089" spans="3:9">
      <c r="C4089" s="294"/>
      <c r="E4089" s="294"/>
      <c r="I4089" s="294"/>
    </row>
    <row r="4090" spans="3:9">
      <c r="C4090" s="294"/>
      <c r="E4090" s="294"/>
      <c r="I4090" s="294"/>
    </row>
    <row r="4091" spans="3:9">
      <c r="C4091" s="294"/>
      <c r="E4091" s="294"/>
      <c r="I4091" s="294"/>
    </row>
    <row r="4092" spans="3:9">
      <c r="C4092" s="294"/>
      <c r="E4092" s="294"/>
      <c r="I4092" s="294"/>
    </row>
    <row r="4093" spans="3:9">
      <c r="C4093" s="294"/>
      <c r="E4093" s="294"/>
      <c r="I4093" s="294"/>
    </row>
    <row r="4094" spans="3:9">
      <c r="C4094" s="294"/>
      <c r="E4094" s="294"/>
      <c r="I4094" s="294"/>
    </row>
    <row r="4095" spans="3:9">
      <c r="C4095" s="294"/>
      <c r="E4095" s="294"/>
      <c r="I4095" s="294"/>
    </row>
    <row r="4096" spans="3:9">
      <c r="C4096" s="294"/>
      <c r="E4096" s="294"/>
      <c r="I4096" s="294"/>
    </row>
    <row r="4097" spans="3:9">
      <c r="C4097" s="294"/>
      <c r="E4097" s="294"/>
      <c r="I4097" s="294"/>
    </row>
    <row r="4098" spans="3:9">
      <c r="C4098" s="294"/>
      <c r="E4098" s="294"/>
      <c r="I4098" s="294"/>
    </row>
    <row r="4099" spans="3:9">
      <c r="C4099" s="294"/>
      <c r="E4099" s="294"/>
      <c r="I4099" s="294"/>
    </row>
    <row r="4100" spans="3:9">
      <c r="C4100" s="294"/>
      <c r="E4100" s="294"/>
      <c r="I4100" s="294"/>
    </row>
    <row r="4101" spans="3:9">
      <c r="C4101" s="294"/>
      <c r="E4101" s="294"/>
      <c r="I4101" s="294"/>
    </row>
    <row r="4102" spans="3:9">
      <c r="C4102" s="294"/>
      <c r="E4102" s="294"/>
      <c r="I4102" s="294"/>
    </row>
    <row r="4103" spans="3:9">
      <c r="C4103" s="294"/>
      <c r="E4103" s="294"/>
      <c r="I4103" s="294"/>
    </row>
    <row r="4104" spans="3:9">
      <c r="C4104" s="294"/>
      <c r="E4104" s="294"/>
      <c r="I4104" s="294"/>
    </row>
    <row r="4105" spans="3:9">
      <c r="C4105" s="294"/>
      <c r="E4105" s="294"/>
      <c r="I4105" s="294"/>
    </row>
    <row r="4106" spans="3:9">
      <c r="C4106" s="294"/>
      <c r="E4106" s="294"/>
      <c r="I4106" s="294"/>
    </row>
    <row r="4107" spans="3:9">
      <c r="C4107" s="294"/>
      <c r="E4107" s="294"/>
      <c r="I4107" s="294"/>
    </row>
    <row r="4108" spans="3:9">
      <c r="C4108" s="294"/>
      <c r="E4108" s="294"/>
      <c r="I4108" s="294"/>
    </row>
    <row r="4109" spans="3:9">
      <c r="C4109" s="294"/>
      <c r="E4109" s="294"/>
      <c r="I4109" s="294"/>
    </row>
    <row r="4110" spans="3:9">
      <c r="C4110" s="294"/>
      <c r="E4110" s="294"/>
      <c r="I4110" s="294"/>
    </row>
    <row r="4111" spans="3:9">
      <c r="C4111" s="294"/>
      <c r="E4111" s="294"/>
      <c r="I4111" s="294"/>
    </row>
    <row r="4112" spans="3:9">
      <c r="C4112" s="294"/>
      <c r="E4112" s="294"/>
      <c r="I4112" s="294"/>
    </row>
    <row r="4113" spans="3:9">
      <c r="C4113" s="294"/>
      <c r="E4113" s="294"/>
      <c r="I4113" s="294"/>
    </row>
    <row r="4114" spans="3:9">
      <c r="C4114" s="294"/>
      <c r="E4114" s="294"/>
      <c r="I4114" s="294"/>
    </row>
    <row r="4115" spans="3:9">
      <c r="C4115" s="294"/>
      <c r="E4115" s="294"/>
      <c r="I4115" s="294"/>
    </row>
    <row r="4116" spans="3:9">
      <c r="C4116" s="294"/>
      <c r="E4116" s="294"/>
      <c r="I4116" s="294"/>
    </row>
    <row r="4117" spans="3:9">
      <c r="C4117" s="294"/>
      <c r="E4117" s="294"/>
      <c r="I4117" s="294"/>
    </row>
    <row r="4118" spans="3:9">
      <c r="C4118" s="294"/>
      <c r="E4118" s="294"/>
      <c r="I4118" s="294"/>
    </row>
    <row r="4119" spans="3:9">
      <c r="C4119" s="294"/>
      <c r="E4119" s="294"/>
      <c r="I4119" s="294"/>
    </row>
    <row r="4120" spans="3:9">
      <c r="C4120" s="294"/>
      <c r="E4120" s="294"/>
      <c r="I4120" s="294"/>
    </row>
    <row r="4121" spans="3:9">
      <c r="C4121" s="294"/>
      <c r="E4121" s="294"/>
      <c r="I4121" s="294"/>
    </row>
    <row r="4122" spans="3:9">
      <c r="C4122" s="294"/>
      <c r="E4122" s="294"/>
      <c r="I4122" s="294"/>
    </row>
    <row r="4123" spans="3:9">
      <c r="C4123" s="294"/>
      <c r="E4123" s="294"/>
      <c r="I4123" s="294"/>
    </row>
    <row r="4124" spans="3:9">
      <c r="C4124" s="294"/>
      <c r="E4124" s="294"/>
      <c r="I4124" s="294"/>
    </row>
    <row r="4125" spans="3:9">
      <c r="C4125" s="294"/>
      <c r="E4125" s="294"/>
      <c r="I4125" s="294"/>
    </row>
    <row r="4126" spans="3:9">
      <c r="C4126" s="294"/>
      <c r="E4126" s="294"/>
      <c r="I4126" s="294"/>
    </row>
    <row r="4127" spans="3:9">
      <c r="C4127" s="294"/>
      <c r="E4127" s="294"/>
      <c r="I4127" s="294"/>
    </row>
    <row r="4128" spans="3:9">
      <c r="C4128" s="294"/>
      <c r="E4128" s="294"/>
      <c r="I4128" s="294"/>
    </row>
    <row r="4129" spans="3:9">
      <c r="C4129" s="294"/>
      <c r="E4129" s="294"/>
      <c r="I4129" s="294"/>
    </row>
    <row r="4130" spans="3:9">
      <c r="C4130" s="294"/>
      <c r="E4130" s="294"/>
      <c r="I4130" s="294"/>
    </row>
    <row r="4131" spans="3:9">
      <c r="C4131" s="294"/>
      <c r="E4131" s="294"/>
      <c r="I4131" s="294"/>
    </row>
    <row r="4132" spans="3:9">
      <c r="C4132" s="294"/>
      <c r="E4132" s="294"/>
      <c r="I4132" s="294"/>
    </row>
    <row r="4133" spans="3:9">
      <c r="C4133" s="294"/>
      <c r="E4133" s="294"/>
      <c r="I4133" s="294"/>
    </row>
    <row r="4134" spans="3:9">
      <c r="C4134" s="294"/>
      <c r="E4134" s="294"/>
      <c r="I4134" s="294"/>
    </row>
    <row r="4135" spans="3:9">
      <c r="C4135" s="294"/>
      <c r="E4135" s="294"/>
      <c r="I4135" s="294"/>
    </row>
    <row r="4136" spans="3:9">
      <c r="C4136" s="294"/>
      <c r="E4136" s="294"/>
      <c r="I4136" s="294"/>
    </row>
    <row r="4137" spans="3:9">
      <c r="C4137" s="294"/>
      <c r="E4137" s="294"/>
      <c r="I4137" s="294"/>
    </row>
    <row r="4138" spans="3:9">
      <c r="C4138" s="294"/>
      <c r="E4138" s="294"/>
      <c r="I4138" s="294"/>
    </row>
    <row r="4139" spans="3:9">
      <c r="C4139" s="294"/>
      <c r="E4139" s="294"/>
      <c r="I4139" s="294"/>
    </row>
    <row r="4140" spans="3:9">
      <c r="C4140" s="294"/>
      <c r="E4140" s="294"/>
      <c r="I4140" s="294"/>
    </row>
    <row r="4141" spans="3:9">
      <c r="C4141" s="294"/>
      <c r="E4141" s="294"/>
      <c r="I4141" s="294"/>
    </row>
    <row r="4142" spans="3:9">
      <c r="C4142" s="294"/>
      <c r="E4142" s="294"/>
      <c r="I4142" s="294"/>
    </row>
    <row r="4143" spans="3:9">
      <c r="C4143" s="294"/>
      <c r="E4143" s="294"/>
      <c r="I4143" s="294"/>
    </row>
    <row r="4144" spans="3:9">
      <c r="C4144" s="294"/>
      <c r="E4144" s="294"/>
      <c r="I4144" s="294"/>
    </row>
    <row r="4145" spans="3:9">
      <c r="C4145" s="294"/>
      <c r="E4145" s="294"/>
      <c r="I4145" s="294"/>
    </row>
    <row r="4146" spans="3:9">
      <c r="C4146" s="294"/>
      <c r="E4146" s="294"/>
      <c r="I4146" s="294"/>
    </row>
    <row r="4147" spans="3:9">
      <c r="C4147" s="294"/>
      <c r="E4147" s="294"/>
      <c r="I4147" s="294"/>
    </row>
    <row r="4148" spans="3:9">
      <c r="C4148" s="294"/>
      <c r="E4148" s="294"/>
      <c r="I4148" s="294"/>
    </row>
    <row r="4149" spans="3:9">
      <c r="C4149" s="294"/>
      <c r="E4149" s="294"/>
      <c r="I4149" s="294"/>
    </row>
    <row r="4150" spans="3:9">
      <c r="C4150" s="294"/>
      <c r="E4150" s="294"/>
      <c r="I4150" s="294"/>
    </row>
    <row r="4151" spans="3:9">
      <c r="C4151" s="294"/>
      <c r="E4151" s="294"/>
      <c r="I4151" s="294"/>
    </row>
    <row r="4152" spans="3:9">
      <c r="C4152" s="294"/>
      <c r="E4152" s="294"/>
      <c r="I4152" s="294"/>
    </row>
    <row r="4153" spans="3:9">
      <c r="C4153" s="294"/>
      <c r="E4153" s="294"/>
      <c r="I4153" s="294"/>
    </row>
    <row r="4154" spans="3:9">
      <c r="C4154" s="294"/>
      <c r="E4154" s="294"/>
      <c r="I4154" s="294"/>
    </row>
    <row r="4155" spans="3:9">
      <c r="C4155" s="294"/>
      <c r="E4155" s="294"/>
      <c r="I4155" s="294"/>
    </row>
    <row r="4156" spans="3:9">
      <c r="C4156" s="294"/>
      <c r="E4156" s="294"/>
      <c r="I4156" s="294"/>
    </row>
    <row r="4157" spans="3:9">
      <c r="C4157" s="294"/>
      <c r="E4157" s="294"/>
      <c r="I4157" s="294"/>
    </row>
    <row r="4158" spans="3:9">
      <c r="C4158" s="294"/>
      <c r="E4158" s="294"/>
      <c r="I4158" s="294"/>
    </row>
    <row r="4159" spans="3:9">
      <c r="C4159" s="294"/>
      <c r="E4159" s="294"/>
      <c r="I4159" s="294"/>
    </row>
    <row r="4160" spans="3:9">
      <c r="C4160" s="294"/>
      <c r="E4160" s="294"/>
      <c r="I4160" s="294"/>
    </row>
    <row r="4161" spans="3:9">
      <c r="C4161" s="294"/>
      <c r="E4161" s="294"/>
      <c r="I4161" s="294"/>
    </row>
    <row r="4162" spans="3:9">
      <c r="C4162" s="294"/>
      <c r="E4162" s="294"/>
      <c r="I4162" s="294"/>
    </row>
    <row r="4163" spans="3:9">
      <c r="C4163" s="294"/>
      <c r="E4163" s="294"/>
      <c r="I4163" s="294"/>
    </row>
    <row r="4164" spans="3:9">
      <c r="C4164" s="294"/>
      <c r="E4164" s="294"/>
      <c r="I4164" s="294"/>
    </row>
    <row r="4165" spans="3:9">
      <c r="C4165" s="294"/>
      <c r="E4165" s="294"/>
      <c r="I4165" s="294"/>
    </row>
    <row r="4166" spans="3:9">
      <c r="C4166" s="294"/>
      <c r="E4166" s="294"/>
      <c r="I4166" s="294"/>
    </row>
    <row r="4167" spans="3:9">
      <c r="C4167" s="294"/>
      <c r="E4167" s="294"/>
      <c r="I4167" s="294"/>
    </row>
    <row r="4168" spans="3:9">
      <c r="C4168" s="294"/>
      <c r="E4168" s="294"/>
      <c r="I4168" s="294"/>
    </row>
    <row r="4169" spans="3:9">
      <c r="C4169" s="294"/>
      <c r="E4169" s="294"/>
      <c r="I4169" s="294"/>
    </row>
    <row r="4170" spans="3:9">
      <c r="C4170" s="294"/>
      <c r="E4170" s="294"/>
      <c r="I4170" s="294"/>
    </row>
    <row r="4171" spans="3:9">
      <c r="C4171" s="294"/>
      <c r="E4171" s="294"/>
      <c r="I4171" s="294"/>
    </row>
    <row r="4172" spans="3:9">
      <c r="C4172" s="294"/>
      <c r="E4172" s="294"/>
      <c r="I4172" s="294"/>
    </row>
    <row r="4173" spans="3:9">
      <c r="C4173" s="294"/>
      <c r="E4173" s="294"/>
      <c r="I4173" s="294"/>
    </row>
    <row r="4174" spans="3:9">
      <c r="C4174" s="294"/>
      <c r="E4174" s="294"/>
      <c r="I4174" s="294"/>
    </row>
    <row r="4175" spans="3:9">
      <c r="C4175" s="294"/>
      <c r="E4175" s="294"/>
      <c r="I4175" s="294"/>
    </row>
    <row r="4176" spans="3:9">
      <c r="C4176" s="294"/>
      <c r="E4176" s="294"/>
      <c r="I4176" s="294"/>
    </row>
    <row r="4177" spans="3:9">
      <c r="C4177" s="294"/>
      <c r="E4177" s="294"/>
      <c r="I4177" s="294"/>
    </row>
    <row r="4178" spans="3:9">
      <c r="C4178" s="294"/>
      <c r="E4178" s="294"/>
      <c r="I4178" s="294"/>
    </row>
    <row r="4179" spans="3:9">
      <c r="C4179" s="294"/>
      <c r="E4179" s="294"/>
      <c r="I4179" s="294"/>
    </row>
    <row r="4180" spans="3:9">
      <c r="C4180" s="294"/>
      <c r="E4180" s="294"/>
      <c r="I4180" s="294"/>
    </row>
    <row r="4181" spans="3:9">
      <c r="C4181" s="294"/>
      <c r="E4181" s="294"/>
      <c r="I4181" s="294"/>
    </row>
    <row r="4182" spans="3:9">
      <c r="C4182" s="294"/>
      <c r="E4182" s="294"/>
      <c r="I4182" s="294"/>
    </row>
    <row r="4183" spans="3:9">
      <c r="C4183" s="294"/>
      <c r="E4183" s="294"/>
      <c r="I4183" s="294"/>
    </row>
    <row r="4184" spans="3:9">
      <c r="C4184" s="294"/>
      <c r="E4184" s="294"/>
      <c r="I4184" s="294"/>
    </row>
    <row r="4185" spans="3:9">
      <c r="C4185" s="294"/>
      <c r="E4185" s="294"/>
      <c r="I4185" s="294"/>
    </row>
    <row r="4186" spans="3:9">
      <c r="C4186" s="294"/>
      <c r="E4186" s="294"/>
      <c r="I4186" s="294"/>
    </row>
    <row r="4187" spans="3:9">
      <c r="C4187" s="294"/>
      <c r="E4187" s="294"/>
      <c r="I4187" s="294"/>
    </row>
    <row r="4188" spans="3:9">
      <c r="C4188" s="294"/>
      <c r="E4188" s="294"/>
      <c r="I4188" s="294"/>
    </row>
    <row r="4189" spans="3:9">
      <c r="C4189" s="294"/>
      <c r="E4189" s="294"/>
      <c r="I4189" s="294"/>
    </row>
    <row r="4190" spans="3:9">
      <c r="C4190" s="294"/>
      <c r="E4190" s="294"/>
      <c r="I4190" s="294"/>
    </row>
    <row r="4191" spans="3:9">
      <c r="C4191" s="294"/>
      <c r="E4191" s="294"/>
      <c r="I4191" s="294"/>
    </row>
    <row r="4192" spans="3:9">
      <c r="C4192" s="294"/>
      <c r="E4192" s="294"/>
      <c r="I4192" s="294"/>
    </row>
    <row r="4193" spans="3:9">
      <c r="C4193" s="294"/>
      <c r="E4193" s="294"/>
      <c r="I4193" s="294"/>
    </row>
    <row r="4194" spans="3:9">
      <c r="C4194" s="294"/>
      <c r="E4194" s="294"/>
      <c r="I4194" s="294"/>
    </row>
    <row r="4195" spans="3:9">
      <c r="C4195" s="294"/>
      <c r="E4195" s="294"/>
      <c r="I4195" s="294"/>
    </row>
    <row r="4196" spans="3:9">
      <c r="C4196" s="294"/>
      <c r="E4196" s="294"/>
      <c r="I4196" s="294"/>
    </row>
    <row r="4197" spans="3:9">
      <c r="C4197" s="294"/>
      <c r="E4197" s="294"/>
      <c r="I4197" s="294"/>
    </row>
    <row r="4198" spans="3:9">
      <c r="C4198" s="294"/>
      <c r="E4198" s="294"/>
      <c r="I4198" s="294"/>
    </row>
    <row r="4199" spans="3:9">
      <c r="C4199" s="294"/>
      <c r="E4199" s="294"/>
      <c r="I4199" s="294"/>
    </row>
    <row r="4200" spans="3:9">
      <c r="C4200" s="294"/>
      <c r="E4200" s="294"/>
      <c r="I4200" s="294"/>
    </row>
    <row r="4201" spans="3:9">
      <c r="C4201" s="294"/>
      <c r="E4201" s="294"/>
      <c r="I4201" s="294"/>
    </row>
    <row r="4202" spans="3:9">
      <c r="C4202" s="294"/>
      <c r="E4202" s="294"/>
      <c r="I4202" s="294"/>
    </row>
    <row r="4203" spans="3:9">
      <c r="C4203" s="294"/>
      <c r="E4203" s="294"/>
      <c r="I4203" s="294"/>
    </row>
    <row r="4204" spans="3:9">
      <c r="C4204" s="294"/>
      <c r="E4204" s="294"/>
      <c r="I4204" s="294"/>
    </row>
    <row r="4205" spans="3:9">
      <c r="C4205" s="294"/>
      <c r="E4205" s="294"/>
      <c r="I4205" s="294"/>
    </row>
    <row r="4206" spans="3:9">
      <c r="C4206" s="294"/>
      <c r="E4206" s="294"/>
      <c r="I4206" s="294"/>
    </row>
    <row r="4207" spans="3:9">
      <c r="C4207" s="294"/>
      <c r="E4207" s="294"/>
      <c r="I4207" s="294"/>
    </row>
    <row r="4208" spans="3:9">
      <c r="C4208" s="294"/>
      <c r="E4208" s="294"/>
      <c r="I4208" s="294"/>
    </row>
    <row r="4209" spans="3:9">
      <c r="C4209" s="294"/>
      <c r="E4209" s="294"/>
      <c r="I4209" s="294"/>
    </row>
    <row r="4210" spans="3:9">
      <c r="C4210" s="294"/>
      <c r="E4210" s="294"/>
      <c r="I4210" s="294"/>
    </row>
    <row r="4211" spans="3:9">
      <c r="C4211" s="294"/>
      <c r="E4211" s="294"/>
      <c r="I4211" s="294"/>
    </row>
    <row r="4212" spans="3:9">
      <c r="C4212" s="294"/>
      <c r="E4212" s="294"/>
      <c r="I4212" s="294"/>
    </row>
    <row r="4213" spans="3:9">
      <c r="C4213" s="294"/>
      <c r="E4213" s="294"/>
      <c r="I4213" s="294"/>
    </row>
    <row r="4214" spans="3:9">
      <c r="C4214" s="294"/>
      <c r="E4214" s="294"/>
      <c r="I4214" s="294"/>
    </row>
    <row r="4215" spans="3:9">
      <c r="C4215" s="294"/>
      <c r="E4215" s="294"/>
      <c r="I4215" s="294"/>
    </row>
    <row r="4216" spans="3:9">
      <c r="C4216" s="294"/>
      <c r="E4216" s="294"/>
      <c r="I4216" s="294"/>
    </row>
    <row r="4217" spans="3:9">
      <c r="C4217" s="294"/>
      <c r="E4217" s="294"/>
      <c r="I4217" s="294"/>
    </row>
    <row r="4218" spans="3:9">
      <c r="C4218" s="294"/>
      <c r="E4218" s="294"/>
      <c r="I4218" s="294"/>
    </row>
    <row r="4219" spans="3:9">
      <c r="C4219" s="294"/>
      <c r="E4219" s="294"/>
      <c r="I4219" s="294"/>
    </row>
    <row r="4220" spans="3:9">
      <c r="C4220" s="294"/>
      <c r="E4220" s="294"/>
      <c r="I4220" s="294"/>
    </row>
    <row r="4221" spans="3:9">
      <c r="C4221" s="294"/>
      <c r="E4221" s="294"/>
      <c r="I4221" s="294"/>
    </row>
    <row r="4222" spans="3:9">
      <c r="C4222" s="294"/>
      <c r="E4222" s="294"/>
      <c r="I4222" s="294"/>
    </row>
    <row r="4223" spans="3:9">
      <c r="C4223" s="294"/>
      <c r="E4223" s="294"/>
      <c r="I4223" s="294"/>
    </row>
    <row r="4224" spans="3:9">
      <c r="C4224" s="294"/>
      <c r="E4224" s="294"/>
      <c r="I4224" s="294"/>
    </row>
    <row r="4225" spans="3:9">
      <c r="C4225" s="294"/>
      <c r="E4225" s="294"/>
      <c r="I4225" s="294"/>
    </row>
    <row r="4226" spans="3:9">
      <c r="C4226" s="294"/>
      <c r="E4226" s="294"/>
      <c r="I4226" s="294"/>
    </row>
    <row r="4227" spans="3:9">
      <c r="C4227" s="294"/>
      <c r="E4227" s="294"/>
      <c r="I4227" s="294"/>
    </row>
    <row r="4228" spans="3:9">
      <c r="C4228" s="294"/>
      <c r="E4228" s="294"/>
      <c r="I4228" s="294"/>
    </row>
    <row r="4229" spans="3:9">
      <c r="C4229" s="294"/>
      <c r="E4229" s="294"/>
      <c r="I4229" s="294"/>
    </row>
    <row r="4230" spans="3:9">
      <c r="C4230" s="294"/>
      <c r="E4230" s="294"/>
      <c r="I4230" s="294"/>
    </row>
    <row r="4231" spans="3:9">
      <c r="C4231" s="294"/>
      <c r="E4231" s="294"/>
      <c r="I4231" s="294"/>
    </row>
    <row r="4232" spans="3:9">
      <c r="C4232" s="294"/>
      <c r="E4232" s="294"/>
      <c r="I4232" s="294"/>
    </row>
    <row r="4233" spans="3:9">
      <c r="C4233" s="294"/>
      <c r="E4233" s="294"/>
      <c r="I4233" s="294"/>
    </row>
    <row r="4234" spans="3:9">
      <c r="C4234" s="294"/>
      <c r="E4234" s="294"/>
      <c r="I4234" s="294"/>
    </row>
    <row r="4235" spans="3:9">
      <c r="C4235" s="294"/>
      <c r="E4235" s="294"/>
      <c r="I4235" s="294"/>
    </row>
    <row r="4236" spans="3:9">
      <c r="C4236" s="294"/>
      <c r="E4236" s="294"/>
      <c r="I4236" s="294"/>
    </row>
    <row r="4237" spans="3:9">
      <c r="C4237" s="294"/>
      <c r="E4237" s="294"/>
      <c r="I4237" s="294"/>
    </row>
    <row r="4238" spans="3:9">
      <c r="C4238" s="294"/>
      <c r="E4238" s="294"/>
      <c r="I4238" s="294"/>
    </row>
    <row r="4239" spans="3:9">
      <c r="C4239" s="294"/>
      <c r="E4239" s="294"/>
      <c r="I4239" s="294"/>
    </row>
    <row r="4240" spans="3:9">
      <c r="C4240" s="294"/>
      <c r="E4240" s="294"/>
      <c r="I4240" s="294"/>
    </row>
    <row r="4241" spans="3:9">
      <c r="C4241" s="294"/>
      <c r="E4241" s="294"/>
      <c r="I4241" s="294"/>
    </row>
    <row r="4242" spans="3:9">
      <c r="C4242" s="294"/>
      <c r="E4242" s="294"/>
      <c r="I4242" s="294"/>
    </row>
    <row r="4243" spans="3:9">
      <c r="C4243" s="294"/>
      <c r="E4243" s="294"/>
      <c r="I4243" s="294"/>
    </row>
    <row r="4244" spans="3:9">
      <c r="C4244" s="294"/>
      <c r="E4244" s="294"/>
      <c r="I4244" s="294"/>
    </row>
    <row r="4245" spans="3:9">
      <c r="C4245" s="294"/>
      <c r="E4245" s="294"/>
      <c r="I4245" s="294"/>
    </row>
    <row r="4246" spans="3:9">
      <c r="C4246" s="294"/>
      <c r="E4246" s="294"/>
      <c r="I4246" s="294"/>
    </row>
    <row r="4247" spans="3:9">
      <c r="C4247" s="294"/>
      <c r="E4247" s="294"/>
      <c r="I4247" s="294"/>
    </row>
    <row r="4248" spans="3:9">
      <c r="C4248" s="294"/>
      <c r="E4248" s="294"/>
      <c r="I4248" s="294"/>
    </row>
    <row r="4249" spans="3:9">
      <c r="C4249" s="294"/>
      <c r="E4249" s="294"/>
      <c r="I4249" s="294"/>
    </row>
    <row r="4250" spans="3:9">
      <c r="C4250" s="294"/>
      <c r="E4250" s="294"/>
      <c r="I4250" s="294"/>
    </row>
    <row r="4251" spans="3:9">
      <c r="C4251" s="294"/>
      <c r="E4251" s="294"/>
      <c r="I4251" s="294"/>
    </row>
    <row r="4252" spans="3:9">
      <c r="C4252" s="294"/>
      <c r="E4252" s="294"/>
      <c r="I4252" s="294"/>
    </row>
    <row r="4253" spans="3:9">
      <c r="C4253" s="294"/>
      <c r="E4253" s="294"/>
      <c r="I4253" s="294"/>
    </row>
    <row r="4254" spans="3:9">
      <c r="C4254" s="294"/>
      <c r="E4254" s="294"/>
      <c r="I4254" s="294"/>
    </row>
    <row r="4255" spans="3:9">
      <c r="C4255" s="294"/>
      <c r="E4255" s="294"/>
      <c r="I4255" s="294"/>
    </row>
    <row r="4256" spans="3:9">
      <c r="C4256" s="294"/>
      <c r="E4256" s="294"/>
      <c r="I4256" s="294"/>
    </row>
    <row r="4257" spans="3:9">
      <c r="C4257" s="294"/>
      <c r="E4257" s="294"/>
      <c r="I4257" s="294"/>
    </row>
    <row r="4258" spans="3:9">
      <c r="C4258" s="294"/>
      <c r="E4258" s="294"/>
      <c r="I4258" s="294"/>
    </row>
    <row r="4259" spans="3:9">
      <c r="C4259" s="294"/>
      <c r="E4259" s="294"/>
      <c r="I4259" s="294"/>
    </row>
    <row r="4260" spans="3:9">
      <c r="C4260" s="294"/>
      <c r="E4260" s="294"/>
      <c r="I4260" s="294"/>
    </row>
    <row r="4261" spans="3:9">
      <c r="C4261" s="294"/>
      <c r="E4261" s="294"/>
      <c r="I4261" s="294"/>
    </row>
    <row r="4262" spans="3:9">
      <c r="C4262" s="294"/>
      <c r="E4262" s="294"/>
      <c r="I4262" s="294"/>
    </row>
    <row r="4263" spans="3:9">
      <c r="C4263" s="294"/>
      <c r="E4263" s="294"/>
      <c r="I4263" s="294"/>
    </row>
    <row r="4264" spans="3:9">
      <c r="C4264" s="294"/>
      <c r="E4264" s="294"/>
      <c r="I4264" s="294"/>
    </row>
    <row r="4265" spans="3:9">
      <c r="C4265" s="294"/>
      <c r="E4265" s="294"/>
      <c r="I4265" s="294"/>
    </row>
    <row r="4266" spans="3:9">
      <c r="C4266" s="294"/>
      <c r="E4266" s="294"/>
      <c r="I4266" s="294"/>
    </row>
    <row r="4267" spans="3:9">
      <c r="C4267" s="294"/>
      <c r="E4267" s="294"/>
      <c r="I4267" s="294"/>
    </row>
    <row r="4268" spans="3:9">
      <c r="C4268" s="294"/>
      <c r="E4268" s="294"/>
      <c r="I4268" s="294"/>
    </row>
    <row r="4269" spans="3:9">
      <c r="C4269" s="294"/>
      <c r="E4269" s="294"/>
      <c r="I4269" s="294"/>
    </row>
    <row r="4270" spans="3:9">
      <c r="C4270" s="294"/>
      <c r="E4270" s="294"/>
      <c r="I4270" s="294"/>
    </row>
    <row r="4271" spans="3:9">
      <c r="C4271" s="294"/>
      <c r="E4271" s="294"/>
      <c r="I4271" s="294"/>
    </row>
    <row r="4272" spans="3:9">
      <c r="C4272" s="294"/>
      <c r="E4272" s="294"/>
      <c r="I4272" s="294"/>
    </row>
    <row r="4273" spans="3:9">
      <c r="C4273" s="294"/>
      <c r="E4273" s="294"/>
      <c r="I4273" s="294"/>
    </row>
    <row r="4274" spans="3:9">
      <c r="C4274" s="294"/>
      <c r="E4274" s="294"/>
      <c r="I4274" s="294"/>
    </row>
    <row r="4275" spans="3:9">
      <c r="C4275" s="294"/>
      <c r="E4275" s="294"/>
      <c r="I4275" s="294"/>
    </row>
    <row r="4276" spans="3:9">
      <c r="C4276" s="294"/>
      <c r="E4276" s="294"/>
      <c r="I4276" s="294"/>
    </row>
    <row r="4277" spans="3:9">
      <c r="C4277" s="294"/>
      <c r="E4277" s="294"/>
      <c r="I4277" s="294"/>
    </row>
    <row r="4278" spans="3:9">
      <c r="C4278" s="294"/>
      <c r="E4278" s="294"/>
      <c r="I4278" s="294"/>
    </row>
    <row r="4279" spans="3:9">
      <c r="C4279" s="294"/>
      <c r="E4279" s="294"/>
      <c r="I4279" s="294"/>
    </row>
    <row r="4280" spans="3:9">
      <c r="C4280" s="294"/>
      <c r="E4280" s="294"/>
      <c r="I4280" s="294"/>
    </row>
    <row r="4281" spans="3:9">
      <c r="C4281" s="294"/>
      <c r="E4281" s="294"/>
      <c r="I4281" s="294"/>
    </row>
    <row r="4282" spans="3:9">
      <c r="C4282" s="294"/>
      <c r="E4282" s="294"/>
      <c r="I4282" s="294"/>
    </row>
    <row r="4283" spans="3:9">
      <c r="C4283" s="294"/>
      <c r="E4283" s="294"/>
      <c r="I4283" s="294"/>
    </row>
    <row r="4284" spans="3:9">
      <c r="C4284" s="294"/>
      <c r="E4284" s="294"/>
      <c r="I4284" s="294"/>
    </row>
    <row r="4285" spans="3:9">
      <c r="C4285" s="294"/>
      <c r="E4285" s="294"/>
      <c r="I4285" s="294"/>
    </row>
    <row r="4286" spans="3:9">
      <c r="C4286" s="294"/>
      <c r="E4286" s="294"/>
      <c r="I4286" s="294"/>
    </row>
    <row r="4287" spans="3:9">
      <c r="C4287" s="294"/>
      <c r="E4287" s="294"/>
      <c r="I4287" s="294"/>
    </row>
    <row r="4288" spans="3:9">
      <c r="C4288" s="294"/>
      <c r="E4288" s="294"/>
      <c r="I4288" s="294"/>
    </row>
    <row r="4289" spans="3:9">
      <c r="C4289" s="294"/>
      <c r="E4289" s="294"/>
      <c r="I4289" s="294"/>
    </row>
    <row r="4290" spans="3:9">
      <c r="C4290" s="294"/>
      <c r="E4290" s="294"/>
      <c r="I4290" s="294"/>
    </row>
    <row r="4291" spans="3:9">
      <c r="C4291" s="294"/>
      <c r="E4291" s="294"/>
      <c r="I4291" s="294"/>
    </row>
    <row r="4292" spans="3:9">
      <c r="C4292" s="294"/>
      <c r="E4292" s="294"/>
      <c r="I4292" s="294"/>
    </row>
    <row r="4293" spans="3:9">
      <c r="C4293" s="294"/>
      <c r="E4293" s="294"/>
      <c r="I4293" s="294"/>
    </row>
    <row r="4294" spans="3:9">
      <c r="C4294" s="294"/>
      <c r="E4294" s="294"/>
      <c r="I4294" s="294"/>
    </row>
    <row r="4295" spans="3:9">
      <c r="C4295" s="294"/>
      <c r="E4295" s="294"/>
      <c r="I4295" s="294"/>
    </row>
    <row r="4296" spans="3:9">
      <c r="C4296" s="294"/>
      <c r="E4296" s="294"/>
      <c r="I4296" s="294"/>
    </row>
    <row r="4297" spans="3:9">
      <c r="C4297" s="294"/>
      <c r="E4297" s="294"/>
      <c r="I4297" s="294"/>
    </row>
    <row r="4298" spans="3:9">
      <c r="C4298" s="294"/>
      <c r="E4298" s="294"/>
      <c r="I4298" s="294"/>
    </row>
    <row r="4299" spans="3:9">
      <c r="C4299" s="294"/>
      <c r="E4299" s="294"/>
      <c r="I4299" s="294"/>
    </row>
    <row r="4300" spans="3:9">
      <c r="C4300" s="294"/>
      <c r="E4300" s="294"/>
      <c r="I4300" s="294"/>
    </row>
    <row r="4301" spans="3:9">
      <c r="C4301" s="294"/>
      <c r="E4301" s="294"/>
      <c r="I4301" s="294"/>
    </row>
    <row r="4302" spans="3:9">
      <c r="C4302" s="294"/>
      <c r="E4302" s="294"/>
      <c r="I4302" s="294"/>
    </row>
    <row r="4303" spans="3:9">
      <c r="C4303" s="294"/>
      <c r="E4303" s="294"/>
      <c r="I4303" s="294"/>
    </row>
    <row r="4304" spans="3:9">
      <c r="C4304" s="294"/>
      <c r="E4304" s="294"/>
      <c r="I4304" s="294"/>
    </row>
    <row r="4305" spans="3:9">
      <c r="C4305" s="294"/>
      <c r="E4305" s="294"/>
      <c r="I4305" s="294"/>
    </row>
    <row r="4306" spans="3:9">
      <c r="C4306" s="294"/>
      <c r="E4306" s="294"/>
      <c r="I4306" s="294"/>
    </row>
    <row r="4307" spans="3:9">
      <c r="C4307" s="294"/>
      <c r="E4307" s="294"/>
      <c r="I4307" s="294"/>
    </row>
    <row r="4308" spans="3:9">
      <c r="C4308" s="294"/>
      <c r="E4308" s="294"/>
      <c r="I4308" s="294"/>
    </row>
    <row r="4309" spans="3:9">
      <c r="C4309" s="294"/>
      <c r="E4309" s="294"/>
      <c r="I4309" s="294"/>
    </row>
    <row r="4310" spans="3:9">
      <c r="C4310" s="294"/>
      <c r="E4310" s="294"/>
      <c r="I4310" s="294"/>
    </row>
    <row r="4311" spans="3:9">
      <c r="C4311" s="294"/>
      <c r="E4311" s="294"/>
      <c r="I4311" s="294"/>
    </row>
    <row r="4312" spans="3:9">
      <c r="C4312" s="294"/>
      <c r="E4312" s="294"/>
      <c r="I4312" s="294"/>
    </row>
    <row r="4313" spans="3:9">
      <c r="C4313" s="294"/>
      <c r="E4313" s="294"/>
      <c r="I4313" s="294"/>
    </row>
    <row r="4314" spans="3:9">
      <c r="C4314" s="294"/>
      <c r="E4314" s="294"/>
      <c r="I4314" s="294"/>
    </row>
    <row r="4315" spans="3:9">
      <c r="C4315" s="294"/>
      <c r="E4315" s="294"/>
      <c r="I4315" s="294"/>
    </row>
    <row r="4316" spans="3:9">
      <c r="C4316" s="294"/>
      <c r="E4316" s="294"/>
      <c r="I4316" s="294"/>
    </row>
    <row r="4317" spans="3:9">
      <c r="C4317" s="294"/>
      <c r="E4317" s="294"/>
      <c r="I4317" s="294"/>
    </row>
    <row r="4318" spans="3:9">
      <c r="C4318" s="294"/>
      <c r="E4318" s="294"/>
      <c r="I4318" s="294"/>
    </row>
    <row r="4319" spans="3:9">
      <c r="C4319" s="294"/>
      <c r="E4319" s="294"/>
      <c r="I4319" s="294"/>
    </row>
    <row r="4320" spans="3:9">
      <c r="C4320" s="294"/>
      <c r="E4320" s="294"/>
      <c r="I4320" s="294"/>
    </row>
    <row r="4321" spans="3:9">
      <c r="C4321" s="294"/>
      <c r="E4321" s="294"/>
      <c r="I4321" s="294"/>
    </row>
    <row r="4322" spans="3:9">
      <c r="C4322" s="294"/>
      <c r="E4322" s="294"/>
      <c r="I4322" s="294"/>
    </row>
    <row r="4323" spans="3:9">
      <c r="C4323" s="294"/>
      <c r="E4323" s="294"/>
      <c r="I4323" s="294"/>
    </row>
    <row r="4324" spans="3:9">
      <c r="C4324" s="294"/>
      <c r="E4324" s="294"/>
      <c r="I4324" s="294"/>
    </row>
    <row r="4325" spans="3:9">
      <c r="C4325" s="294"/>
      <c r="E4325" s="294"/>
      <c r="I4325" s="294"/>
    </row>
    <row r="4326" spans="3:9">
      <c r="C4326" s="294"/>
      <c r="E4326" s="294"/>
      <c r="I4326" s="294"/>
    </row>
    <row r="4327" spans="3:9">
      <c r="C4327" s="294"/>
      <c r="E4327" s="294"/>
      <c r="I4327" s="294"/>
    </row>
    <row r="4328" spans="3:9">
      <c r="C4328" s="294"/>
      <c r="E4328" s="294"/>
      <c r="I4328" s="294"/>
    </row>
    <row r="4329" spans="3:9">
      <c r="C4329" s="294"/>
      <c r="E4329" s="294"/>
      <c r="I4329" s="294"/>
    </row>
    <row r="4330" spans="3:9">
      <c r="C4330" s="294"/>
      <c r="E4330" s="294"/>
      <c r="I4330" s="294"/>
    </row>
    <row r="4331" spans="3:9">
      <c r="C4331" s="294"/>
      <c r="E4331" s="294"/>
      <c r="I4331" s="294"/>
    </row>
    <row r="4332" spans="3:9">
      <c r="C4332" s="294"/>
      <c r="E4332" s="294"/>
      <c r="I4332" s="294"/>
    </row>
    <row r="4333" spans="3:9">
      <c r="C4333" s="294"/>
      <c r="E4333" s="294"/>
      <c r="I4333" s="294"/>
    </row>
    <row r="4334" spans="3:9">
      <c r="C4334" s="294"/>
      <c r="E4334" s="294"/>
      <c r="I4334" s="294"/>
    </row>
    <row r="4335" spans="3:9">
      <c r="C4335" s="294"/>
      <c r="E4335" s="294"/>
      <c r="I4335" s="294"/>
    </row>
    <row r="4336" spans="3:9">
      <c r="C4336" s="294"/>
      <c r="E4336" s="294"/>
      <c r="I4336" s="294"/>
    </row>
    <row r="4337" spans="3:9">
      <c r="C4337" s="294"/>
      <c r="E4337" s="294"/>
      <c r="I4337" s="294"/>
    </row>
    <row r="4338" spans="3:9">
      <c r="C4338" s="294"/>
      <c r="E4338" s="294"/>
      <c r="I4338" s="294"/>
    </row>
    <row r="4339" spans="3:9">
      <c r="C4339" s="294"/>
      <c r="E4339" s="294"/>
      <c r="I4339" s="294"/>
    </row>
    <row r="4340" spans="3:9">
      <c r="C4340" s="294"/>
      <c r="E4340" s="294"/>
      <c r="I4340" s="294"/>
    </row>
    <row r="4341" spans="3:9">
      <c r="C4341" s="294"/>
      <c r="E4341" s="294"/>
      <c r="I4341" s="294"/>
    </row>
    <row r="4342" spans="3:9">
      <c r="C4342" s="294"/>
      <c r="E4342" s="294"/>
      <c r="I4342" s="294"/>
    </row>
    <row r="4343" spans="3:9">
      <c r="C4343" s="294"/>
      <c r="E4343" s="294"/>
      <c r="I4343" s="294"/>
    </row>
    <row r="4344" spans="3:9">
      <c r="C4344" s="294"/>
      <c r="E4344" s="294"/>
      <c r="I4344" s="294"/>
    </row>
    <row r="4345" spans="3:9">
      <c r="C4345" s="294"/>
      <c r="E4345" s="294"/>
      <c r="I4345" s="294"/>
    </row>
    <row r="4346" spans="3:9">
      <c r="C4346" s="294"/>
      <c r="E4346" s="294"/>
      <c r="I4346" s="294"/>
    </row>
    <row r="4347" spans="3:9">
      <c r="C4347" s="294"/>
      <c r="E4347" s="294"/>
      <c r="I4347" s="294"/>
    </row>
    <row r="4348" spans="3:9">
      <c r="C4348" s="294"/>
      <c r="E4348" s="294"/>
      <c r="I4348" s="294"/>
    </row>
    <row r="4349" spans="3:9">
      <c r="C4349" s="294"/>
      <c r="E4349" s="294"/>
      <c r="I4349" s="294"/>
    </row>
    <row r="4350" spans="3:9">
      <c r="C4350" s="294"/>
      <c r="E4350" s="294"/>
      <c r="I4350" s="294"/>
    </row>
    <row r="4351" spans="3:9">
      <c r="C4351" s="294"/>
      <c r="E4351" s="294"/>
      <c r="I4351" s="294"/>
    </row>
    <row r="4352" spans="3:9">
      <c r="C4352" s="294"/>
      <c r="E4352" s="294"/>
      <c r="I4352" s="294"/>
    </row>
    <row r="4353" spans="3:9">
      <c r="C4353" s="294"/>
      <c r="E4353" s="294"/>
      <c r="I4353" s="294"/>
    </row>
    <row r="4354" spans="3:9">
      <c r="C4354" s="294"/>
      <c r="E4354" s="294"/>
      <c r="I4354" s="294"/>
    </row>
    <row r="4355" spans="3:9">
      <c r="C4355" s="294"/>
      <c r="E4355" s="294"/>
      <c r="I4355" s="294"/>
    </row>
    <row r="4356" spans="3:9">
      <c r="C4356" s="294"/>
      <c r="E4356" s="294"/>
      <c r="I4356" s="294"/>
    </row>
    <row r="4357" spans="3:9">
      <c r="C4357" s="294"/>
      <c r="E4357" s="294"/>
      <c r="I4357" s="294"/>
    </row>
    <row r="4358" spans="3:9">
      <c r="C4358" s="294"/>
      <c r="E4358" s="294"/>
      <c r="I4358" s="294"/>
    </row>
    <row r="4359" spans="3:9">
      <c r="C4359" s="294"/>
      <c r="E4359" s="294"/>
      <c r="I4359" s="294"/>
    </row>
    <row r="4360" spans="3:9">
      <c r="C4360" s="294"/>
      <c r="E4360" s="294"/>
      <c r="I4360" s="294"/>
    </row>
    <row r="4361" spans="3:9">
      <c r="C4361" s="294"/>
      <c r="E4361" s="294"/>
      <c r="I4361" s="294"/>
    </row>
    <row r="4362" spans="3:9">
      <c r="C4362" s="294"/>
      <c r="E4362" s="294"/>
      <c r="I4362" s="294"/>
    </row>
    <row r="4363" spans="3:9">
      <c r="C4363" s="294"/>
      <c r="E4363" s="294"/>
      <c r="I4363" s="294"/>
    </row>
    <row r="4364" spans="3:9">
      <c r="C4364" s="294"/>
      <c r="E4364" s="294"/>
      <c r="I4364" s="294"/>
    </row>
    <row r="4365" spans="3:9">
      <c r="C4365" s="294"/>
      <c r="E4365" s="294"/>
      <c r="I4365" s="294"/>
    </row>
    <row r="4366" spans="3:9">
      <c r="C4366" s="294"/>
      <c r="E4366" s="294"/>
      <c r="I4366" s="294"/>
    </row>
    <row r="4367" spans="3:9">
      <c r="C4367" s="294"/>
      <c r="E4367" s="294"/>
      <c r="I4367" s="294"/>
    </row>
    <row r="4368" spans="3:9">
      <c r="C4368" s="294"/>
      <c r="E4368" s="294"/>
      <c r="I4368" s="294"/>
    </row>
    <row r="4369" spans="3:9">
      <c r="C4369" s="294"/>
      <c r="E4369" s="294"/>
      <c r="I4369" s="294"/>
    </row>
    <row r="4370" spans="3:9">
      <c r="C4370" s="294"/>
      <c r="E4370" s="294"/>
      <c r="I4370" s="294"/>
    </row>
    <row r="4371" spans="3:9">
      <c r="C4371" s="294"/>
      <c r="E4371" s="294"/>
      <c r="I4371" s="294"/>
    </row>
    <row r="4372" spans="3:9">
      <c r="C4372" s="294"/>
      <c r="E4372" s="294"/>
      <c r="I4372" s="294"/>
    </row>
    <row r="4373" spans="3:9">
      <c r="C4373" s="294"/>
      <c r="E4373" s="294"/>
      <c r="I4373" s="294"/>
    </row>
    <row r="4374" spans="3:9">
      <c r="C4374" s="294"/>
      <c r="E4374" s="294"/>
      <c r="I4374" s="294"/>
    </row>
    <row r="4375" spans="3:9">
      <c r="C4375" s="294"/>
      <c r="E4375" s="294"/>
      <c r="I4375" s="294"/>
    </row>
    <row r="4376" spans="3:9">
      <c r="C4376" s="294"/>
      <c r="E4376" s="294"/>
      <c r="I4376" s="294"/>
    </row>
    <row r="4377" spans="3:9">
      <c r="C4377" s="294"/>
      <c r="E4377" s="294"/>
      <c r="I4377" s="294"/>
    </row>
    <row r="4378" spans="3:9">
      <c r="C4378" s="294"/>
      <c r="E4378" s="294"/>
      <c r="I4378" s="294"/>
    </row>
    <row r="4379" spans="3:9">
      <c r="C4379" s="294"/>
      <c r="E4379" s="294"/>
      <c r="I4379" s="294"/>
    </row>
    <row r="4380" spans="3:9">
      <c r="C4380" s="294"/>
      <c r="E4380" s="294"/>
      <c r="I4380" s="294"/>
    </row>
    <row r="4381" spans="3:9">
      <c r="C4381" s="294"/>
      <c r="E4381" s="294"/>
      <c r="I4381" s="294"/>
    </row>
    <row r="4382" spans="3:9">
      <c r="C4382" s="294"/>
      <c r="E4382" s="294"/>
      <c r="I4382" s="294"/>
    </row>
    <row r="4383" spans="3:9">
      <c r="C4383" s="294"/>
      <c r="E4383" s="294"/>
      <c r="I4383" s="294"/>
    </row>
    <row r="4384" spans="3:9">
      <c r="C4384" s="294"/>
      <c r="E4384" s="294"/>
      <c r="I4384" s="294"/>
    </row>
    <row r="4385" spans="3:9">
      <c r="C4385" s="294"/>
      <c r="E4385" s="294"/>
      <c r="I4385" s="294"/>
    </row>
    <row r="4386" spans="3:9">
      <c r="C4386" s="294"/>
      <c r="E4386" s="294"/>
      <c r="I4386" s="294"/>
    </row>
    <row r="4387" spans="3:9">
      <c r="C4387" s="294"/>
      <c r="E4387" s="294"/>
      <c r="I4387" s="294"/>
    </row>
    <row r="4388" spans="3:9">
      <c r="C4388" s="294"/>
      <c r="E4388" s="294"/>
      <c r="I4388" s="294"/>
    </row>
    <row r="4389" spans="3:9">
      <c r="C4389" s="294"/>
      <c r="E4389" s="294"/>
      <c r="I4389" s="294"/>
    </row>
    <row r="4390" spans="3:9">
      <c r="C4390" s="294"/>
      <c r="E4390" s="294"/>
      <c r="I4390" s="294"/>
    </row>
    <row r="4391" spans="3:9">
      <c r="C4391" s="294"/>
      <c r="E4391" s="294"/>
      <c r="I4391" s="294"/>
    </row>
    <row r="4392" spans="3:9">
      <c r="C4392" s="294"/>
      <c r="E4392" s="294"/>
      <c r="I4392" s="294"/>
    </row>
    <row r="4393" spans="3:9">
      <c r="C4393" s="294"/>
      <c r="E4393" s="294"/>
      <c r="I4393" s="294"/>
    </row>
    <row r="4394" spans="3:9">
      <c r="C4394" s="294"/>
      <c r="E4394" s="294"/>
      <c r="I4394" s="294"/>
    </row>
    <row r="4395" spans="3:9">
      <c r="C4395" s="294"/>
      <c r="E4395" s="294"/>
      <c r="I4395" s="294"/>
    </row>
    <row r="4396" spans="3:9">
      <c r="C4396" s="294"/>
      <c r="E4396" s="294"/>
      <c r="I4396" s="294"/>
    </row>
    <row r="4397" spans="3:9">
      <c r="C4397" s="294"/>
      <c r="E4397" s="294"/>
      <c r="I4397" s="294"/>
    </row>
    <row r="4398" spans="3:9">
      <c r="C4398" s="294"/>
      <c r="E4398" s="294"/>
      <c r="I4398" s="294"/>
    </row>
    <row r="4399" spans="3:9">
      <c r="C4399" s="294"/>
      <c r="E4399" s="294"/>
      <c r="I4399" s="294"/>
    </row>
    <row r="4400" spans="3:9">
      <c r="C4400" s="294"/>
      <c r="E4400" s="294"/>
      <c r="I4400" s="294"/>
    </row>
    <row r="4401" spans="3:9">
      <c r="C4401" s="294"/>
      <c r="E4401" s="294"/>
      <c r="I4401" s="294"/>
    </row>
    <row r="4402" spans="3:9">
      <c r="C4402" s="294"/>
      <c r="E4402" s="294"/>
      <c r="I4402" s="294"/>
    </row>
    <row r="4403" spans="3:9">
      <c r="C4403" s="294"/>
      <c r="E4403" s="294"/>
      <c r="I4403" s="294"/>
    </row>
    <row r="4404" spans="3:9">
      <c r="C4404" s="294"/>
      <c r="E4404" s="294"/>
      <c r="I4404" s="294"/>
    </row>
    <row r="4405" spans="3:9">
      <c r="C4405" s="294"/>
      <c r="E4405" s="294"/>
      <c r="I4405" s="294"/>
    </row>
    <row r="4406" spans="3:9">
      <c r="C4406" s="294"/>
      <c r="E4406" s="294"/>
      <c r="I4406" s="294"/>
    </row>
    <row r="4407" spans="3:9">
      <c r="C4407" s="294"/>
      <c r="E4407" s="294"/>
      <c r="I4407" s="294"/>
    </row>
    <row r="4408" spans="3:9">
      <c r="C4408" s="294"/>
      <c r="E4408" s="294"/>
      <c r="I4408" s="294"/>
    </row>
    <row r="4409" spans="3:9">
      <c r="C4409" s="294"/>
      <c r="E4409" s="294"/>
      <c r="I4409" s="294"/>
    </row>
    <row r="4410" spans="3:9">
      <c r="C4410" s="294"/>
      <c r="E4410" s="294"/>
      <c r="I4410" s="294"/>
    </row>
    <row r="4411" spans="3:9">
      <c r="C4411" s="294"/>
      <c r="E4411" s="294"/>
      <c r="I4411" s="294"/>
    </row>
    <row r="4412" spans="3:9">
      <c r="C4412" s="294"/>
      <c r="E4412" s="294"/>
      <c r="I4412" s="294"/>
    </row>
    <row r="4413" spans="3:9">
      <c r="C4413" s="294"/>
      <c r="E4413" s="294"/>
      <c r="I4413" s="294"/>
    </row>
    <row r="4414" spans="3:9">
      <c r="C4414" s="294"/>
      <c r="E4414" s="294"/>
      <c r="I4414" s="294"/>
    </row>
    <row r="4415" spans="3:9">
      <c r="C4415" s="294"/>
      <c r="E4415" s="294"/>
      <c r="I4415" s="294"/>
    </row>
    <row r="4416" spans="3:9">
      <c r="C4416" s="294"/>
      <c r="E4416" s="294"/>
      <c r="I4416" s="294"/>
    </row>
    <row r="4417" spans="3:9">
      <c r="C4417" s="294"/>
      <c r="E4417" s="294"/>
      <c r="I4417" s="294"/>
    </row>
    <row r="4418" spans="3:9">
      <c r="C4418" s="294"/>
      <c r="E4418" s="294"/>
      <c r="I4418" s="294"/>
    </row>
    <row r="4419" spans="3:9">
      <c r="C4419" s="294"/>
      <c r="E4419" s="294"/>
      <c r="I4419" s="294"/>
    </row>
    <row r="4420" spans="3:9">
      <c r="C4420" s="294"/>
      <c r="E4420" s="294"/>
      <c r="I4420" s="294"/>
    </row>
    <row r="4421" spans="3:9">
      <c r="C4421" s="294"/>
      <c r="E4421" s="294"/>
      <c r="I4421" s="294"/>
    </row>
    <row r="4422" spans="3:9">
      <c r="C4422" s="294"/>
      <c r="E4422" s="294"/>
      <c r="I4422" s="294"/>
    </row>
    <row r="4423" spans="3:9">
      <c r="C4423" s="294"/>
      <c r="E4423" s="294"/>
      <c r="I4423" s="294"/>
    </row>
    <row r="4424" spans="3:9">
      <c r="C4424" s="294"/>
      <c r="E4424" s="294"/>
      <c r="I4424" s="294"/>
    </row>
    <row r="4425" spans="3:9">
      <c r="C4425" s="294"/>
      <c r="E4425" s="294"/>
      <c r="I4425" s="294"/>
    </row>
    <row r="4426" spans="3:9">
      <c r="C4426" s="294"/>
      <c r="E4426" s="294"/>
      <c r="I4426" s="294"/>
    </row>
    <row r="4427" spans="3:9">
      <c r="C4427" s="294"/>
      <c r="E4427" s="294"/>
      <c r="I4427" s="294"/>
    </row>
    <row r="4428" spans="3:9">
      <c r="C4428" s="294"/>
      <c r="E4428" s="294"/>
      <c r="I4428" s="294"/>
    </row>
    <row r="4429" spans="3:9">
      <c r="C4429" s="294"/>
      <c r="E4429" s="294"/>
      <c r="I4429" s="294"/>
    </row>
    <row r="4430" spans="3:9">
      <c r="C4430" s="294"/>
      <c r="E4430" s="294"/>
      <c r="I4430" s="294"/>
    </row>
    <row r="4431" spans="3:9">
      <c r="C4431" s="294"/>
      <c r="E4431" s="294"/>
      <c r="I4431" s="294"/>
    </row>
    <row r="4432" spans="3:9">
      <c r="C4432" s="294"/>
      <c r="E4432" s="294"/>
      <c r="I4432" s="294"/>
    </row>
    <row r="4433" spans="3:9">
      <c r="C4433" s="294"/>
      <c r="E4433" s="294"/>
      <c r="I4433" s="294"/>
    </row>
    <row r="4434" spans="3:9">
      <c r="C4434" s="294"/>
      <c r="E4434" s="294"/>
      <c r="I4434" s="294"/>
    </row>
    <row r="4435" spans="3:9">
      <c r="C4435" s="294"/>
      <c r="E4435" s="294"/>
      <c r="I4435" s="294"/>
    </row>
    <row r="4436" spans="3:9">
      <c r="C4436" s="294"/>
      <c r="E4436" s="294"/>
      <c r="I4436" s="294"/>
    </row>
    <row r="4437" spans="3:9">
      <c r="C4437" s="294"/>
      <c r="E4437" s="294"/>
      <c r="I4437" s="294"/>
    </row>
    <row r="4438" spans="3:9">
      <c r="C4438" s="294"/>
      <c r="E4438" s="294"/>
      <c r="I4438" s="294"/>
    </row>
    <row r="4439" spans="3:9">
      <c r="C4439" s="294"/>
      <c r="E4439" s="294"/>
      <c r="I4439" s="294"/>
    </row>
    <row r="4440" spans="3:9">
      <c r="C4440" s="294"/>
      <c r="E4440" s="294"/>
      <c r="I4440" s="294"/>
    </row>
    <row r="4441" spans="3:9">
      <c r="C4441" s="294"/>
      <c r="E4441" s="294"/>
      <c r="I4441" s="294"/>
    </row>
    <row r="4442" spans="3:9">
      <c r="C4442" s="294"/>
      <c r="E4442" s="294"/>
      <c r="I4442" s="294"/>
    </row>
    <row r="4443" spans="3:9">
      <c r="C4443" s="294"/>
      <c r="E4443" s="294"/>
      <c r="I4443" s="294"/>
    </row>
    <row r="4444" spans="3:9">
      <c r="C4444" s="294"/>
      <c r="E4444" s="294"/>
      <c r="I4444" s="294"/>
    </row>
    <row r="4445" spans="3:9">
      <c r="C4445" s="294"/>
      <c r="E4445" s="294"/>
      <c r="I4445" s="294"/>
    </row>
    <row r="4446" spans="3:9">
      <c r="C4446" s="294"/>
      <c r="E4446" s="294"/>
      <c r="I4446" s="294"/>
    </row>
    <row r="4447" spans="3:9">
      <c r="C4447" s="294"/>
      <c r="E4447" s="294"/>
      <c r="I4447" s="294"/>
    </row>
    <row r="4448" spans="3:9">
      <c r="C4448" s="294"/>
      <c r="E4448" s="294"/>
      <c r="I4448" s="294"/>
    </row>
    <row r="4449" spans="3:9">
      <c r="C4449" s="294"/>
      <c r="E4449" s="294"/>
      <c r="I4449" s="294"/>
    </row>
    <row r="4450" spans="3:9">
      <c r="C4450" s="294"/>
      <c r="E4450" s="294"/>
      <c r="I4450" s="294"/>
    </row>
    <row r="4451" spans="3:9">
      <c r="C4451" s="294"/>
      <c r="E4451" s="294"/>
      <c r="I4451" s="294"/>
    </row>
    <row r="4452" spans="3:9">
      <c r="C4452" s="294"/>
      <c r="E4452" s="294"/>
      <c r="I4452" s="294"/>
    </row>
    <row r="4453" spans="3:9">
      <c r="C4453" s="294"/>
      <c r="E4453" s="294"/>
      <c r="I4453" s="294"/>
    </row>
    <row r="4454" spans="3:9">
      <c r="C4454" s="294"/>
      <c r="E4454" s="294"/>
      <c r="I4454" s="294"/>
    </row>
    <row r="4455" spans="3:9">
      <c r="C4455" s="294"/>
      <c r="E4455" s="294"/>
      <c r="I4455" s="294"/>
    </row>
    <row r="4456" spans="3:9">
      <c r="C4456" s="294"/>
      <c r="E4456" s="294"/>
      <c r="I4456" s="294"/>
    </row>
    <row r="4457" spans="3:9">
      <c r="C4457" s="294"/>
      <c r="E4457" s="294"/>
      <c r="I4457" s="294"/>
    </row>
    <row r="4458" spans="3:9">
      <c r="C4458" s="294"/>
      <c r="E4458" s="294"/>
      <c r="I4458" s="294"/>
    </row>
    <row r="4459" spans="3:9">
      <c r="C4459" s="294"/>
      <c r="E4459" s="294"/>
      <c r="I4459" s="294"/>
    </row>
    <row r="4460" spans="3:9">
      <c r="C4460" s="294"/>
      <c r="E4460" s="294"/>
      <c r="I4460" s="294"/>
    </row>
    <row r="4461" spans="3:9">
      <c r="C4461" s="294"/>
      <c r="E4461" s="294"/>
      <c r="I4461" s="294"/>
    </row>
    <row r="4462" spans="3:9">
      <c r="C4462" s="294"/>
      <c r="E4462" s="294"/>
      <c r="I4462" s="294"/>
    </row>
    <row r="4463" spans="3:9">
      <c r="C4463" s="294"/>
      <c r="E4463" s="294"/>
      <c r="I4463" s="294"/>
    </row>
    <row r="4464" spans="3:9">
      <c r="C4464" s="294"/>
      <c r="E4464" s="294"/>
      <c r="I4464" s="294"/>
    </row>
    <row r="4465" spans="3:9">
      <c r="C4465" s="294"/>
      <c r="E4465" s="294"/>
      <c r="I4465" s="294"/>
    </row>
    <row r="4466" spans="3:9">
      <c r="C4466" s="294"/>
      <c r="E4466" s="294"/>
      <c r="I4466" s="294"/>
    </row>
    <row r="4467" spans="3:9">
      <c r="C4467" s="294"/>
      <c r="E4467" s="294"/>
      <c r="I4467" s="294"/>
    </row>
    <row r="4468" spans="3:9">
      <c r="C4468" s="294"/>
      <c r="E4468" s="294"/>
      <c r="I4468" s="294"/>
    </row>
    <row r="4469" spans="3:9">
      <c r="C4469" s="294"/>
      <c r="E4469" s="294"/>
      <c r="I4469" s="294"/>
    </row>
    <row r="4470" spans="3:9">
      <c r="C4470" s="294"/>
      <c r="E4470" s="294"/>
      <c r="I4470" s="294"/>
    </row>
    <row r="4471" spans="3:9">
      <c r="C4471" s="294"/>
      <c r="E4471" s="294"/>
      <c r="I4471" s="294"/>
    </row>
    <row r="4472" spans="3:9">
      <c r="C4472" s="294"/>
      <c r="E4472" s="294"/>
      <c r="I4472" s="294"/>
    </row>
    <row r="4473" spans="3:9">
      <c r="C4473" s="294"/>
      <c r="E4473" s="294"/>
      <c r="I4473" s="294"/>
    </row>
    <row r="4474" spans="3:9">
      <c r="C4474" s="294"/>
      <c r="E4474" s="294"/>
      <c r="I4474" s="294"/>
    </row>
    <row r="4475" spans="3:9">
      <c r="C4475" s="294"/>
      <c r="E4475" s="294"/>
      <c r="I4475" s="294"/>
    </row>
    <row r="4476" spans="3:9">
      <c r="C4476" s="294"/>
      <c r="E4476" s="294"/>
      <c r="I4476" s="294"/>
    </row>
    <row r="4477" spans="3:9">
      <c r="C4477" s="294"/>
      <c r="E4477" s="294"/>
      <c r="I4477" s="294"/>
    </row>
    <row r="4478" spans="3:9">
      <c r="C4478" s="294"/>
      <c r="E4478" s="294"/>
      <c r="I4478" s="294"/>
    </row>
    <row r="4479" spans="3:9">
      <c r="C4479" s="294"/>
      <c r="E4479" s="294"/>
      <c r="I4479" s="294"/>
    </row>
    <row r="4480" spans="3:9">
      <c r="C4480" s="294"/>
      <c r="E4480" s="294"/>
      <c r="I4480" s="294"/>
    </row>
    <row r="4481" spans="3:9">
      <c r="C4481" s="294"/>
      <c r="E4481" s="294"/>
      <c r="I4481" s="294"/>
    </row>
    <row r="4482" spans="3:9">
      <c r="C4482" s="294"/>
      <c r="E4482" s="294"/>
      <c r="I4482" s="294"/>
    </row>
    <row r="4483" spans="3:9">
      <c r="C4483" s="294"/>
      <c r="E4483" s="294"/>
      <c r="I4483" s="294"/>
    </row>
    <row r="4484" spans="3:9">
      <c r="C4484" s="294"/>
      <c r="E4484" s="294"/>
      <c r="I4484" s="294"/>
    </row>
    <row r="4485" spans="3:9">
      <c r="C4485" s="294"/>
      <c r="E4485" s="294"/>
      <c r="I4485" s="294"/>
    </row>
    <row r="4486" spans="3:9">
      <c r="C4486" s="294"/>
      <c r="E4486" s="294"/>
      <c r="I4486" s="294"/>
    </row>
    <row r="4487" spans="3:9">
      <c r="C4487" s="294"/>
      <c r="E4487" s="294"/>
      <c r="I4487" s="294"/>
    </row>
    <row r="4488" spans="3:9">
      <c r="C4488" s="294"/>
      <c r="E4488" s="294"/>
      <c r="I4488" s="294"/>
    </row>
    <row r="4489" spans="3:9">
      <c r="C4489" s="294"/>
      <c r="E4489" s="294"/>
      <c r="I4489" s="294"/>
    </row>
    <row r="4490" spans="3:9">
      <c r="C4490" s="294"/>
      <c r="E4490" s="294"/>
      <c r="I4490" s="294"/>
    </row>
    <row r="4491" spans="3:9">
      <c r="C4491" s="294"/>
      <c r="E4491" s="294"/>
      <c r="I4491" s="294"/>
    </row>
    <row r="4492" spans="3:9">
      <c r="C4492" s="294"/>
      <c r="E4492" s="294"/>
      <c r="I4492" s="294"/>
    </row>
    <row r="4493" spans="3:9">
      <c r="C4493" s="294"/>
      <c r="E4493" s="294"/>
      <c r="I4493" s="294"/>
    </row>
    <row r="4494" spans="3:9">
      <c r="C4494" s="294"/>
      <c r="E4494" s="294"/>
      <c r="I4494" s="294"/>
    </row>
    <row r="4495" spans="3:9">
      <c r="C4495" s="294"/>
      <c r="E4495" s="294"/>
      <c r="I4495" s="294"/>
    </row>
    <row r="4496" spans="3:9">
      <c r="C4496" s="294"/>
      <c r="E4496" s="294"/>
      <c r="I4496" s="294"/>
    </row>
    <row r="4497" spans="3:9">
      <c r="C4497" s="294"/>
      <c r="E4497" s="294"/>
      <c r="I4497" s="294"/>
    </row>
    <row r="4498" spans="3:9">
      <c r="C4498" s="294"/>
      <c r="E4498" s="294"/>
      <c r="I4498" s="294"/>
    </row>
    <row r="4499" spans="3:9">
      <c r="C4499" s="294"/>
      <c r="E4499" s="294"/>
      <c r="I4499" s="294"/>
    </row>
    <row r="4500" spans="3:9">
      <c r="C4500" s="294"/>
      <c r="E4500" s="294"/>
      <c r="I4500" s="294"/>
    </row>
    <row r="4501" spans="3:9">
      <c r="C4501" s="294"/>
      <c r="E4501" s="294"/>
      <c r="I4501" s="294"/>
    </row>
    <row r="4502" spans="3:9">
      <c r="C4502" s="294"/>
      <c r="E4502" s="294"/>
      <c r="I4502" s="294"/>
    </row>
    <row r="4503" spans="3:9">
      <c r="C4503" s="294"/>
      <c r="E4503" s="294"/>
      <c r="I4503" s="294"/>
    </row>
    <row r="4504" spans="3:9">
      <c r="C4504" s="294"/>
      <c r="E4504" s="294"/>
      <c r="I4504" s="294"/>
    </row>
    <row r="4505" spans="3:9">
      <c r="C4505" s="294"/>
      <c r="E4505" s="294"/>
      <c r="I4505" s="294"/>
    </row>
    <row r="4506" spans="3:9">
      <c r="C4506" s="294"/>
      <c r="E4506" s="294"/>
      <c r="I4506" s="294"/>
    </row>
    <row r="4507" spans="3:9">
      <c r="C4507" s="294"/>
      <c r="E4507" s="294"/>
      <c r="I4507" s="294"/>
    </row>
    <row r="4508" spans="3:9">
      <c r="C4508" s="294"/>
      <c r="E4508" s="294"/>
      <c r="I4508" s="294"/>
    </row>
    <row r="4509" spans="3:9">
      <c r="C4509" s="294"/>
      <c r="E4509" s="294"/>
      <c r="I4509" s="294"/>
    </row>
    <row r="4510" spans="3:9">
      <c r="C4510" s="294"/>
      <c r="E4510" s="294"/>
      <c r="I4510" s="294"/>
    </row>
    <row r="4511" spans="3:9">
      <c r="C4511" s="294"/>
      <c r="E4511" s="294"/>
      <c r="I4511" s="294"/>
    </row>
    <row r="4512" spans="3:9">
      <c r="C4512" s="294"/>
      <c r="E4512" s="294"/>
      <c r="I4512" s="294"/>
    </row>
    <row r="4513" spans="3:9">
      <c r="C4513" s="294"/>
      <c r="E4513" s="294"/>
      <c r="I4513" s="294"/>
    </row>
    <row r="4514" spans="3:9">
      <c r="C4514" s="294"/>
      <c r="E4514" s="294"/>
      <c r="I4514" s="294"/>
    </row>
    <row r="4515" spans="3:9">
      <c r="C4515" s="294"/>
      <c r="E4515" s="294"/>
      <c r="I4515" s="294"/>
    </row>
    <row r="4516" spans="3:9">
      <c r="C4516" s="294"/>
      <c r="E4516" s="294"/>
      <c r="I4516" s="294"/>
    </row>
    <row r="4517" spans="3:9">
      <c r="C4517" s="294"/>
      <c r="E4517" s="294"/>
      <c r="I4517" s="294"/>
    </row>
    <row r="4518" spans="3:9">
      <c r="C4518" s="294"/>
      <c r="E4518" s="294"/>
      <c r="I4518" s="294"/>
    </row>
    <row r="4519" spans="3:9">
      <c r="C4519" s="294"/>
      <c r="E4519" s="294"/>
      <c r="I4519" s="294"/>
    </row>
    <row r="4520" spans="3:9">
      <c r="C4520" s="294"/>
      <c r="E4520" s="294"/>
      <c r="I4520" s="294"/>
    </row>
    <row r="4521" spans="3:9">
      <c r="C4521" s="294"/>
      <c r="E4521" s="294"/>
      <c r="I4521" s="294"/>
    </row>
    <row r="4522" spans="3:9">
      <c r="C4522" s="294"/>
      <c r="E4522" s="294"/>
      <c r="I4522" s="294"/>
    </row>
    <row r="4523" spans="3:9">
      <c r="C4523" s="294"/>
      <c r="E4523" s="294"/>
      <c r="I4523" s="294"/>
    </row>
    <row r="4524" spans="3:9">
      <c r="C4524" s="294"/>
      <c r="E4524" s="294"/>
      <c r="I4524" s="294"/>
    </row>
    <row r="4525" spans="3:9">
      <c r="C4525" s="294"/>
      <c r="E4525" s="294"/>
      <c r="I4525" s="294"/>
    </row>
    <row r="4526" spans="3:9">
      <c r="C4526" s="294"/>
      <c r="E4526" s="294"/>
      <c r="I4526" s="294"/>
    </row>
    <row r="4527" spans="3:9">
      <c r="C4527" s="294"/>
      <c r="E4527" s="294"/>
      <c r="I4527" s="294"/>
    </row>
    <row r="4528" spans="3:9">
      <c r="C4528" s="294"/>
      <c r="E4528" s="294"/>
      <c r="I4528" s="294"/>
    </row>
    <row r="4529" spans="3:9">
      <c r="C4529" s="294"/>
      <c r="E4529" s="294"/>
      <c r="I4529" s="294"/>
    </row>
    <row r="4530" spans="3:9">
      <c r="C4530" s="294"/>
      <c r="E4530" s="294"/>
      <c r="I4530" s="294"/>
    </row>
    <row r="4531" spans="3:9">
      <c r="C4531" s="294"/>
      <c r="E4531" s="294"/>
      <c r="I4531" s="294"/>
    </row>
    <row r="4532" spans="3:9">
      <c r="C4532" s="294"/>
      <c r="E4532" s="294"/>
      <c r="I4532" s="294"/>
    </row>
    <row r="4533" spans="3:9">
      <c r="C4533" s="294"/>
      <c r="E4533" s="294"/>
      <c r="I4533" s="294"/>
    </row>
    <row r="4534" spans="3:9">
      <c r="C4534" s="294"/>
      <c r="E4534" s="294"/>
      <c r="I4534" s="294"/>
    </row>
    <row r="4535" spans="3:9">
      <c r="C4535" s="294"/>
      <c r="E4535" s="294"/>
      <c r="I4535" s="294"/>
    </row>
    <row r="4536" spans="3:9">
      <c r="C4536" s="294"/>
      <c r="E4536" s="294"/>
      <c r="I4536" s="294"/>
    </row>
    <row r="4537" spans="3:9">
      <c r="C4537" s="294"/>
      <c r="E4537" s="294"/>
      <c r="I4537" s="294"/>
    </row>
    <row r="4538" spans="3:9">
      <c r="C4538" s="294"/>
      <c r="E4538" s="294"/>
      <c r="I4538" s="294"/>
    </row>
    <row r="4539" spans="3:9">
      <c r="C4539" s="294"/>
      <c r="E4539" s="294"/>
      <c r="I4539" s="294"/>
    </row>
    <row r="4540" spans="3:9">
      <c r="C4540" s="294"/>
      <c r="E4540" s="294"/>
      <c r="I4540" s="294"/>
    </row>
    <row r="4541" spans="3:9">
      <c r="C4541" s="294"/>
      <c r="E4541" s="294"/>
      <c r="I4541" s="294"/>
    </row>
    <row r="4542" spans="3:9">
      <c r="C4542" s="294"/>
      <c r="E4542" s="294"/>
      <c r="I4542" s="294"/>
    </row>
    <row r="4543" spans="3:9">
      <c r="C4543" s="294"/>
      <c r="E4543" s="294"/>
      <c r="I4543" s="294"/>
    </row>
    <row r="4544" spans="3:9">
      <c r="C4544" s="294"/>
      <c r="E4544" s="294"/>
      <c r="I4544" s="294"/>
    </row>
    <row r="4545" spans="3:9">
      <c r="C4545" s="294"/>
      <c r="E4545" s="294"/>
      <c r="I4545" s="294"/>
    </row>
    <row r="4546" spans="3:9">
      <c r="C4546" s="294"/>
      <c r="E4546" s="294"/>
      <c r="I4546" s="294"/>
    </row>
    <row r="4547" spans="3:9">
      <c r="C4547" s="294"/>
      <c r="E4547" s="294"/>
      <c r="I4547" s="294"/>
    </row>
    <row r="4548" spans="3:9">
      <c r="C4548" s="294"/>
      <c r="E4548" s="294"/>
      <c r="I4548" s="294"/>
    </row>
    <row r="4549" spans="3:9">
      <c r="C4549" s="294"/>
      <c r="E4549" s="294"/>
      <c r="I4549" s="294"/>
    </row>
    <row r="4550" spans="3:9">
      <c r="C4550" s="294"/>
      <c r="E4550" s="294"/>
      <c r="I4550" s="294"/>
    </row>
    <row r="4551" spans="3:9">
      <c r="C4551" s="294"/>
      <c r="E4551" s="294"/>
      <c r="I4551" s="294"/>
    </row>
    <row r="4552" spans="3:9">
      <c r="C4552" s="294"/>
      <c r="E4552" s="294"/>
      <c r="I4552" s="294"/>
    </row>
    <row r="4553" spans="3:9">
      <c r="C4553" s="294"/>
      <c r="E4553" s="294"/>
      <c r="I4553" s="294"/>
    </row>
    <row r="4554" spans="3:9">
      <c r="C4554" s="294"/>
      <c r="E4554" s="294"/>
      <c r="I4554" s="294"/>
    </row>
    <row r="4555" spans="3:9">
      <c r="C4555" s="294"/>
      <c r="E4555" s="294"/>
      <c r="I4555" s="294"/>
    </row>
    <row r="4556" spans="3:9">
      <c r="C4556" s="294"/>
      <c r="E4556" s="294"/>
      <c r="I4556" s="294"/>
    </row>
    <row r="4557" spans="3:9">
      <c r="C4557" s="294"/>
      <c r="E4557" s="294"/>
      <c r="I4557" s="294"/>
    </row>
    <row r="4558" spans="3:9">
      <c r="C4558" s="294"/>
      <c r="E4558" s="294"/>
      <c r="I4558" s="294"/>
    </row>
    <row r="4559" spans="3:9">
      <c r="C4559" s="294"/>
      <c r="E4559" s="294"/>
      <c r="I4559" s="294"/>
    </row>
    <row r="4560" spans="3:9">
      <c r="C4560" s="294"/>
      <c r="E4560" s="294"/>
      <c r="I4560" s="294"/>
    </row>
    <row r="4561" spans="3:9">
      <c r="C4561" s="294"/>
      <c r="E4561" s="294"/>
      <c r="I4561" s="294"/>
    </row>
    <row r="4562" spans="3:9">
      <c r="C4562" s="294"/>
      <c r="E4562" s="294"/>
      <c r="I4562" s="294"/>
    </row>
    <row r="4563" spans="3:9">
      <c r="C4563" s="294"/>
      <c r="E4563" s="294"/>
      <c r="I4563" s="294"/>
    </row>
    <row r="4564" spans="3:9">
      <c r="C4564" s="294"/>
      <c r="E4564" s="294"/>
      <c r="I4564" s="294"/>
    </row>
    <row r="4565" spans="3:9">
      <c r="C4565" s="294"/>
      <c r="E4565" s="294"/>
      <c r="I4565" s="294"/>
    </row>
    <row r="4566" spans="3:9">
      <c r="C4566" s="294"/>
      <c r="E4566" s="294"/>
      <c r="I4566" s="294"/>
    </row>
    <row r="4567" spans="3:9">
      <c r="C4567" s="294"/>
      <c r="E4567" s="294"/>
      <c r="I4567" s="294"/>
    </row>
    <row r="4568" spans="3:9">
      <c r="C4568" s="294"/>
      <c r="E4568" s="294"/>
      <c r="I4568" s="294"/>
    </row>
    <row r="4569" spans="3:9">
      <c r="C4569" s="294"/>
      <c r="E4569" s="294"/>
      <c r="I4569" s="294"/>
    </row>
    <row r="4570" spans="3:9">
      <c r="C4570" s="294"/>
      <c r="E4570" s="294"/>
      <c r="I4570" s="294"/>
    </row>
    <row r="4571" spans="3:9">
      <c r="C4571" s="294"/>
      <c r="E4571" s="294"/>
      <c r="I4571" s="294"/>
    </row>
    <row r="4572" spans="3:9">
      <c r="C4572" s="294"/>
      <c r="E4572" s="294"/>
      <c r="I4572" s="294"/>
    </row>
    <row r="4573" spans="3:9">
      <c r="C4573" s="294"/>
      <c r="E4573" s="294"/>
      <c r="I4573" s="294"/>
    </row>
    <row r="4574" spans="3:9">
      <c r="C4574" s="294"/>
      <c r="E4574" s="294"/>
      <c r="I4574" s="294"/>
    </row>
    <row r="4575" spans="3:9">
      <c r="C4575" s="294"/>
      <c r="E4575" s="294"/>
      <c r="I4575" s="294"/>
    </row>
    <row r="4576" spans="3:9">
      <c r="C4576" s="294"/>
      <c r="E4576" s="294"/>
      <c r="I4576" s="294"/>
    </row>
    <row r="4577" spans="3:9">
      <c r="C4577" s="294"/>
      <c r="E4577" s="294"/>
      <c r="I4577" s="294"/>
    </row>
    <row r="4578" spans="3:9">
      <c r="C4578" s="294"/>
      <c r="E4578" s="294"/>
      <c r="I4578" s="294"/>
    </row>
    <row r="4579" spans="3:9">
      <c r="C4579" s="294"/>
      <c r="E4579" s="294"/>
      <c r="I4579" s="294"/>
    </row>
    <row r="4580" spans="3:9">
      <c r="C4580" s="294"/>
      <c r="E4580" s="294"/>
      <c r="I4580" s="294"/>
    </row>
    <row r="4581" spans="3:9">
      <c r="C4581" s="294"/>
      <c r="E4581" s="294"/>
      <c r="I4581" s="294"/>
    </row>
    <row r="4582" spans="3:9">
      <c r="C4582" s="294"/>
      <c r="E4582" s="294"/>
      <c r="I4582" s="294"/>
    </row>
    <row r="4583" spans="3:9">
      <c r="C4583" s="294"/>
      <c r="E4583" s="294"/>
      <c r="I4583" s="294"/>
    </row>
    <row r="4584" spans="3:9">
      <c r="C4584" s="294"/>
      <c r="E4584" s="294"/>
      <c r="I4584" s="294"/>
    </row>
    <row r="4585" spans="3:9">
      <c r="C4585" s="294"/>
      <c r="E4585" s="294"/>
      <c r="I4585" s="294"/>
    </row>
    <row r="4586" spans="3:9">
      <c r="C4586" s="294"/>
      <c r="E4586" s="294"/>
      <c r="I4586" s="294"/>
    </row>
    <row r="4587" spans="3:9">
      <c r="C4587" s="294"/>
      <c r="E4587" s="294"/>
      <c r="I4587" s="294"/>
    </row>
    <row r="4588" spans="3:9">
      <c r="C4588" s="294"/>
      <c r="E4588" s="294"/>
      <c r="I4588" s="294"/>
    </row>
    <row r="4589" spans="3:9">
      <c r="C4589" s="294"/>
      <c r="E4589" s="294"/>
      <c r="I4589" s="294"/>
    </row>
    <row r="4590" spans="3:9">
      <c r="C4590" s="294"/>
      <c r="E4590" s="294"/>
      <c r="I4590" s="294"/>
    </row>
    <row r="4591" spans="3:9">
      <c r="C4591" s="294"/>
      <c r="E4591" s="294"/>
      <c r="I4591" s="294"/>
    </row>
    <row r="4592" spans="3:9">
      <c r="C4592" s="294"/>
      <c r="E4592" s="294"/>
      <c r="I4592" s="294"/>
    </row>
    <row r="4593" spans="3:9">
      <c r="C4593" s="294"/>
      <c r="E4593" s="294"/>
      <c r="I4593" s="294"/>
    </row>
    <row r="4594" spans="3:9">
      <c r="C4594" s="294"/>
      <c r="E4594" s="294"/>
      <c r="I4594" s="294"/>
    </row>
    <row r="4595" spans="3:9">
      <c r="C4595" s="294"/>
      <c r="E4595" s="294"/>
      <c r="I4595" s="294"/>
    </row>
    <row r="4596" spans="3:9">
      <c r="C4596" s="294"/>
      <c r="E4596" s="294"/>
      <c r="I4596" s="294"/>
    </row>
    <row r="4597" spans="3:9">
      <c r="C4597" s="294"/>
      <c r="E4597" s="294"/>
      <c r="I4597" s="294"/>
    </row>
    <row r="4598" spans="3:9">
      <c r="C4598" s="294"/>
      <c r="E4598" s="294"/>
      <c r="I4598" s="294"/>
    </row>
    <row r="4599" spans="3:9">
      <c r="C4599" s="294"/>
      <c r="E4599" s="294"/>
      <c r="I4599" s="294"/>
    </row>
    <row r="4600" spans="3:9">
      <c r="C4600" s="294"/>
      <c r="E4600" s="294"/>
      <c r="I4600" s="294"/>
    </row>
    <row r="4601" spans="3:9">
      <c r="C4601" s="294"/>
      <c r="E4601" s="294"/>
      <c r="I4601" s="294"/>
    </row>
    <row r="4602" spans="3:9">
      <c r="C4602" s="294"/>
      <c r="E4602" s="294"/>
      <c r="I4602" s="294"/>
    </row>
    <row r="4603" spans="3:9">
      <c r="C4603" s="294"/>
      <c r="E4603" s="294"/>
      <c r="I4603" s="294"/>
    </row>
    <row r="4604" spans="3:9">
      <c r="C4604" s="294"/>
      <c r="E4604" s="294"/>
      <c r="I4604" s="294"/>
    </row>
    <row r="4605" spans="3:9">
      <c r="C4605" s="294"/>
      <c r="E4605" s="294"/>
      <c r="I4605" s="294"/>
    </row>
    <row r="4606" spans="3:9">
      <c r="C4606" s="294"/>
      <c r="E4606" s="294"/>
      <c r="I4606" s="294"/>
    </row>
    <row r="4607" spans="3:9">
      <c r="C4607" s="294"/>
      <c r="E4607" s="294"/>
      <c r="I4607" s="294"/>
    </row>
    <row r="4608" spans="3:9">
      <c r="C4608" s="294"/>
      <c r="E4608" s="294"/>
      <c r="I4608" s="294"/>
    </row>
    <row r="4609" spans="3:9">
      <c r="C4609" s="294"/>
      <c r="E4609" s="294"/>
      <c r="I4609" s="294"/>
    </row>
    <row r="4610" spans="3:9">
      <c r="C4610" s="294"/>
      <c r="E4610" s="294"/>
      <c r="I4610" s="294"/>
    </row>
    <row r="4611" spans="3:9">
      <c r="C4611" s="294"/>
      <c r="E4611" s="294"/>
      <c r="I4611" s="294"/>
    </row>
    <row r="4612" spans="3:9">
      <c r="C4612" s="294"/>
      <c r="E4612" s="294"/>
      <c r="I4612" s="294"/>
    </row>
    <row r="4613" spans="3:9">
      <c r="C4613" s="294"/>
      <c r="E4613" s="294"/>
      <c r="I4613" s="294"/>
    </row>
    <row r="4614" spans="3:9">
      <c r="C4614" s="294"/>
      <c r="E4614" s="294"/>
      <c r="I4614" s="294"/>
    </row>
    <row r="4615" spans="3:9">
      <c r="C4615" s="294"/>
      <c r="E4615" s="294"/>
      <c r="I4615" s="294"/>
    </row>
    <row r="4616" spans="3:9">
      <c r="C4616" s="294"/>
      <c r="E4616" s="294"/>
      <c r="I4616" s="294"/>
    </row>
    <row r="4617" spans="3:9">
      <c r="C4617" s="294"/>
      <c r="E4617" s="294"/>
      <c r="I4617" s="294"/>
    </row>
    <row r="4618" spans="3:9">
      <c r="C4618" s="294"/>
      <c r="E4618" s="294"/>
      <c r="I4618" s="294"/>
    </row>
    <row r="4619" spans="3:9">
      <c r="C4619" s="294"/>
      <c r="E4619" s="294"/>
      <c r="I4619" s="294"/>
    </row>
    <row r="4620" spans="3:9">
      <c r="C4620" s="294"/>
      <c r="E4620" s="294"/>
      <c r="I4620" s="294"/>
    </row>
    <row r="4621" spans="3:9">
      <c r="C4621" s="294"/>
      <c r="E4621" s="294"/>
      <c r="I4621" s="294"/>
    </row>
    <row r="4622" spans="3:9">
      <c r="C4622" s="294"/>
      <c r="E4622" s="294"/>
      <c r="I4622" s="294"/>
    </row>
    <row r="4623" spans="3:9">
      <c r="C4623" s="294"/>
      <c r="E4623" s="294"/>
      <c r="I4623" s="294"/>
    </row>
    <row r="4624" spans="3:9">
      <c r="C4624" s="294"/>
      <c r="E4624" s="294"/>
      <c r="I4624" s="294"/>
    </row>
    <row r="4625" spans="3:9">
      <c r="C4625" s="294"/>
      <c r="E4625" s="294"/>
      <c r="I4625" s="294"/>
    </row>
    <row r="4626" spans="3:9">
      <c r="C4626" s="294"/>
      <c r="E4626" s="294"/>
      <c r="I4626" s="294"/>
    </row>
    <row r="4627" spans="3:9">
      <c r="C4627" s="294"/>
      <c r="E4627" s="294"/>
      <c r="I4627" s="294"/>
    </row>
    <row r="4628" spans="3:9">
      <c r="C4628" s="294"/>
      <c r="E4628" s="294"/>
      <c r="I4628" s="294"/>
    </row>
    <row r="4629" spans="3:9">
      <c r="C4629" s="294"/>
      <c r="E4629" s="294"/>
      <c r="I4629" s="294"/>
    </row>
    <row r="4630" spans="3:9">
      <c r="C4630" s="294"/>
      <c r="E4630" s="294"/>
      <c r="I4630" s="294"/>
    </row>
    <row r="4631" spans="3:9">
      <c r="C4631" s="294"/>
      <c r="E4631" s="294"/>
      <c r="I4631" s="294"/>
    </row>
    <row r="4632" spans="3:9">
      <c r="C4632" s="294"/>
      <c r="E4632" s="294"/>
      <c r="I4632" s="294"/>
    </row>
    <row r="4633" spans="3:9">
      <c r="C4633" s="294"/>
      <c r="E4633" s="294"/>
      <c r="I4633" s="294"/>
    </row>
    <row r="4634" spans="3:9">
      <c r="C4634" s="294"/>
      <c r="E4634" s="294"/>
      <c r="I4634" s="294"/>
    </row>
    <row r="4635" spans="3:9">
      <c r="C4635" s="294"/>
      <c r="E4635" s="294"/>
      <c r="I4635" s="294"/>
    </row>
    <row r="4636" spans="3:9">
      <c r="C4636" s="294"/>
      <c r="E4636" s="294"/>
      <c r="I4636" s="294"/>
    </row>
    <row r="4637" spans="3:9">
      <c r="C4637" s="294"/>
      <c r="E4637" s="294"/>
      <c r="I4637" s="294"/>
    </row>
    <row r="4638" spans="3:9">
      <c r="C4638" s="294"/>
      <c r="E4638" s="294"/>
      <c r="I4638" s="294"/>
    </row>
    <row r="4639" spans="3:9">
      <c r="C4639" s="294"/>
      <c r="E4639" s="294"/>
      <c r="I4639" s="294"/>
    </row>
    <row r="4640" spans="3:9">
      <c r="C4640" s="294"/>
      <c r="E4640" s="294"/>
      <c r="I4640" s="294"/>
    </row>
    <row r="4641" spans="3:9">
      <c r="C4641" s="294"/>
      <c r="E4641" s="294"/>
      <c r="I4641" s="294"/>
    </row>
    <row r="4642" spans="3:9">
      <c r="C4642" s="294"/>
      <c r="E4642" s="294"/>
      <c r="I4642" s="294"/>
    </row>
    <row r="4643" spans="3:9">
      <c r="C4643" s="294"/>
      <c r="E4643" s="294"/>
      <c r="I4643" s="294"/>
    </row>
    <row r="4644" spans="3:9">
      <c r="C4644" s="294"/>
      <c r="E4644" s="294"/>
      <c r="I4644" s="294"/>
    </row>
    <row r="4645" spans="3:9">
      <c r="C4645" s="294"/>
      <c r="E4645" s="294"/>
      <c r="I4645" s="294"/>
    </row>
    <row r="4646" spans="3:9">
      <c r="C4646" s="294"/>
      <c r="E4646" s="294"/>
      <c r="I4646" s="294"/>
    </row>
    <row r="4647" spans="3:9">
      <c r="C4647" s="294"/>
      <c r="E4647" s="294"/>
      <c r="I4647" s="294"/>
    </row>
    <row r="4648" spans="3:9">
      <c r="C4648" s="294"/>
      <c r="E4648" s="294"/>
      <c r="I4648" s="294"/>
    </row>
    <row r="4649" spans="3:9">
      <c r="C4649" s="294"/>
      <c r="E4649" s="294"/>
      <c r="I4649" s="294"/>
    </row>
    <row r="4650" spans="3:9">
      <c r="C4650" s="294"/>
      <c r="E4650" s="294"/>
      <c r="I4650" s="294"/>
    </row>
    <row r="4651" spans="3:9">
      <c r="C4651" s="294"/>
      <c r="E4651" s="294"/>
      <c r="I4651" s="294"/>
    </row>
    <row r="4652" spans="3:9">
      <c r="C4652" s="294"/>
      <c r="E4652" s="294"/>
      <c r="I4652" s="294"/>
    </row>
    <row r="4653" spans="3:9">
      <c r="C4653" s="294"/>
      <c r="E4653" s="294"/>
      <c r="I4653" s="294"/>
    </row>
    <row r="4654" spans="3:9">
      <c r="C4654" s="294"/>
      <c r="E4654" s="294"/>
      <c r="I4654" s="294"/>
    </row>
    <row r="4655" spans="3:9">
      <c r="C4655" s="294"/>
      <c r="E4655" s="294"/>
      <c r="I4655" s="294"/>
    </row>
    <row r="4656" spans="3:9">
      <c r="C4656" s="294"/>
      <c r="E4656" s="294"/>
      <c r="I4656" s="294"/>
    </row>
    <row r="4657" spans="3:9">
      <c r="C4657" s="294"/>
      <c r="E4657" s="294"/>
      <c r="I4657" s="294"/>
    </row>
    <row r="4658" spans="3:9">
      <c r="C4658" s="294"/>
      <c r="E4658" s="294"/>
      <c r="I4658" s="294"/>
    </row>
    <row r="4659" spans="3:9">
      <c r="C4659" s="294"/>
      <c r="E4659" s="294"/>
      <c r="I4659" s="294"/>
    </row>
    <row r="4660" spans="3:9">
      <c r="C4660" s="294"/>
      <c r="E4660" s="294"/>
      <c r="I4660" s="294"/>
    </row>
    <row r="4661" spans="3:9">
      <c r="C4661" s="294"/>
      <c r="E4661" s="294"/>
      <c r="I4661" s="294"/>
    </row>
    <row r="4662" spans="3:9">
      <c r="C4662" s="294"/>
      <c r="E4662" s="294"/>
      <c r="I4662" s="294"/>
    </row>
    <row r="4663" spans="3:9">
      <c r="C4663" s="294"/>
      <c r="E4663" s="294"/>
      <c r="I4663" s="294"/>
    </row>
    <row r="4664" spans="3:9">
      <c r="C4664" s="294"/>
      <c r="E4664" s="294"/>
      <c r="I4664" s="294"/>
    </row>
    <row r="4665" spans="3:9">
      <c r="C4665" s="294"/>
      <c r="E4665" s="294"/>
      <c r="I4665" s="294"/>
    </row>
    <row r="4666" spans="3:9">
      <c r="C4666" s="294"/>
      <c r="E4666" s="294"/>
      <c r="I4666" s="294"/>
    </row>
    <row r="4667" spans="3:9">
      <c r="C4667" s="294"/>
      <c r="E4667" s="294"/>
      <c r="I4667" s="294"/>
    </row>
    <row r="4668" spans="3:9">
      <c r="C4668" s="294"/>
      <c r="E4668" s="294"/>
      <c r="I4668" s="294"/>
    </row>
    <row r="4669" spans="3:9">
      <c r="C4669" s="294"/>
      <c r="E4669" s="294"/>
      <c r="I4669" s="294"/>
    </row>
    <row r="4670" spans="3:9">
      <c r="C4670" s="294"/>
      <c r="E4670" s="294"/>
      <c r="I4670" s="294"/>
    </row>
    <row r="4671" spans="3:9">
      <c r="C4671" s="294"/>
      <c r="E4671" s="294"/>
      <c r="I4671" s="294"/>
    </row>
    <row r="4672" spans="3:9">
      <c r="C4672" s="294"/>
      <c r="E4672" s="294"/>
      <c r="I4672" s="294"/>
    </row>
    <row r="4673" spans="3:9">
      <c r="C4673" s="294"/>
      <c r="E4673" s="294"/>
      <c r="I4673" s="294"/>
    </row>
    <row r="4674" spans="3:9">
      <c r="C4674" s="294"/>
      <c r="E4674" s="294"/>
      <c r="I4674" s="294"/>
    </row>
    <row r="4675" spans="3:9">
      <c r="C4675" s="294"/>
      <c r="E4675" s="294"/>
      <c r="I4675" s="294"/>
    </row>
    <row r="4676" spans="3:9">
      <c r="C4676" s="294"/>
      <c r="E4676" s="294"/>
      <c r="I4676" s="294"/>
    </row>
    <row r="4677" spans="3:9">
      <c r="C4677" s="294"/>
      <c r="E4677" s="294"/>
      <c r="I4677" s="294"/>
    </row>
    <row r="4678" spans="3:9">
      <c r="C4678" s="294"/>
      <c r="E4678" s="294"/>
      <c r="I4678" s="294"/>
    </row>
    <row r="4679" spans="3:9">
      <c r="C4679" s="294"/>
      <c r="E4679" s="294"/>
      <c r="I4679" s="294"/>
    </row>
    <row r="4680" spans="3:9">
      <c r="C4680" s="294"/>
      <c r="E4680" s="294"/>
      <c r="I4680" s="294"/>
    </row>
    <row r="4681" spans="3:9">
      <c r="C4681" s="294"/>
      <c r="E4681" s="294"/>
      <c r="I4681" s="294"/>
    </row>
    <row r="4682" spans="3:9">
      <c r="C4682" s="294"/>
      <c r="E4682" s="294"/>
      <c r="I4682" s="294"/>
    </row>
    <row r="4683" spans="3:9">
      <c r="C4683" s="294"/>
      <c r="E4683" s="294"/>
      <c r="I4683" s="294"/>
    </row>
    <row r="4684" spans="3:9">
      <c r="C4684" s="294"/>
      <c r="E4684" s="294"/>
      <c r="I4684" s="294"/>
    </row>
    <row r="4685" spans="3:9">
      <c r="C4685" s="294"/>
      <c r="E4685" s="294"/>
      <c r="I4685" s="294"/>
    </row>
    <row r="4686" spans="3:9">
      <c r="C4686" s="294"/>
      <c r="E4686" s="294"/>
      <c r="I4686" s="294"/>
    </row>
    <row r="4687" spans="3:9">
      <c r="C4687" s="294"/>
      <c r="E4687" s="294"/>
      <c r="I4687" s="294"/>
    </row>
    <row r="4688" spans="3:9">
      <c r="C4688" s="294"/>
      <c r="E4688" s="294"/>
      <c r="I4688" s="294"/>
    </row>
    <row r="4689" spans="3:9">
      <c r="C4689" s="294"/>
      <c r="E4689" s="294"/>
      <c r="I4689" s="294"/>
    </row>
    <row r="4690" spans="3:9">
      <c r="C4690" s="294"/>
      <c r="E4690" s="294"/>
      <c r="I4690" s="294"/>
    </row>
    <row r="4691" spans="3:9">
      <c r="C4691" s="294"/>
      <c r="E4691" s="294"/>
      <c r="I4691" s="294"/>
    </row>
    <row r="4692" spans="3:9">
      <c r="C4692" s="294"/>
      <c r="E4692" s="294"/>
      <c r="I4692" s="294"/>
    </row>
    <row r="4693" spans="3:9">
      <c r="C4693" s="294"/>
      <c r="E4693" s="294"/>
      <c r="I4693" s="294"/>
    </row>
    <row r="4694" spans="3:9">
      <c r="C4694" s="294"/>
      <c r="E4694" s="294"/>
      <c r="I4694" s="294"/>
    </row>
    <row r="4695" spans="3:9">
      <c r="C4695" s="294"/>
      <c r="E4695" s="294"/>
      <c r="I4695" s="294"/>
    </row>
    <row r="4696" spans="3:9">
      <c r="C4696" s="294"/>
      <c r="E4696" s="294"/>
      <c r="I4696" s="294"/>
    </row>
    <row r="4697" spans="3:9">
      <c r="C4697" s="294"/>
      <c r="E4697" s="294"/>
      <c r="I4697" s="294"/>
    </row>
    <row r="4698" spans="3:9">
      <c r="C4698" s="294"/>
      <c r="E4698" s="294"/>
      <c r="I4698" s="294"/>
    </row>
    <row r="4699" spans="3:9">
      <c r="C4699" s="294"/>
      <c r="E4699" s="294"/>
      <c r="I4699" s="294"/>
    </row>
    <row r="4700" spans="3:9">
      <c r="C4700" s="294"/>
      <c r="E4700" s="294"/>
      <c r="I4700" s="294"/>
    </row>
    <row r="4701" spans="3:9">
      <c r="C4701" s="294"/>
      <c r="E4701" s="294"/>
      <c r="I4701" s="294"/>
    </row>
    <row r="4702" spans="3:9">
      <c r="C4702" s="294"/>
      <c r="E4702" s="294"/>
      <c r="I4702" s="294"/>
    </row>
    <row r="4703" spans="3:9">
      <c r="C4703" s="294"/>
      <c r="E4703" s="294"/>
      <c r="I4703" s="294"/>
    </row>
    <row r="4704" spans="3:9">
      <c r="C4704" s="294"/>
      <c r="E4704" s="294"/>
      <c r="I4704" s="294"/>
    </row>
    <row r="4705" spans="3:9">
      <c r="C4705" s="294"/>
      <c r="E4705" s="294"/>
      <c r="I4705" s="294"/>
    </row>
    <row r="4706" spans="3:9">
      <c r="C4706" s="294"/>
      <c r="E4706" s="294"/>
      <c r="I4706" s="294"/>
    </row>
    <row r="4707" spans="3:9">
      <c r="C4707" s="294"/>
      <c r="E4707" s="294"/>
      <c r="I4707" s="294"/>
    </row>
    <row r="4708" spans="3:9">
      <c r="C4708" s="294"/>
      <c r="E4708" s="294"/>
      <c r="I4708" s="294"/>
    </row>
    <row r="4709" spans="3:9">
      <c r="C4709" s="294"/>
      <c r="E4709" s="294"/>
      <c r="I4709" s="294"/>
    </row>
    <row r="4710" spans="3:9">
      <c r="C4710" s="294"/>
      <c r="E4710" s="294"/>
      <c r="I4710" s="294"/>
    </row>
    <row r="4711" spans="3:9">
      <c r="C4711" s="294"/>
      <c r="E4711" s="294"/>
      <c r="I4711" s="294"/>
    </row>
    <row r="4712" spans="3:9">
      <c r="C4712" s="294"/>
      <c r="E4712" s="294"/>
      <c r="I4712" s="294"/>
    </row>
    <row r="4713" spans="3:9">
      <c r="C4713" s="294"/>
      <c r="E4713" s="294"/>
      <c r="I4713" s="294"/>
    </row>
    <row r="4714" spans="3:9">
      <c r="C4714" s="294"/>
      <c r="E4714" s="294"/>
      <c r="I4714" s="294"/>
    </row>
    <row r="4715" spans="3:9">
      <c r="C4715" s="294"/>
      <c r="E4715" s="294"/>
      <c r="I4715" s="294"/>
    </row>
    <row r="4716" spans="3:9">
      <c r="C4716" s="294"/>
      <c r="E4716" s="294"/>
      <c r="I4716" s="294"/>
    </row>
    <row r="4717" spans="3:9">
      <c r="C4717" s="294"/>
      <c r="E4717" s="294"/>
      <c r="I4717" s="294"/>
    </row>
    <row r="4718" spans="3:9">
      <c r="C4718" s="294"/>
      <c r="E4718" s="294"/>
      <c r="I4718" s="294"/>
    </row>
    <row r="4719" spans="3:9">
      <c r="C4719" s="294"/>
      <c r="E4719" s="294"/>
      <c r="I4719" s="294"/>
    </row>
    <row r="4720" spans="3:9">
      <c r="C4720" s="294"/>
      <c r="E4720" s="294"/>
      <c r="I4720" s="294"/>
    </row>
    <row r="4721" spans="3:9">
      <c r="C4721" s="294"/>
      <c r="E4721" s="294"/>
      <c r="I4721" s="294"/>
    </row>
    <row r="4722" spans="3:9">
      <c r="C4722" s="294"/>
      <c r="E4722" s="294"/>
      <c r="I4722" s="294"/>
    </row>
    <row r="4723" spans="3:9">
      <c r="C4723" s="294"/>
      <c r="E4723" s="294"/>
      <c r="I4723" s="294"/>
    </row>
    <row r="4724" spans="3:9">
      <c r="C4724" s="294"/>
      <c r="E4724" s="294"/>
      <c r="I4724" s="294"/>
    </row>
    <row r="4725" spans="3:9">
      <c r="C4725" s="294"/>
      <c r="E4725" s="294"/>
      <c r="I4725" s="294"/>
    </row>
    <row r="4726" spans="3:9">
      <c r="C4726" s="294"/>
      <c r="E4726" s="294"/>
      <c r="I4726" s="294"/>
    </row>
    <row r="4727" spans="3:9">
      <c r="C4727" s="294"/>
      <c r="E4727" s="294"/>
      <c r="I4727" s="294"/>
    </row>
    <row r="4728" spans="3:9">
      <c r="C4728" s="294"/>
      <c r="E4728" s="294"/>
      <c r="I4728" s="294"/>
    </row>
    <row r="4729" spans="3:9">
      <c r="C4729" s="294"/>
      <c r="E4729" s="294"/>
      <c r="I4729" s="294"/>
    </row>
    <row r="4730" spans="3:9">
      <c r="C4730" s="294"/>
      <c r="E4730" s="294"/>
      <c r="I4730" s="294"/>
    </row>
    <row r="4731" spans="3:9">
      <c r="C4731" s="294"/>
      <c r="E4731" s="294"/>
      <c r="I4731" s="294"/>
    </row>
    <row r="4732" spans="3:9">
      <c r="C4732" s="294"/>
      <c r="E4732" s="294"/>
      <c r="I4732" s="294"/>
    </row>
    <row r="4733" spans="3:9">
      <c r="C4733" s="294"/>
      <c r="E4733" s="294"/>
      <c r="I4733" s="294"/>
    </row>
    <row r="4734" spans="3:9">
      <c r="C4734" s="294"/>
      <c r="E4734" s="294"/>
      <c r="I4734" s="294"/>
    </row>
    <row r="4735" spans="3:9">
      <c r="C4735" s="294"/>
      <c r="E4735" s="294"/>
      <c r="I4735" s="294"/>
    </row>
    <row r="4736" spans="3:9">
      <c r="C4736" s="294"/>
      <c r="E4736" s="294"/>
      <c r="I4736" s="294"/>
    </row>
    <row r="4737" spans="3:9">
      <c r="C4737" s="294"/>
      <c r="E4737" s="294"/>
      <c r="I4737" s="294"/>
    </row>
    <row r="4738" spans="3:9">
      <c r="C4738" s="294"/>
      <c r="E4738" s="294"/>
      <c r="I4738" s="294"/>
    </row>
    <row r="4739" spans="3:9">
      <c r="C4739" s="294"/>
      <c r="E4739" s="294"/>
      <c r="I4739" s="294"/>
    </row>
    <row r="4740" spans="3:9">
      <c r="C4740" s="294"/>
      <c r="E4740" s="294"/>
      <c r="I4740" s="294"/>
    </row>
    <row r="4741" spans="3:9">
      <c r="C4741" s="294"/>
      <c r="E4741" s="294"/>
      <c r="I4741" s="294"/>
    </row>
    <row r="4742" spans="3:9">
      <c r="C4742" s="294"/>
      <c r="E4742" s="294"/>
      <c r="I4742" s="294"/>
    </row>
    <row r="4743" spans="3:9">
      <c r="C4743" s="294"/>
      <c r="E4743" s="294"/>
      <c r="I4743" s="294"/>
    </row>
    <row r="4744" spans="3:9">
      <c r="C4744" s="294"/>
      <c r="E4744" s="294"/>
      <c r="I4744" s="294"/>
    </row>
    <row r="4745" spans="3:9">
      <c r="C4745" s="294"/>
      <c r="E4745" s="294"/>
      <c r="I4745" s="294"/>
    </row>
    <row r="4746" spans="3:9">
      <c r="C4746" s="294"/>
      <c r="E4746" s="294"/>
      <c r="I4746" s="294"/>
    </row>
    <row r="4747" spans="3:9">
      <c r="C4747" s="294"/>
      <c r="E4747" s="294"/>
      <c r="I4747" s="294"/>
    </row>
    <row r="4748" spans="3:9">
      <c r="C4748" s="294"/>
      <c r="E4748" s="294"/>
      <c r="I4748" s="294"/>
    </row>
    <row r="4749" spans="3:9">
      <c r="C4749" s="294"/>
      <c r="E4749" s="294"/>
      <c r="I4749" s="294"/>
    </row>
    <row r="4750" spans="3:9">
      <c r="C4750" s="294"/>
      <c r="E4750" s="294"/>
      <c r="I4750" s="294"/>
    </row>
    <row r="4751" spans="3:9">
      <c r="C4751" s="294"/>
      <c r="E4751" s="294"/>
      <c r="I4751" s="294"/>
    </row>
    <row r="4752" spans="3:9">
      <c r="C4752" s="294"/>
      <c r="E4752" s="294"/>
      <c r="I4752" s="294"/>
    </row>
    <row r="4753" spans="3:9">
      <c r="C4753" s="294"/>
      <c r="E4753" s="294"/>
      <c r="I4753" s="294"/>
    </row>
    <row r="4754" spans="3:9">
      <c r="C4754" s="294"/>
      <c r="E4754" s="294"/>
      <c r="I4754" s="294"/>
    </row>
    <row r="4755" spans="3:9">
      <c r="C4755" s="294"/>
      <c r="E4755" s="294"/>
      <c r="I4755" s="294"/>
    </row>
    <row r="4756" spans="3:9">
      <c r="C4756" s="294"/>
      <c r="E4756" s="294"/>
      <c r="I4756" s="294"/>
    </row>
    <row r="4757" spans="3:9">
      <c r="C4757" s="294"/>
      <c r="E4757" s="294"/>
      <c r="I4757" s="294"/>
    </row>
    <row r="4758" spans="3:9">
      <c r="C4758" s="294"/>
      <c r="E4758" s="294"/>
      <c r="I4758" s="294"/>
    </row>
    <row r="4759" spans="3:9">
      <c r="C4759" s="294"/>
      <c r="E4759" s="294"/>
      <c r="I4759" s="294"/>
    </row>
    <row r="4760" spans="3:9">
      <c r="C4760" s="294"/>
      <c r="E4760" s="294"/>
      <c r="I4760" s="294"/>
    </row>
    <row r="4761" spans="3:9">
      <c r="C4761" s="294"/>
      <c r="E4761" s="294"/>
      <c r="I4761" s="294"/>
    </row>
    <row r="4762" spans="3:9">
      <c r="C4762" s="294"/>
      <c r="E4762" s="294"/>
      <c r="I4762" s="294"/>
    </row>
    <row r="4763" spans="3:9">
      <c r="C4763" s="294"/>
      <c r="E4763" s="294"/>
      <c r="I4763" s="294"/>
    </row>
    <row r="4764" spans="3:9">
      <c r="C4764" s="294"/>
      <c r="E4764" s="294"/>
      <c r="I4764" s="294"/>
    </row>
    <row r="4765" spans="3:9">
      <c r="C4765" s="294"/>
      <c r="E4765" s="294"/>
      <c r="I4765" s="294"/>
    </row>
    <row r="4766" spans="3:9">
      <c r="C4766" s="294"/>
      <c r="E4766" s="294"/>
      <c r="I4766" s="294"/>
    </row>
    <row r="4767" spans="3:9">
      <c r="C4767" s="294"/>
      <c r="E4767" s="294"/>
      <c r="I4767" s="294"/>
    </row>
    <row r="4768" spans="3:9">
      <c r="C4768" s="294"/>
      <c r="E4768" s="294"/>
      <c r="I4768" s="294"/>
    </row>
    <row r="4769" spans="3:9">
      <c r="C4769" s="294"/>
      <c r="E4769" s="294"/>
      <c r="I4769" s="294"/>
    </row>
    <row r="4770" spans="3:9">
      <c r="C4770" s="294"/>
      <c r="E4770" s="294"/>
      <c r="I4770" s="294"/>
    </row>
    <row r="4771" spans="3:9">
      <c r="C4771" s="294"/>
      <c r="E4771" s="294"/>
      <c r="I4771" s="294"/>
    </row>
    <row r="4772" spans="3:9">
      <c r="C4772" s="294"/>
      <c r="E4772" s="294"/>
      <c r="I4772" s="294"/>
    </row>
    <row r="4773" spans="3:9">
      <c r="C4773" s="294"/>
      <c r="E4773" s="294"/>
      <c r="I4773" s="294"/>
    </row>
    <row r="4774" spans="3:9">
      <c r="C4774" s="294"/>
      <c r="E4774" s="294"/>
      <c r="I4774" s="294"/>
    </row>
    <row r="4775" spans="3:9">
      <c r="C4775" s="294"/>
      <c r="E4775" s="294"/>
      <c r="I4775" s="294"/>
    </row>
    <row r="4776" spans="3:9">
      <c r="C4776" s="294"/>
      <c r="E4776" s="294"/>
      <c r="I4776" s="294"/>
    </row>
    <row r="4777" spans="3:9">
      <c r="C4777" s="294"/>
      <c r="E4777" s="294"/>
      <c r="I4777" s="294"/>
    </row>
    <row r="4778" spans="3:9">
      <c r="C4778" s="294"/>
      <c r="E4778" s="294"/>
      <c r="I4778" s="294"/>
    </row>
    <row r="4779" spans="3:9">
      <c r="C4779" s="294"/>
      <c r="E4779" s="294"/>
      <c r="I4779" s="294"/>
    </row>
    <row r="4780" spans="3:9">
      <c r="C4780" s="294"/>
      <c r="E4780" s="294"/>
      <c r="I4780" s="294"/>
    </row>
    <row r="4781" spans="3:9">
      <c r="C4781" s="294"/>
      <c r="E4781" s="294"/>
      <c r="I4781" s="294"/>
    </row>
    <row r="4782" spans="3:9">
      <c r="C4782" s="294"/>
      <c r="E4782" s="294"/>
      <c r="I4782" s="294"/>
    </row>
    <row r="4783" spans="3:9">
      <c r="C4783" s="294"/>
      <c r="E4783" s="294"/>
      <c r="I4783" s="294"/>
    </row>
    <row r="4784" spans="3:9">
      <c r="C4784" s="294"/>
      <c r="E4784" s="294"/>
      <c r="I4784" s="294"/>
    </row>
    <row r="4785" spans="3:9">
      <c r="C4785" s="294"/>
      <c r="E4785" s="294"/>
      <c r="I4785" s="294"/>
    </row>
    <row r="4786" spans="3:9">
      <c r="C4786" s="294"/>
      <c r="E4786" s="294"/>
      <c r="I4786" s="294"/>
    </row>
    <row r="4787" spans="3:9">
      <c r="C4787" s="294"/>
      <c r="E4787" s="294"/>
      <c r="I4787" s="294"/>
    </row>
    <row r="4788" spans="3:9">
      <c r="C4788" s="294"/>
      <c r="E4788" s="294"/>
      <c r="I4788" s="294"/>
    </row>
    <row r="4789" spans="3:9">
      <c r="C4789" s="294"/>
      <c r="E4789" s="294"/>
      <c r="I4789" s="294"/>
    </row>
    <row r="4790" spans="3:9">
      <c r="C4790" s="294"/>
      <c r="E4790" s="294"/>
      <c r="I4790" s="294"/>
    </row>
    <row r="4791" spans="3:9">
      <c r="C4791" s="294"/>
      <c r="E4791" s="294"/>
      <c r="I4791" s="294"/>
    </row>
    <row r="4792" spans="3:9">
      <c r="C4792" s="294"/>
      <c r="E4792" s="294"/>
      <c r="I4792" s="294"/>
    </row>
    <row r="4793" spans="3:9">
      <c r="C4793" s="294"/>
      <c r="E4793" s="294"/>
      <c r="I4793" s="294"/>
    </row>
    <row r="4794" spans="3:9">
      <c r="C4794" s="294"/>
      <c r="E4794" s="294"/>
      <c r="I4794" s="294"/>
    </row>
    <row r="4795" spans="3:9">
      <c r="C4795" s="294"/>
      <c r="E4795" s="294"/>
      <c r="I4795" s="294"/>
    </row>
    <row r="4796" spans="3:9">
      <c r="C4796" s="294"/>
      <c r="E4796" s="294"/>
      <c r="I4796" s="294"/>
    </row>
    <row r="4797" spans="3:9">
      <c r="C4797" s="294"/>
      <c r="E4797" s="294"/>
      <c r="I4797" s="294"/>
    </row>
    <row r="4798" spans="3:9">
      <c r="C4798" s="294"/>
      <c r="E4798" s="294"/>
      <c r="I4798" s="294"/>
    </row>
    <row r="4799" spans="3:9">
      <c r="C4799" s="294"/>
      <c r="E4799" s="294"/>
      <c r="I4799" s="294"/>
    </row>
    <row r="4800" spans="3:9">
      <c r="C4800" s="294"/>
      <c r="E4800" s="294"/>
      <c r="I4800" s="294"/>
    </row>
    <row r="4801" spans="3:9">
      <c r="C4801" s="294"/>
      <c r="E4801" s="294"/>
      <c r="I4801" s="294"/>
    </row>
    <row r="4802" spans="3:9">
      <c r="C4802" s="294"/>
      <c r="E4802" s="294"/>
      <c r="I4802" s="294"/>
    </row>
    <row r="4803" spans="3:9">
      <c r="C4803" s="294"/>
      <c r="E4803" s="294"/>
      <c r="I4803" s="294"/>
    </row>
    <row r="4804" spans="3:9">
      <c r="C4804" s="294"/>
      <c r="E4804" s="294"/>
      <c r="I4804" s="294"/>
    </row>
    <row r="4805" spans="3:9">
      <c r="C4805" s="294"/>
      <c r="E4805" s="294"/>
      <c r="I4805" s="294"/>
    </row>
    <row r="4806" spans="3:9">
      <c r="C4806" s="294"/>
      <c r="E4806" s="294"/>
      <c r="I4806" s="294"/>
    </row>
    <row r="4807" spans="3:9">
      <c r="C4807" s="294"/>
      <c r="E4807" s="294"/>
      <c r="I4807" s="294"/>
    </row>
    <row r="4808" spans="3:9">
      <c r="C4808" s="294"/>
      <c r="E4808" s="294"/>
      <c r="I4808" s="294"/>
    </row>
    <row r="4809" spans="3:9">
      <c r="C4809" s="294"/>
      <c r="E4809" s="294"/>
      <c r="I4809" s="294"/>
    </row>
    <row r="4810" spans="3:9">
      <c r="C4810" s="294"/>
      <c r="E4810" s="294"/>
      <c r="I4810" s="294"/>
    </row>
    <row r="4811" spans="3:9">
      <c r="C4811" s="294"/>
      <c r="E4811" s="294"/>
      <c r="I4811" s="294"/>
    </row>
    <row r="4812" spans="3:9">
      <c r="C4812" s="294"/>
      <c r="E4812" s="294"/>
      <c r="I4812" s="294"/>
    </row>
    <row r="4813" spans="3:9">
      <c r="C4813" s="294"/>
      <c r="E4813" s="294"/>
      <c r="I4813" s="294"/>
    </row>
    <row r="4814" spans="3:9">
      <c r="C4814" s="294"/>
      <c r="E4814" s="294"/>
      <c r="I4814" s="294"/>
    </row>
    <row r="4815" spans="3:9">
      <c r="C4815" s="294"/>
      <c r="E4815" s="294"/>
      <c r="I4815" s="294"/>
    </row>
    <row r="4816" spans="3:9">
      <c r="C4816" s="294"/>
      <c r="E4816" s="294"/>
      <c r="I4816" s="294"/>
    </row>
    <row r="4817" spans="3:9">
      <c r="C4817" s="294"/>
      <c r="E4817" s="294"/>
      <c r="I4817" s="294"/>
    </row>
    <row r="4818" spans="3:9">
      <c r="C4818" s="294"/>
      <c r="E4818" s="294"/>
      <c r="I4818" s="294"/>
    </row>
    <row r="4819" spans="3:9">
      <c r="C4819" s="294"/>
      <c r="E4819" s="294"/>
      <c r="I4819" s="294"/>
    </row>
    <row r="4820" spans="3:9">
      <c r="C4820" s="294"/>
      <c r="E4820" s="294"/>
      <c r="I4820" s="294"/>
    </row>
    <row r="4821" spans="3:9">
      <c r="C4821" s="294"/>
      <c r="E4821" s="294"/>
      <c r="I4821" s="294"/>
    </row>
    <row r="4822" spans="3:9">
      <c r="C4822" s="294"/>
      <c r="E4822" s="294"/>
      <c r="I4822" s="294"/>
    </row>
    <row r="4823" spans="3:9">
      <c r="C4823" s="294"/>
      <c r="E4823" s="294"/>
      <c r="I4823" s="294"/>
    </row>
    <row r="4824" spans="3:9">
      <c r="C4824" s="294"/>
      <c r="E4824" s="294"/>
      <c r="I4824" s="294"/>
    </row>
    <row r="4825" spans="3:9">
      <c r="C4825" s="294"/>
      <c r="E4825" s="294"/>
      <c r="I4825" s="294"/>
    </row>
    <row r="4826" spans="3:9">
      <c r="C4826" s="294"/>
      <c r="E4826" s="294"/>
      <c r="I4826" s="294"/>
    </row>
    <row r="4827" spans="3:9">
      <c r="C4827" s="294"/>
      <c r="E4827" s="294"/>
      <c r="I4827" s="294"/>
    </row>
    <row r="4828" spans="3:9">
      <c r="C4828" s="294"/>
      <c r="E4828" s="294"/>
      <c r="I4828" s="294"/>
    </row>
    <row r="4829" spans="3:9">
      <c r="C4829" s="294"/>
      <c r="E4829" s="294"/>
      <c r="I4829" s="294"/>
    </row>
    <row r="4830" spans="3:9">
      <c r="C4830" s="294"/>
      <c r="E4830" s="294"/>
      <c r="I4830" s="294"/>
    </row>
    <row r="4831" spans="3:9">
      <c r="C4831" s="294"/>
      <c r="E4831" s="294"/>
      <c r="I4831" s="294"/>
    </row>
    <row r="4832" spans="3:9">
      <c r="C4832" s="294"/>
      <c r="E4832" s="294"/>
      <c r="I4832" s="294"/>
    </row>
    <row r="4833" spans="3:9">
      <c r="C4833" s="294"/>
      <c r="E4833" s="294"/>
      <c r="I4833" s="294"/>
    </row>
    <row r="4834" spans="3:9">
      <c r="C4834" s="294"/>
      <c r="E4834" s="294"/>
      <c r="I4834" s="294"/>
    </row>
    <row r="4835" spans="3:9">
      <c r="C4835" s="294"/>
      <c r="E4835" s="294"/>
      <c r="I4835" s="294"/>
    </row>
    <row r="4836" spans="3:9">
      <c r="C4836" s="294"/>
      <c r="E4836" s="294"/>
      <c r="I4836" s="294"/>
    </row>
    <row r="4837" spans="3:9">
      <c r="C4837" s="294"/>
      <c r="E4837" s="294"/>
      <c r="I4837" s="294"/>
    </row>
    <row r="4838" spans="3:9">
      <c r="C4838" s="294"/>
      <c r="E4838" s="294"/>
      <c r="I4838" s="294"/>
    </row>
    <row r="4839" spans="3:9">
      <c r="C4839" s="294"/>
      <c r="E4839" s="294"/>
      <c r="I4839" s="294"/>
    </row>
    <row r="4840" spans="3:9">
      <c r="C4840" s="294"/>
      <c r="E4840" s="294"/>
      <c r="I4840" s="294"/>
    </row>
    <row r="4841" spans="3:9">
      <c r="C4841" s="294"/>
      <c r="E4841" s="294"/>
      <c r="I4841" s="294"/>
    </row>
    <row r="4842" spans="3:9">
      <c r="C4842" s="294"/>
      <c r="E4842" s="294"/>
      <c r="I4842" s="294"/>
    </row>
    <row r="4843" spans="3:9">
      <c r="C4843" s="294"/>
      <c r="E4843" s="294"/>
      <c r="I4843" s="294"/>
    </row>
    <row r="4844" spans="3:9">
      <c r="C4844" s="294"/>
      <c r="E4844" s="294"/>
      <c r="I4844" s="294"/>
    </row>
    <row r="4845" spans="3:9">
      <c r="C4845" s="294"/>
      <c r="E4845" s="294"/>
      <c r="I4845" s="294"/>
    </row>
    <row r="4846" spans="3:9">
      <c r="C4846" s="294"/>
      <c r="E4846" s="294"/>
      <c r="I4846" s="294"/>
    </row>
    <row r="4847" spans="3:9">
      <c r="C4847" s="294"/>
      <c r="E4847" s="294"/>
      <c r="I4847" s="294"/>
    </row>
    <row r="4848" spans="3:9">
      <c r="C4848" s="294"/>
      <c r="E4848" s="294"/>
      <c r="I4848" s="294"/>
    </row>
    <row r="4849" spans="3:9">
      <c r="C4849" s="294"/>
      <c r="E4849" s="294"/>
      <c r="I4849" s="294"/>
    </row>
    <row r="4850" spans="3:9">
      <c r="C4850" s="294"/>
      <c r="E4850" s="294"/>
      <c r="I4850" s="294"/>
    </row>
    <row r="4851" spans="3:9">
      <c r="C4851" s="294"/>
      <c r="E4851" s="294"/>
      <c r="I4851" s="294"/>
    </row>
    <row r="4852" spans="3:9">
      <c r="C4852" s="294"/>
      <c r="E4852" s="294"/>
      <c r="I4852" s="294"/>
    </row>
    <row r="4853" spans="3:9">
      <c r="C4853" s="294"/>
      <c r="E4853" s="294"/>
      <c r="I4853" s="294"/>
    </row>
    <row r="4854" spans="3:9">
      <c r="C4854" s="294"/>
      <c r="E4854" s="294"/>
      <c r="I4854" s="294"/>
    </row>
    <row r="4855" spans="3:9">
      <c r="C4855" s="294"/>
      <c r="E4855" s="294"/>
      <c r="I4855" s="294"/>
    </row>
    <row r="4856" spans="3:9">
      <c r="C4856" s="294"/>
      <c r="E4856" s="294"/>
      <c r="I4856" s="294"/>
    </row>
    <row r="4857" spans="3:9">
      <c r="C4857" s="294"/>
      <c r="E4857" s="294"/>
      <c r="I4857" s="294"/>
    </row>
    <row r="4858" spans="3:9">
      <c r="C4858" s="294"/>
      <c r="E4858" s="294"/>
      <c r="I4858" s="294"/>
    </row>
    <row r="4859" spans="3:9">
      <c r="C4859" s="294"/>
      <c r="E4859" s="294"/>
      <c r="I4859" s="294"/>
    </row>
    <row r="4860" spans="3:9">
      <c r="C4860" s="294"/>
      <c r="E4860" s="294"/>
      <c r="I4860" s="294"/>
    </row>
    <row r="4861" spans="3:9">
      <c r="C4861" s="294"/>
      <c r="E4861" s="294"/>
      <c r="I4861" s="294"/>
    </row>
    <row r="4862" spans="3:9">
      <c r="C4862" s="294"/>
      <c r="E4862" s="294"/>
      <c r="I4862" s="294"/>
    </row>
    <row r="4863" spans="3:9">
      <c r="C4863" s="294"/>
      <c r="E4863" s="294"/>
      <c r="I4863" s="294"/>
    </row>
    <row r="4864" spans="3:9">
      <c r="C4864" s="294"/>
      <c r="E4864" s="294"/>
      <c r="I4864" s="294"/>
    </row>
    <row r="4865" spans="3:9">
      <c r="C4865" s="294"/>
      <c r="E4865" s="294"/>
      <c r="I4865" s="294"/>
    </row>
    <row r="4866" spans="3:9">
      <c r="C4866" s="294"/>
      <c r="E4866" s="294"/>
      <c r="I4866" s="294"/>
    </row>
    <row r="4867" spans="3:9">
      <c r="C4867" s="294"/>
      <c r="E4867" s="294"/>
      <c r="I4867" s="294"/>
    </row>
    <row r="4868" spans="3:9">
      <c r="C4868" s="294"/>
      <c r="E4868" s="294"/>
      <c r="I4868" s="294"/>
    </row>
    <row r="4869" spans="3:9">
      <c r="C4869" s="294"/>
      <c r="E4869" s="294"/>
      <c r="I4869" s="294"/>
    </row>
    <row r="4870" spans="3:9">
      <c r="C4870" s="294"/>
      <c r="E4870" s="294"/>
      <c r="I4870" s="294"/>
    </row>
    <row r="4871" spans="3:9">
      <c r="C4871" s="294"/>
      <c r="E4871" s="294"/>
      <c r="I4871" s="294"/>
    </row>
    <row r="4872" spans="3:9">
      <c r="C4872" s="294"/>
      <c r="E4872" s="294"/>
      <c r="I4872" s="294"/>
    </row>
    <row r="4873" spans="3:9">
      <c r="C4873" s="294"/>
      <c r="E4873" s="294"/>
      <c r="I4873" s="294"/>
    </row>
    <row r="4874" spans="3:9">
      <c r="C4874" s="294"/>
      <c r="E4874" s="294"/>
      <c r="I4874" s="294"/>
    </row>
    <row r="4875" spans="3:9">
      <c r="C4875" s="294"/>
      <c r="E4875" s="294"/>
      <c r="I4875" s="294"/>
    </row>
    <row r="4876" spans="3:9">
      <c r="C4876" s="294"/>
      <c r="E4876" s="294"/>
      <c r="I4876" s="294"/>
    </row>
    <row r="4877" spans="3:9">
      <c r="C4877" s="294"/>
      <c r="E4877" s="294"/>
      <c r="I4877" s="294"/>
    </row>
    <row r="4878" spans="3:9">
      <c r="C4878" s="294"/>
      <c r="E4878" s="294"/>
      <c r="I4878" s="294"/>
    </row>
    <row r="4879" spans="3:9">
      <c r="C4879" s="294"/>
      <c r="E4879" s="294"/>
      <c r="I4879" s="294"/>
    </row>
    <row r="4880" spans="3:9">
      <c r="C4880" s="294"/>
      <c r="E4880" s="294"/>
      <c r="I4880" s="294"/>
    </row>
    <row r="4881" spans="3:9">
      <c r="C4881" s="294"/>
      <c r="E4881" s="294"/>
      <c r="I4881" s="294"/>
    </row>
    <row r="4882" spans="3:9">
      <c r="C4882" s="294"/>
      <c r="E4882" s="294"/>
      <c r="I4882" s="294"/>
    </row>
    <row r="4883" spans="3:9">
      <c r="C4883" s="294"/>
      <c r="E4883" s="294"/>
      <c r="I4883" s="294"/>
    </row>
    <row r="4884" spans="3:9">
      <c r="C4884" s="294"/>
      <c r="E4884" s="294"/>
      <c r="I4884" s="294"/>
    </row>
    <row r="4885" spans="3:9">
      <c r="C4885" s="294"/>
      <c r="E4885" s="294"/>
      <c r="I4885" s="294"/>
    </row>
    <row r="4886" spans="3:9">
      <c r="C4886" s="294"/>
      <c r="E4886" s="294"/>
      <c r="I4886" s="294"/>
    </row>
    <row r="4887" spans="3:9">
      <c r="C4887" s="294"/>
      <c r="E4887" s="294"/>
      <c r="I4887" s="294"/>
    </row>
    <row r="4888" spans="3:9">
      <c r="C4888" s="294"/>
      <c r="E4888" s="294"/>
      <c r="I4888" s="294"/>
    </row>
    <row r="4889" spans="3:9">
      <c r="C4889" s="294"/>
      <c r="E4889" s="294"/>
      <c r="I4889" s="294"/>
    </row>
    <row r="4890" spans="3:9">
      <c r="C4890" s="294"/>
      <c r="E4890" s="294"/>
      <c r="I4890" s="294"/>
    </row>
    <row r="4891" spans="3:9">
      <c r="C4891" s="294"/>
      <c r="E4891" s="294"/>
      <c r="I4891" s="294"/>
    </row>
    <row r="4892" spans="3:9">
      <c r="C4892" s="294"/>
      <c r="E4892" s="294"/>
      <c r="I4892" s="294"/>
    </row>
    <row r="4893" spans="3:9">
      <c r="C4893" s="294"/>
      <c r="E4893" s="294"/>
      <c r="I4893" s="294"/>
    </row>
    <row r="4894" spans="3:9">
      <c r="C4894" s="294"/>
      <c r="E4894" s="294"/>
      <c r="I4894" s="294"/>
    </row>
    <row r="4895" spans="3:9">
      <c r="C4895" s="294"/>
      <c r="E4895" s="294"/>
      <c r="I4895" s="294"/>
    </row>
    <row r="4896" spans="3:9">
      <c r="C4896" s="294"/>
      <c r="E4896" s="294"/>
      <c r="I4896" s="294"/>
    </row>
    <row r="4897" spans="3:9">
      <c r="C4897" s="294"/>
      <c r="E4897" s="294"/>
      <c r="I4897" s="294"/>
    </row>
    <row r="4898" spans="3:9">
      <c r="C4898" s="294"/>
      <c r="E4898" s="294"/>
      <c r="I4898" s="294"/>
    </row>
    <row r="4899" spans="3:9">
      <c r="C4899" s="294"/>
      <c r="E4899" s="294"/>
      <c r="I4899" s="294"/>
    </row>
    <row r="4900" spans="3:9">
      <c r="C4900" s="294"/>
      <c r="E4900" s="294"/>
      <c r="I4900" s="294"/>
    </row>
    <row r="4901" spans="3:9">
      <c r="C4901" s="294"/>
      <c r="E4901" s="294"/>
      <c r="I4901" s="294"/>
    </row>
    <row r="4902" spans="3:9">
      <c r="C4902" s="294"/>
      <c r="E4902" s="294"/>
      <c r="I4902" s="294"/>
    </row>
    <row r="4903" spans="3:9">
      <c r="C4903" s="294"/>
      <c r="E4903" s="294"/>
      <c r="I4903" s="294"/>
    </row>
    <row r="4904" spans="3:9">
      <c r="C4904" s="294"/>
      <c r="E4904" s="294"/>
      <c r="I4904" s="294"/>
    </row>
    <row r="4905" spans="3:9">
      <c r="C4905" s="294"/>
      <c r="E4905" s="294"/>
      <c r="I4905" s="294"/>
    </row>
    <row r="4906" spans="3:9">
      <c r="C4906" s="294"/>
      <c r="E4906" s="294"/>
      <c r="I4906" s="294"/>
    </row>
    <row r="4907" spans="3:9">
      <c r="C4907" s="294"/>
      <c r="E4907" s="294"/>
      <c r="I4907" s="294"/>
    </row>
    <row r="4908" spans="3:9">
      <c r="C4908" s="294"/>
      <c r="E4908" s="294"/>
      <c r="I4908" s="294"/>
    </row>
    <row r="4909" spans="3:9">
      <c r="C4909" s="294"/>
      <c r="E4909" s="294"/>
      <c r="I4909" s="294"/>
    </row>
    <row r="4910" spans="3:9">
      <c r="C4910" s="294"/>
      <c r="E4910" s="294"/>
      <c r="I4910" s="294"/>
    </row>
    <row r="4911" spans="3:9">
      <c r="C4911" s="294"/>
      <c r="E4911" s="294"/>
      <c r="I4911" s="294"/>
    </row>
    <row r="4912" spans="3:9">
      <c r="C4912" s="294"/>
      <c r="E4912" s="294"/>
      <c r="I4912" s="294"/>
    </row>
    <row r="4913" spans="3:9">
      <c r="C4913" s="294"/>
      <c r="E4913" s="294"/>
      <c r="I4913" s="294"/>
    </row>
    <row r="4914" spans="3:9">
      <c r="C4914" s="294"/>
      <c r="E4914" s="294"/>
      <c r="I4914" s="294"/>
    </row>
    <row r="4915" spans="3:9">
      <c r="C4915" s="294"/>
      <c r="E4915" s="294"/>
      <c r="I4915" s="294"/>
    </row>
    <row r="4916" spans="3:9">
      <c r="C4916" s="294"/>
      <c r="E4916" s="294"/>
      <c r="I4916" s="294"/>
    </row>
    <row r="4917" spans="3:9">
      <c r="C4917" s="294"/>
      <c r="E4917" s="294"/>
      <c r="I4917" s="294"/>
    </row>
    <row r="4918" spans="3:9">
      <c r="C4918" s="294"/>
      <c r="E4918" s="294"/>
      <c r="I4918" s="294"/>
    </row>
    <row r="4919" spans="3:9">
      <c r="C4919" s="294"/>
      <c r="E4919" s="294"/>
      <c r="I4919" s="294"/>
    </row>
    <row r="4920" spans="3:9">
      <c r="C4920" s="294"/>
      <c r="E4920" s="294"/>
      <c r="I4920" s="294"/>
    </row>
    <row r="4921" spans="3:9">
      <c r="C4921" s="294"/>
      <c r="E4921" s="294"/>
      <c r="I4921" s="294"/>
    </row>
    <row r="4922" spans="3:9">
      <c r="C4922" s="294"/>
      <c r="E4922" s="294"/>
      <c r="I4922" s="294"/>
    </row>
    <row r="4923" spans="3:9">
      <c r="C4923" s="294"/>
      <c r="E4923" s="294"/>
      <c r="I4923" s="294"/>
    </row>
    <row r="4924" spans="3:9">
      <c r="C4924" s="294"/>
      <c r="E4924" s="294"/>
      <c r="I4924" s="294"/>
    </row>
    <row r="4925" spans="3:9">
      <c r="C4925" s="294"/>
      <c r="E4925" s="294"/>
      <c r="I4925" s="294"/>
    </row>
    <row r="4926" spans="3:9">
      <c r="C4926" s="294"/>
      <c r="E4926" s="294"/>
      <c r="I4926" s="294"/>
    </row>
    <row r="4927" spans="3:9">
      <c r="C4927" s="294"/>
      <c r="E4927" s="294"/>
      <c r="I4927" s="294"/>
    </row>
    <row r="4928" spans="3:9">
      <c r="C4928" s="294"/>
      <c r="E4928" s="294"/>
      <c r="I4928" s="294"/>
    </row>
    <row r="4929" spans="3:9">
      <c r="C4929" s="294"/>
      <c r="E4929" s="294"/>
      <c r="I4929" s="294"/>
    </row>
    <row r="4930" spans="3:9">
      <c r="C4930" s="294"/>
      <c r="E4930" s="294"/>
      <c r="I4930" s="294"/>
    </row>
    <row r="4931" spans="3:9">
      <c r="C4931" s="294"/>
      <c r="E4931" s="294"/>
      <c r="I4931" s="294"/>
    </row>
    <row r="4932" spans="3:9">
      <c r="C4932" s="294"/>
      <c r="E4932" s="294"/>
      <c r="I4932" s="294"/>
    </row>
    <row r="4933" spans="3:9">
      <c r="C4933" s="294"/>
      <c r="E4933" s="294"/>
      <c r="I4933" s="294"/>
    </row>
    <row r="4934" spans="3:9">
      <c r="C4934" s="294"/>
      <c r="E4934" s="294"/>
      <c r="I4934" s="294"/>
    </row>
    <row r="4935" spans="3:9">
      <c r="C4935" s="294"/>
      <c r="E4935" s="294"/>
      <c r="I4935" s="294"/>
    </row>
    <row r="4936" spans="3:9">
      <c r="C4936" s="294"/>
      <c r="E4936" s="294"/>
      <c r="I4936" s="294"/>
    </row>
    <row r="4937" spans="3:9">
      <c r="C4937" s="294"/>
      <c r="E4937" s="294"/>
      <c r="I4937" s="294"/>
    </row>
    <row r="4938" spans="3:9">
      <c r="C4938" s="294"/>
      <c r="E4938" s="294"/>
      <c r="I4938" s="294"/>
    </row>
    <row r="4939" spans="3:9">
      <c r="C4939" s="294"/>
      <c r="E4939" s="294"/>
      <c r="I4939" s="294"/>
    </row>
    <row r="4940" spans="3:9">
      <c r="C4940" s="294"/>
      <c r="E4940" s="294"/>
      <c r="I4940" s="294"/>
    </row>
    <row r="4941" spans="3:9">
      <c r="C4941" s="294"/>
      <c r="E4941" s="294"/>
      <c r="I4941" s="294"/>
    </row>
    <row r="4942" spans="3:9">
      <c r="C4942" s="294"/>
      <c r="E4942" s="294"/>
      <c r="I4942" s="294"/>
    </row>
    <row r="4943" spans="3:9">
      <c r="C4943" s="294"/>
      <c r="E4943" s="294"/>
      <c r="I4943" s="294"/>
    </row>
    <row r="4944" spans="3:9">
      <c r="C4944" s="294"/>
      <c r="E4944" s="294"/>
      <c r="I4944" s="294"/>
    </row>
    <row r="4945" spans="3:9">
      <c r="C4945" s="294"/>
      <c r="E4945" s="294"/>
      <c r="I4945" s="294"/>
    </row>
    <row r="4946" spans="3:9">
      <c r="C4946" s="294"/>
      <c r="E4946" s="294"/>
      <c r="I4946" s="294"/>
    </row>
    <row r="4947" spans="3:9">
      <c r="C4947" s="294"/>
      <c r="E4947" s="294"/>
      <c r="I4947" s="294"/>
    </row>
    <row r="4948" spans="3:9">
      <c r="C4948" s="294"/>
      <c r="E4948" s="294"/>
      <c r="I4948" s="294"/>
    </row>
    <row r="4949" spans="3:9">
      <c r="C4949" s="294"/>
      <c r="E4949" s="294"/>
      <c r="I4949" s="294"/>
    </row>
    <row r="4950" spans="3:9">
      <c r="C4950" s="294"/>
      <c r="E4950" s="294"/>
      <c r="I4950" s="294"/>
    </row>
    <row r="4951" spans="3:9">
      <c r="C4951" s="294"/>
      <c r="E4951" s="294"/>
      <c r="I4951" s="294"/>
    </row>
    <row r="4952" spans="3:9">
      <c r="C4952" s="294"/>
      <c r="E4952" s="294"/>
      <c r="I4952" s="294"/>
    </row>
    <row r="4953" spans="3:9">
      <c r="C4953" s="294"/>
      <c r="E4953" s="294"/>
      <c r="I4953" s="294"/>
    </row>
    <row r="4954" spans="3:9">
      <c r="C4954" s="294"/>
      <c r="E4954" s="294"/>
      <c r="I4954" s="294"/>
    </row>
    <row r="4955" spans="3:9">
      <c r="C4955" s="294"/>
      <c r="E4955" s="294"/>
      <c r="I4955" s="294"/>
    </row>
    <row r="4956" spans="3:9">
      <c r="C4956" s="294"/>
      <c r="E4956" s="294"/>
      <c r="I4956" s="294"/>
    </row>
    <row r="4957" spans="3:9">
      <c r="C4957" s="294"/>
      <c r="E4957" s="294"/>
      <c r="I4957" s="294"/>
    </row>
    <row r="4958" spans="3:9">
      <c r="C4958" s="294"/>
      <c r="E4958" s="294"/>
      <c r="I4958" s="294"/>
    </row>
    <row r="4959" spans="3:9">
      <c r="C4959" s="294"/>
      <c r="E4959" s="294"/>
      <c r="I4959" s="294"/>
    </row>
    <row r="4960" spans="3:9">
      <c r="C4960" s="294"/>
      <c r="E4960" s="294"/>
      <c r="I4960" s="294"/>
    </row>
    <row r="4961" spans="3:9">
      <c r="C4961" s="294"/>
      <c r="E4961" s="294"/>
      <c r="I4961" s="294"/>
    </row>
    <row r="4962" spans="3:9">
      <c r="C4962" s="294"/>
      <c r="E4962" s="294"/>
      <c r="I4962" s="294"/>
    </row>
    <row r="4963" spans="3:9">
      <c r="C4963" s="294"/>
      <c r="E4963" s="294"/>
      <c r="I4963" s="294"/>
    </row>
    <row r="4964" spans="3:9">
      <c r="C4964" s="294"/>
      <c r="E4964" s="294"/>
      <c r="I4964" s="294"/>
    </row>
    <row r="4965" spans="3:9">
      <c r="C4965" s="294"/>
      <c r="E4965" s="294"/>
      <c r="I4965" s="294"/>
    </row>
    <row r="4966" spans="3:9">
      <c r="C4966" s="294"/>
      <c r="E4966" s="294"/>
      <c r="I4966" s="294"/>
    </row>
    <row r="4967" spans="3:9">
      <c r="C4967" s="294"/>
      <c r="E4967" s="294"/>
      <c r="I4967" s="294"/>
    </row>
    <row r="4968" spans="3:9">
      <c r="C4968" s="294"/>
      <c r="E4968" s="294"/>
      <c r="I4968" s="294"/>
    </row>
    <row r="4969" spans="3:9">
      <c r="C4969" s="294"/>
      <c r="E4969" s="294"/>
      <c r="I4969" s="294"/>
    </row>
    <row r="4970" spans="3:9">
      <c r="C4970" s="294"/>
      <c r="E4970" s="294"/>
      <c r="I4970" s="294"/>
    </row>
    <row r="4971" spans="3:9">
      <c r="C4971" s="294"/>
      <c r="E4971" s="294"/>
      <c r="I4971" s="294"/>
    </row>
    <row r="4972" spans="3:9">
      <c r="C4972" s="294"/>
      <c r="E4972" s="294"/>
      <c r="I4972" s="294"/>
    </row>
    <row r="4973" spans="3:9">
      <c r="C4973" s="294"/>
      <c r="E4973" s="294"/>
      <c r="I4973" s="294"/>
    </row>
    <row r="4974" spans="3:9">
      <c r="C4974" s="294"/>
      <c r="E4974" s="294"/>
      <c r="I4974" s="294"/>
    </row>
    <row r="4975" spans="3:9">
      <c r="C4975" s="294"/>
      <c r="E4975" s="294"/>
      <c r="I4975" s="294"/>
    </row>
    <row r="4976" spans="3:9">
      <c r="C4976" s="294"/>
      <c r="E4976" s="294"/>
      <c r="I4976" s="294"/>
    </row>
    <row r="4977" spans="3:9">
      <c r="C4977" s="294"/>
      <c r="E4977" s="294"/>
      <c r="I4977" s="294"/>
    </row>
    <row r="4978" spans="3:9">
      <c r="C4978" s="294"/>
      <c r="E4978" s="294"/>
      <c r="I4978" s="294"/>
    </row>
    <row r="4979" spans="3:9">
      <c r="C4979" s="294"/>
      <c r="E4979" s="294"/>
      <c r="I4979" s="294"/>
    </row>
    <row r="4980" spans="3:9">
      <c r="C4980" s="294"/>
      <c r="E4980" s="294"/>
      <c r="I4980" s="294"/>
    </row>
    <row r="4981" spans="3:9">
      <c r="C4981" s="294"/>
      <c r="E4981" s="294"/>
      <c r="I4981" s="294"/>
    </row>
    <row r="4982" spans="3:9">
      <c r="C4982" s="294"/>
      <c r="E4982" s="294"/>
      <c r="I4982" s="294"/>
    </row>
    <row r="4983" spans="3:9">
      <c r="C4983" s="294"/>
      <c r="E4983" s="294"/>
      <c r="I4983" s="294"/>
    </row>
    <row r="4984" spans="3:9">
      <c r="C4984" s="294"/>
      <c r="E4984" s="294"/>
      <c r="I4984" s="294"/>
    </row>
    <row r="4985" spans="3:9">
      <c r="C4985" s="294"/>
      <c r="E4985" s="294"/>
      <c r="I4985" s="294"/>
    </row>
    <row r="4986" spans="3:9">
      <c r="C4986" s="294"/>
      <c r="E4986" s="294"/>
      <c r="I4986" s="294"/>
    </row>
    <row r="4987" spans="3:9">
      <c r="C4987" s="294"/>
      <c r="E4987" s="294"/>
      <c r="I4987" s="294"/>
    </row>
    <row r="4988" spans="3:9">
      <c r="C4988" s="294"/>
      <c r="E4988" s="294"/>
      <c r="I4988" s="294"/>
    </row>
    <row r="4989" spans="3:9">
      <c r="C4989" s="294"/>
      <c r="E4989" s="294"/>
      <c r="I4989" s="294"/>
    </row>
    <row r="4990" spans="3:9">
      <c r="C4990" s="294"/>
      <c r="E4990" s="294"/>
      <c r="I4990" s="294"/>
    </row>
    <row r="4991" spans="3:9">
      <c r="C4991" s="294"/>
      <c r="E4991" s="294"/>
      <c r="I4991" s="294"/>
    </row>
    <row r="4992" spans="3:9">
      <c r="C4992" s="294"/>
      <c r="E4992" s="294"/>
      <c r="I4992" s="294"/>
    </row>
    <row r="4993" spans="3:9">
      <c r="C4993" s="294"/>
      <c r="E4993" s="294"/>
      <c r="I4993" s="294"/>
    </row>
    <row r="4994" spans="3:9">
      <c r="C4994" s="294"/>
      <c r="E4994" s="294"/>
      <c r="I4994" s="294"/>
    </row>
    <row r="4995" spans="3:9">
      <c r="C4995" s="294"/>
      <c r="E4995" s="294"/>
      <c r="I4995" s="294"/>
    </row>
    <row r="4996" spans="3:9">
      <c r="C4996" s="294"/>
      <c r="E4996" s="294"/>
      <c r="I4996" s="294"/>
    </row>
    <row r="4997" spans="3:9">
      <c r="C4997" s="294"/>
      <c r="E4997" s="294"/>
      <c r="I4997" s="294"/>
    </row>
    <row r="4998" spans="3:9">
      <c r="C4998" s="294"/>
      <c r="E4998" s="294"/>
      <c r="I4998" s="294"/>
    </row>
    <row r="4999" spans="3:9">
      <c r="C4999" s="294"/>
      <c r="E4999" s="294"/>
      <c r="I4999" s="294"/>
    </row>
    <row r="5000" spans="3:9">
      <c r="C5000" s="294"/>
      <c r="E5000" s="294"/>
      <c r="I5000" s="294"/>
    </row>
    <row r="5001" spans="3:9">
      <c r="C5001" s="294"/>
      <c r="E5001" s="294"/>
      <c r="I5001" s="294"/>
    </row>
    <row r="5002" spans="3:9">
      <c r="C5002" s="294"/>
      <c r="E5002" s="294"/>
      <c r="I5002" s="294"/>
    </row>
    <row r="5003" spans="3:9">
      <c r="C5003" s="294"/>
      <c r="E5003" s="294"/>
      <c r="I5003" s="294"/>
    </row>
    <row r="5004" spans="3:9">
      <c r="C5004" s="294"/>
      <c r="E5004" s="294"/>
      <c r="I5004" s="294"/>
    </row>
    <row r="5005" spans="3:9">
      <c r="C5005" s="294"/>
      <c r="E5005" s="294"/>
      <c r="I5005" s="294"/>
    </row>
    <row r="5006" spans="3:9">
      <c r="C5006" s="294"/>
      <c r="E5006" s="294"/>
      <c r="I5006" s="294"/>
    </row>
    <row r="5007" spans="3:9">
      <c r="C5007" s="294"/>
      <c r="E5007" s="294"/>
      <c r="I5007" s="294"/>
    </row>
    <row r="5008" spans="3:9">
      <c r="C5008" s="294"/>
      <c r="E5008" s="294"/>
      <c r="I5008" s="294"/>
    </row>
    <row r="5009" spans="3:9">
      <c r="C5009" s="294"/>
      <c r="E5009" s="294"/>
      <c r="I5009" s="294"/>
    </row>
    <row r="5010" spans="3:9">
      <c r="C5010" s="294"/>
      <c r="E5010" s="294"/>
      <c r="I5010" s="294"/>
    </row>
    <row r="5011" spans="3:9">
      <c r="C5011" s="294"/>
      <c r="E5011" s="294"/>
      <c r="I5011" s="294"/>
    </row>
    <row r="5012" spans="3:9">
      <c r="C5012" s="294"/>
      <c r="E5012" s="294"/>
      <c r="I5012" s="294"/>
    </row>
    <row r="5013" spans="3:9">
      <c r="C5013" s="294"/>
      <c r="E5013" s="294"/>
      <c r="I5013" s="294"/>
    </row>
    <row r="5014" spans="3:9">
      <c r="C5014" s="294"/>
      <c r="E5014" s="294"/>
      <c r="I5014" s="294"/>
    </row>
    <row r="5015" spans="3:9">
      <c r="C5015" s="294"/>
      <c r="E5015" s="294"/>
      <c r="I5015" s="294"/>
    </row>
    <row r="5016" spans="3:9">
      <c r="C5016" s="294"/>
      <c r="E5016" s="294"/>
      <c r="I5016" s="294"/>
    </row>
    <row r="5017" spans="3:9">
      <c r="C5017" s="294"/>
      <c r="E5017" s="294"/>
      <c r="I5017" s="294"/>
    </row>
    <row r="5018" spans="3:9">
      <c r="C5018" s="294"/>
      <c r="E5018" s="294"/>
      <c r="I5018" s="294"/>
    </row>
    <row r="5019" spans="3:9">
      <c r="C5019" s="294"/>
      <c r="E5019" s="294"/>
      <c r="I5019" s="294"/>
    </row>
    <row r="5020" spans="3:9">
      <c r="C5020" s="294"/>
      <c r="E5020" s="294"/>
      <c r="I5020" s="294"/>
    </row>
    <row r="5021" spans="3:9">
      <c r="C5021" s="294"/>
      <c r="E5021" s="294"/>
      <c r="I5021" s="294"/>
    </row>
    <row r="5022" spans="3:9">
      <c r="C5022" s="294"/>
      <c r="E5022" s="294"/>
      <c r="I5022" s="294"/>
    </row>
    <row r="5023" spans="3:9">
      <c r="C5023" s="294"/>
      <c r="E5023" s="294"/>
      <c r="I5023" s="294"/>
    </row>
    <row r="5024" spans="3:9">
      <c r="C5024" s="294"/>
      <c r="E5024" s="294"/>
      <c r="I5024" s="294"/>
    </row>
    <row r="5025" spans="3:9">
      <c r="C5025" s="294"/>
      <c r="E5025" s="294"/>
      <c r="I5025" s="294"/>
    </row>
    <row r="5026" spans="3:9">
      <c r="C5026" s="294"/>
      <c r="E5026" s="294"/>
      <c r="I5026" s="294"/>
    </row>
    <row r="5027" spans="3:9">
      <c r="C5027" s="294"/>
      <c r="E5027" s="294"/>
      <c r="I5027" s="294"/>
    </row>
    <row r="5028" spans="3:9">
      <c r="C5028" s="294"/>
      <c r="E5028" s="294"/>
      <c r="I5028" s="294"/>
    </row>
    <row r="5029" spans="3:9">
      <c r="C5029" s="294"/>
      <c r="E5029" s="294"/>
      <c r="I5029" s="294"/>
    </row>
    <row r="5030" spans="3:9">
      <c r="C5030" s="294"/>
      <c r="E5030" s="294"/>
      <c r="I5030" s="294"/>
    </row>
    <row r="5031" spans="3:9">
      <c r="C5031" s="294"/>
      <c r="E5031" s="294"/>
      <c r="I5031" s="294"/>
    </row>
    <row r="5032" spans="3:9">
      <c r="C5032" s="294"/>
      <c r="E5032" s="294"/>
      <c r="I5032" s="294"/>
    </row>
    <row r="5033" spans="3:9">
      <c r="C5033" s="294"/>
      <c r="E5033" s="294"/>
      <c r="I5033" s="294"/>
    </row>
    <row r="5034" spans="3:9">
      <c r="C5034" s="294"/>
      <c r="E5034" s="294"/>
      <c r="I5034" s="294"/>
    </row>
    <row r="5035" spans="3:9">
      <c r="C5035" s="294"/>
      <c r="E5035" s="294"/>
      <c r="I5035" s="294"/>
    </row>
    <row r="5036" spans="3:9">
      <c r="C5036" s="294"/>
      <c r="E5036" s="294"/>
      <c r="I5036" s="294"/>
    </row>
    <row r="5037" spans="3:9">
      <c r="C5037" s="294"/>
      <c r="E5037" s="294"/>
      <c r="I5037" s="294"/>
    </row>
    <row r="5038" spans="3:9">
      <c r="C5038" s="294"/>
      <c r="E5038" s="294"/>
      <c r="I5038" s="294"/>
    </row>
    <row r="5039" spans="3:9">
      <c r="C5039" s="294"/>
      <c r="E5039" s="294"/>
      <c r="I5039" s="294"/>
    </row>
    <row r="5040" spans="3:9">
      <c r="C5040" s="294"/>
      <c r="E5040" s="294"/>
      <c r="I5040" s="294"/>
    </row>
    <row r="5041" spans="3:9">
      <c r="C5041" s="294"/>
      <c r="E5041" s="294"/>
      <c r="I5041" s="294"/>
    </row>
    <row r="5042" spans="3:9">
      <c r="C5042" s="294"/>
      <c r="E5042" s="294"/>
      <c r="I5042" s="294"/>
    </row>
    <row r="5043" spans="3:9">
      <c r="C5043" s="294"/>
      <c r="E5043" s="294"/>
      <c r="I5043" s="294"/>
    </row>
    <row r="5044" spans="3:9">
      <c r="C5044" s="294"/>
      <c r="E5044" s="294"/>
      <c r="I5044" s="294"/>
    </row>
    <row r="5045" spans="3:9">
      <c r="C5045" s="294"/>
      <c r="E5045" s="294"/>
      <c r="I5045" s="294"/>
    </row>
    <row r="5046" spans="3:9">
      <c r="C5046" s="294"/>
      <c r="E5046" s="294"/>
      <c r="I5046" s="294"/>
    </row>
    <row r="5047" spans="3:9">
      <c r="C5047" s="294"/>
      <c r="E5047" s="294"/>
      <c r="I5047" s="294"/>
    </row>
    <row r="5048" spans="3:9">
      <c r="C5048" s="294"/>
      <c r="E5048" s="294"/>
      <c r="I5048" s="294"/>
    </row>
    <row r="5049" spans="3:9">
      <c r="C5049" s="294"/>
      <c r="E5049" s="294"/>
      <c r="I5049" s="294"/>
    </row>
    <row r="5050" spans="3:9">
      <c r="C5050" s="294"/>
      <c r="E5050" s="294"/>
      <c r="I5050" s="294"/>
    </row>
    <row r="5051" spans="3:9">
      <c r="C5051" s="294"/>
      <c r="E5051" s="294"/>
      <c r="I5051" s="294"/>
    </row>
    <row r="5052" spans="3:9">
      <c r="C5052" s="294"/>
      <c r="E5052" s="294"/>
      <c r="I5052" s="294"/>
    </row>
    <row r="5053" spans="3:9">
      <c r="C5053" s="294"/>
      <c r="E5053" s="294"/>
      <c r="I5053" s="294"/>
    </row>
    <row r="5054" spans="3:9">
      <c r="C5054" s="294"/>
      <c r="E5054" s="294"/>
      <c r="I5054" s="294"/>
    </row>
    <row r="5055" spans="3:9">
      <c r="C5055" s="294"/>
      <c r="E5055" s="294"/>
      <c r="I5055" s="294"/>
    </row>
    <row r="5056" spans="3:9">
      <c r="C5056" s="294"/>
      <c r="E5056" s="294"/>
      <c r="I5056" s="294"/>
    </row>
    <row r="5057" spans="3:9">
      <c r="C5057" s="294"/>
      <c r="E5057" s="294"/>
      <c r="I5057" s="294"/>
    </row>
    <row r="5058" spans="3:9">
      <c r="C5058" s="294"/>
      <c r="E5058" s="294"/>
      <c r="I5058" s="294"/>
    </row>
    <row r="5059" spans="3:9">
      <c r="C5059" s="294"/>
      <c r="E5059" s="294"/>
      <c r="I5059" s="294"/>
    </row>
    <row r="5060" spans="3:9">
      <c r="C5060" s="294"/>
      <c r="E5060" s="294"/>
      <c r="I5060" s="294"/>
    </row>
    <row r="5061" spans="3:9">
      <c r="C5061" s="294"/>
      <c r="E5061" s="294"/>
      <c r="I5061" s="294"/>
    </row>
    <row r="5062" spans="3:9">
      <c r="C5062" s="294"/>
      <c r="E5062" s="294"/>
      <c r="I5062" s="294"/>
    </row>
    <row r="5063" spans="3:9">
      <c r="C5063" s="294"/>
      <c r="E5063" s="294"/>
      <c r="I5063" s="294"/>
    </row>
    <row r="5064" spans="3:9">
      <c r="C5064" s="294"/>
      <c r="E5064" s="294"/>
      <c r="I5064" s="294"/>
    </row>
    <row r="5065" spans="3:9">
      <c r="C5065" s="294"/>
      <c r="E5065" s="294"/>
      <c r="I5065" s="294"/>
    </row>
    <row r="5066" spans="3:9">
      <c r="C5066" s="294"/>
      <c r="E5066" s="294"/>
      <c r="I5066" s="294"/>
    </row>
    <row r="5067" spans="3:9">
      <c r="C5067" s="294"/>
      <c r="E5067" s="294"/>
      <c r="I5067" s="294"/>
    </row>
    <row r="5068" spans="3:9">
      <c r="C5068" s="294"/>
      <c r="E5068" s="294"/>
      <c r="I5068" s="294"/>
    </row>
    <row r="5069" spans="3:9">
      <c r="C5069" s="294"/>
      <c r="E5069" s="294"/>
      <c r="I5069" s="294"/>
    </row>
    <row r="5070" spans="3:9">
      <c r="C5070" s="294"/>
      <c r="E5070" s="294"/>
      <c r="I5070" s="294"/>
    </row>
    <row r="5071" spans="3:9">
      <c r="C5071" s="294"/>
      <c r="E5071" s="294"/>
      <c r="I5071" s="294"/>
    </row>
    <row r="5072" spans="3:9">
      <c r="C5072" s="294"/>
      <c r="E5072" s="294"/>
      <c r="I5072" s="294"/>
    </row>
    <row r="5073" spans="3:9">
      <c r="C5073" s="294"/>
      <c r="E5073" s="294"/>
      <c r="I5073" s="294"/>
    </row>
    <row r="5074" spans="3:9">
      <c r="C5074" s="294"/>
      <c r="E5074" s="294"/>
      <c r="I5074" s="294"/>
    </row>
    <row r="5075" spans="3:9">
      <c r="C5075" s="294"/>
      <c r="E5075" s="294"/>
      <c r="I5075" s="294"/>
    </row>
    <row r="5076" spans="3:9">
      <c r="C5076" s="294"/>
      <c r="E5076" s="294"/>
      <c r="I5076" s="294"/>
    </row>
    <row r="5077" spans="3:9">
      <c r="C5077" s="294"/>
      <c r="E5077" s="294"/>
      <c r="I5077" s="294"/>
    </row>
    <row r="5078" spans="3:9">
      <c r="C5078" s="294"/>
      <c r="E5078" s="294"/>
      <c r="I5078" s="294"/>
    </row>
    <row r="5079" spans="3:9">
      <c r="C5079" s="294"/>
      <c r="E5079" s="294"/>
      <c r="I5079" s="294"/>
    </row>
    <row r="5080" spans="3:9">
      <c r="C5080" s="294"/>
      <c r="E5080" s="294"/>
      <c r="I5080" s="294"/>
    </row>
    <row r="5081" spans="3:9">
      <c r="C5081" s="294"/>
      <c r="E5081" s="294"/>
      <c r="I5081" s="294"/>
    </row>
    <row r="5082" spans="3:9">
      <c r="C5082" s="294"/>
      <c r="E5082" s="294"/>
      <c r="I5082" s="294"/>
    </row>
    <row r="5083" spans="3:9">
      <c r="C5083" s="294"/>
      <c r="E5083" s="294"/>
      <c r="I5083" s="294"/>
    </row>
    <row r="5084" spans="3:9">
      <c r="C5084" s="294"/>
      <c r="E5084" s="294"/>
      <c r="I5084" s="294"/>
    </row>
    <row r="5085" spans="3:9">
      <c r="C5085" s="294"/>
      <c r="E5085" s="294"/>
      <c r="I5085" s="294"/>
    </row>
    <row r="5086" spans="3:9">
      <c r="C5086" s="294"/>
      <c r="E5086" s="294"/>
      <c r="I5086" s="294"/>
    </row>
    <row r="5087" spans="3:9">
      <c r="C5087" s="294"/>
      <c r="E5087" s="294"/>
      <c r="I5087" s="294"/>
    </row>
    <row r="5088" spans="3:9">
      <c r="C5088" s="294"/>
      <c r="E5088" s="294"/>
      <c r="I5088" s="294"/>
    </row>
    <row r="5089" spans="3:9">
      <c r="C5089" s="294"/>
      <c r="E5089" s="294"/>
      <c r="I5089" s="294"/>
    </row>
    <row r="5090" spans="3:9">
      <c r="C5090" s="294"/>
      <c r="E5090" s="294"/>
      <c r="I5090" s="294"/>
    </row>
    <row r="5091" spans="3:9">
      <c r="C5091" s="294"/>
      <c r="E5091" s="294"/>
      <c r="I5091" s="294"/>
    </row>
    <row r="5092" spans="3:9">
      <c r="C5092" s="294"/>
      <c r="E5092" s="294"/>
      <c r="I5092" s="294"/>
    </row>
    <row r="5093" spans="3:9">
      <c r="C5093" s="294"/>
      <c r="E5093" s="294"/>
      <c r="I5093" s="294"/>
    </row>
    <row r="5094" spans="3:9">
      <c r="C5094" s="294"/>
      <c r="E5094" s="294"/>
      <c r="I5094" s="294"/>
    </row>
    <row r="5095" spans="3:9">
      <c r="C5095" s="294"/>
      <c r="E5095" s="294"/>
      <c r="I5095" s="294"/>
    </row>
    <row r="5096" spans="3:9">
      <c r="C5096" s="294"/>
      <c r="E5096" s="294"/>
      <c r="I5096" s="294"/>
    </row>
    <row r="5097" spans="3:9">
      <c r="C5097" s="294"/>
      <c r="E5097" s="294"/>
      <c r="I5097" s="294"/>
    </row>
    <row r="5098" spans="3:9">
      <c r="C5098" s="294"/>
      <c r="E5098" s="294"/>
      <c r="I5098" s="294"/>
    </row>
    <row r="5099" spans="3:9">
      <c r="C5099" s="294"/>
      <c r="E5099" s="294"/>
      <c r="I5099" s="294"/>
    </row>
    <row r="5100" spans="3:9">
      <c r="C5100" s="294"/>
      <c r="E5100" s="294"/>
      <c r="I5100" s="294"/>
    </row>
    <row r="5101" spans="3:9">
      <c r="C5101" s="294"/>
      <c r="E5101" s="294"/>
      <c r="I5101" s="294"/>
    </row>
    <row r="5102" spans="3:9">
      <c r="C5102" s="294"/>
      <c r="E5102" s="294"/>
      <c r="I5102" s="294"/>
    </row>
    <row r="5103" spans="3:9">
      <c r="C5103" s="294"/>
      <c r="E5103" s="294"/>
      <c r="I5103" s="294"/>
    </row>
    <row r="5104" spans="3:9">
      <c r="C5104" s="294"/>
      <c r="E5104" s="294"/>
      <c r="I5104" s="294"/>
    </row>
    <row r="5105" spans="3:9">
      <c r="C5105" s="294"/>
      <c r="E5105" s="294"/>
      <c r="I5105" s="294"/>
    </row>
    <row r="5106" spans="3:9">
      <c r="C5106" s="294"/>
      <c r="E5106" s="294"/>
      <c r="I5106" s="294"/>
    </row>
    <row r="5107" spans="3:9">
      <c r="C5107" s="294"/>
      <c r="E5107" s="294"/>
      <c r="I5107" s="294"/>
    </row>
    <row r="5108" spans="3:9">
      <c r="C5108" s="294"/>
      <c r="E5108" s="294"/>
      <c r="I5108" s="294"/>
    </row>
    <row r="5109" spans="3:9">
      <c r="C5109" s="294"/>
      <c r="E5109" s="294"/>
      <c r="I5109" s="294"/>
    </row>
    <row r="5110" spans="3:9">
      <c r="C5110" s="294"/>
      <c r="E5110" s="294"/>
      <c r="I5110" s="294"/>
    </row>
    <row r="5111" spans="3:9">
      <c r="C5111" s="294"/>
      <c r="E5111" s="294"/>
      <c r="I5111" s="294"/>
    </row>
    <row r="5112" spans="3:9">
      <c r="C5112" s="294"/>
      <c r="E5112" s="294"/>
      <c r="I5112" s="294"/>
    </row>
    <row r="5113" spans="3:9">
      <c r="C5113" s="294"/>
      <c r="E5113" s="294"/>
      <c r="I5113" s="294"/>
    </row>
    <row r="5114" spans="3:9">
      <c r="C5114" s="294"/>
      <c r="E5114" s="294"/>
      <c r="I5114" s="294"/>
    </row>
    <row r="5115" spans="3:9">
      <c r="C5115" s="294"/>
      <c r="E5115" s="294"/>
      <c r="I5115" s="294"/>
    </row>
    <row r="5116" spans="3:9">
      <c r="C5116" s="294"/>
      <c r="E5116" s="294"/>
      <c r="I5116" s="294"/>
    </row>
    <row r="5117" spans="3:9">
      <c r="C5117" s="294"/>
      <c r="E5117" s="294"/>
      <c r="I5117" s="294"/>
    </row>
    <row r="5118" spans="3:9">
      <c r="C5118" s="294"/>
      <c r="E5118" s="294"/>
      <c r="I5118" s="294"/>
    </row>
    <row r="5119" spans="3:9">
      <c r="C5119" s="294"/>
      <c r="E5119" s="294"/>
      <c r="I5119" s="294"/>
    </row>
    <row r="5120" spans="3:9">
      <c r="C5120" s="294"/>
      <c r="E5120" s="294"/>
      <c r="I5120" s="294"/>
    </row>
    <row r="5121" spans="3:9">
      <c r="C5121" s="294"/>
      <c r="E5121" s="294"/>
      <c r="I5121" s="294"/>
    </row>
    <row r="5122" spans="3:9">
      <c r="C5122" s="294"/>
      <c r="E5122" s="294"/>
      <c r="I5122" s="294"/>
    </row>
    <row r="5123" spans="3:9">
      <c r="C5123" s="294"/>
      <c r="E5123" s="294"/>
      <c r="I5123" s="294"/>
    </row>
    <row r="5124" spans="3:9">
      <c r="C5124" s="294"/>
      <c r="E5124" s="294"/>
      <c r="I5124" s="294"/>
    </row>
    <row r="5125" spans="3:9">
      <c r="C5125" s="294"/>
      <c r="E5125" s="294"/>
      <c r="I5125" s="294"/>
    </row>
    <row r="5126" spans="3:9">
      <c r="C5126" s="294"/>
      <c r="E5126" s="294"/>
      <c r="I5126" s="294"/>
    </row>
    <row r="5127" spans="3:9">
      <c r="C5127" s="294"/>
      <c r="E5127" s="294"/>
      <c r="I5127" s="294"/>
    </row>
    <row r="5128" spans="3:9">
      <c r="C5128" s="294"/>
      <c r="E5128" s="294"/>
      <c r="I5128" s="294"/>
    </row>
    <row r="5129" spans="3:9">
      <c r="C5129" s="294"/>
      <c r="E5129" s="294"/>
      <c r="I5129" s="294"/>
    </row>
    <row r="5130" spans="3:9">
      <c r="C5130" s="294"/>
      <c r="E5130" s="294"/>
      <c r="I5130" s="294"/>
    </row>
    <row r="5131" spans="3:9">
      <c r="C5131" s="294"/>
      <c r="E5131" s="294"/>
      <c r="I5131" s="294"/>
    </row>
    <row r="5132" spans="3:9">
      <c r="C5132" s="294"/>
      <c r="E5132" s="294"/>
      <c r="I5132" s="294"/>
    </row>
    <row r="5133" spans="3:9">
      <c r="C5133" s="294"/>
      <c r="E5133" s="294"/>
      <c r="I5133" s="294"/>
    </row>
    <row r="5134" spans="3:9">
      <c r="C5134" s="294"/>
      <c r="E5134" s="294"/>
      <c r="I5134" s="294"/>
    </row>
    <row r="5135" spans="3:9">
      <c r="C5135" s="294"/>
      <c r="E5135" s="294"/>
      <c r="I5135" s="294"/>
    </row>
    <row r="5136" spans="3:9">
      <c r="C5136" s="294"/>
      <c r="E5136" s="294"/>
      <c r="I5136" s="294"/>
    </row>
    <row r="5137" spans="3:9">
      <c r="C5137" s="294"/>
      <c r="E5137" s="294"/>
      <c r="I5137" s="294"/>
    </row>
    <row r="5138" spans="3:9">
      <c r="C5138" s="294"/>
      <c r="E5138" s="294"/>
      <c r="I5138" s="294"/>
    </row>
    <row r="5139" spans="3:9">
      <c r="C5139" s="294"/>
      <c r="E5139" s="294"/>
      <c r="I5139" s="294"/>
    </row>
    <row r="5140" spans="3:9">
      <c r="C5140" s="294"/>
      <c r="E5140" s="294"/>
      <c r="I5140" s="294"/>
    </row>
    <row r="5141" spans="3:9">
      <c r="C5141" s="294"/>
      <c r="E5141" s="294"/>
      <c r="I5141" s="294"/>
    </row>
    <row r="5142" spans="3:9">
      <c r="C5142" s="294"/>
      <c r="E5142" s="294"/>
      <c r="I5142" s="294"/>
    </row>
    <row r="5143" spans="3:9">
      <c r="C5143" s="294"/>
      <c r="E5143" s="294"/>
      <c r="I5143" s="294"/>
    </row>
    <row r="5144" spans="3:9">
      <c r="C5144" s="294"/>
      <c r="E5144" s="294"/>
      <c r="I5144" s="294"/>
    </row>
    <row r="5145" spans="3:9">
      <c r="C5145" s="294"/>
      <c r="E5145" s="294"/>
      <c r="I5145" s="294"/>
    </row>
    <row r="5146" spans="3:9">
      <c r="C5146" s="294"/>
      <c r="E5146" s="294"/>
      <c r="I5146" s="294"/>
    </row>
    <row r="5147" spans="3:9">
      <c r="C5147" s="294"/>
      <c r="E5147" s="294"/>
      <c r="I5147" s="294"/>
    </row>
    <row r="5148" spans="3:9">
      <c r="C5148" s="294"/>
      <c r="E5148" s="294"/>
      <c r="I5148" s="294"/>
    </row>
    <row r="5149" spans="3:9">
      <c r="C5149" s="294"/>
      <c r="E5149" s="294"/>
      <c r="I5149" s="294"/>
    </row>
    <row r="5150" spans="3:9">
      <c r="C5150" s="294"/>
      <c r="E5150" s="294"/>
      <c r="I5150" s="294"/>
    </row>
    <row r="5151" spans="3:9">
      <c r="C5151" s="294"/>
      <c r="E5151" s="294"/>
      <c r="I5151" s="294"/>
    </row>
    <row r="5152" spans="3:9">
      <c r="C5152" s="294"/>
      <c r="E5152" s="294"/>
      <c r="I5152" s="294"/>
    </row>
    <row r="5153" spans="3:9">
      <c r="C5153" s="294"/>
      <c r="E5153" s="294"/>
      <c r="I5153" s="294"/>
    </row>
    <row r="5154" spans="3:9">
      <c r="C5154" s="294"/>
      <c r="E5154" s="294"/>
      <c r="I5154" s="294"/>
    </row>
    <row r="5155" spans="3:9">
      <c r="C5155" s="294"/>
      <c r="E5155" s="294"/>
      <c r="I5155" s="294"/>
    </row>
    <row r="5156" spans="3:9">
      <c r="C5156" s="294"/>
      <c r="E5156" s="294"/>
      <c r="I5156" s="294"/>
    </row>
    <row r="5157" spans="3:9">
      <c r="C5157" s="294"/>
      <c r="E5157" s="294"/>
      <c r="I5157" s="294"/>
    </row>
    <row r="5158" spans="3:9">
      <c r="C5158" s="294"/>
      <c r="E5158" s="294"/>
      <c r="I5158" s="294"/>
    </row>
    <row r="5159" spans="3:9">
      <c r="C5159" s="294"/>
      <c r="E5159" s="294"/>
      <c r="I5159" s="294"/>
    </row>
    <row r="5160" spans="3:9">
      <c r="C5160" s="294"/>
      <c r="E5160" s="294"/>
      <c r="I5160" s="294"/>
    </row>
    <row r="5161" spans="3:9">
      <c r="C5161" s="294"/>
      <c r="E5161" s="294"/>
      <c r="I5161" s="294"/>
    </row>
    <row r="5162" spans="3:9">
      <c r="C5162" s="294"/>
      <c r="E5162" s="294"/>
      <c r="I5162" s="294"/>
    </row>
    <row r="5163" spans="3:9">
      <c r="C5163" s="294"/>
      <c r="E5163" s="294"/>
      <c r="I5163" s="294"/>
    </row>
    <row r="5164" spans="3:9">
      <c r="C5164" s="294"/>
      <c r="E5164" s="294"/>
      <c r="I5164" s="294"/>
    </row>
    <row r="5165" spans="3:9">
      <c r="C5165" s="294"/>
      <c r="E5165" s="294"/>
      <c r="I5165" s="294"/>
    </row>
    <row r="5166" spans="3:9">
      <c r="C5166" s="294"/>
      <c r="E5166" s="294"/>
      <c r="I5166" s="294"/>
    </row>
    <row r="5167" spans="3:9">
      <c r="C5167" s="294"/>
      <c r="E5167" s="294"/>
      <c r="I5167" s="294"/>
    </row>
    <row r="5168" spans="3:9">
      <c r="C5168" s="294"/>
      <c r="E5168" s="294"/>
      <c r="I5168" s="294"/>
    </row>
    <row r="5169" spans="3:9">
      <c r="C5169" s="294"/>
      <c r="E5169" s="294"/>
      <c r="I5169" s="294"/>
    </row>
    <row r="5170" spans="3:9">
      <c r="C5170" s="294"/>
      <c r="E5170" s="294"/>
      <c r="I5170" s="294"/>
    </row>
    <row r="5171" spans="3:9">
      <c r="C5171" s="294"/>
      <c r="E5171" s="294"/>
      <c r="I5171" s="294"/>
    </row>
    <row r="5172" spans="3:9">
      <c r="C5172" s="294"/>
      <c r="E5172" s="294"/>
      <c r="I5172" s="294"/>
    </row>
    <row r="5173" spans="3:9">
      <c r="C5173" s="294"/>
      <c r="E5173" s="294"/>
      <c r="I5173" s="294"/>
    </row>
    <row r="5174" spans="3:9">
      <c r="C5174" s="294"/>
      <c r="E5174" s="294"/>
      <c r="I5174" s="294"/>
    </row>
    <row r="5175" spans="3:9">
      <c r="C5175" s="294"/>
      <c r="E5175" s="294"/>
      <c r="I5175" s="294"/>
    </row>
    <row r="5176" spans="3:9">
      <c r="C5176" s="294"/>
      <c r="E5176" s="294"/>
      <c r="I5176" s="294"/>
    </row>
    <row r="5177" spans="3:9">
      <c r="C5177" s="294"/>
      <c r="E5177" s="294"/>
      <c r="I5177" s="294"/>
    </row>
    <row r="5178" spans="3:9">
      <c r="C5178" s="294"/>
      <c r="E5178" s="294"/>
      <c r="I5178" s="294"/>
    </row>
    <row r="5179" spans="3:9">
      <c r="C5179" s="294"/>
      <c r="E5179" s="294"/>
      <c r="I5179" s="294"/>
    </row>
    <row r="5180" spans="3:9">
      <c r="C5180" s="294"/>
      <c r="E5180" s="294"/>
      <c r="I5180" s="294"/>
    </row>
    <row r="5181" spans="3:9">
      <c r="C5181" s="294"/>
      <c r="E5181" s="294"/>
      <c r="I5181" s="294"/>
    </row>
    <row r="5182" spans="3:9">
      <c r="C5182" s="294"/>
      <c r="E5182" s="294"/>
      <c r="I5182" s="294"/>
    </row>
    <row r="5183" spans="3:9">
      <c r="C5183" s="294"/>
      <c r="E5183" s="294"/>
      <c r="I5183" s="294"/>
    </row>
    <row r="5184" spans="3:9">
      <c r="C5184" s="294"/>
      <c r="E5184" s="294"/>
      <c r="I5184" s="294"/>
    </row>
    <row r="5185" spans="3:9">
      <c r="C5185" s="294"/>
      <c r="E5185" s="294"/>
      <c r="I5185" s="294"/>
    </row>
    <row r="5186" spans="3:9">
      <c r="C5186" s="294"/>
      <c r="E5186" s="294"/>
      <c r="I5186" s="294"/>
    </row>
    <row r="5187" spans="3:9">
      <c r="C5187" s="294"/>
      <c r="E5187" s="294"/>
      <c r="I5187" s="294"/>
    </row>
    <row r="5188" spans="3:9">
      <c r="C5188" s="294"/>
      <c r="E5188" s="294"/>
      <c r="I5188" s="294"/>
    </row>
    <row r="5189" spans="3:9">
      <c r="C5189" s="294"/>
      <c r="E5189" s="294"/>
      <c r="I5189" s="294"/>
    </row>
    <row r="5190" spans="3:9">
      <c r="C5190" s="294"/>
      <c r="E5190" s="294"/>
      <c r="I5190" s="294"/>
    </row>
    <row r="5191" spans="3:9">
      <c r="C5191" s="294"/>
      <c r="E5191" s="294"/>
      <c r="I5191" s="294"/>
    </row>
    <row r="5192" spans="3:9">
      <c r="C5192" s="294"/>
      <c r="E5192" s="294"/>
      <c r="I5192" s="294"/>
    </row>
    <row r="5193" spans="3:9">
      <c r="C5193" s="294"/>
      <c r="E5193" s="294"/>
      <c r="I5193" s="294"/>
    </row>
    <row r="5194" spans="3:9">
      <c r="C5194" s="294"/>
      <c r="E5194" s="294"/>
      <c r="I5194" s="294"/>
    </row>
    <row r="5195" spans="3:9">
      <c r="C5195" s="294"/>
      <c r="E5195" s="294"/>
      <c r="I5195" s="294"/>
    </row>
    <row r="5196" spans="3:9">
      <c r="C5196" s="294"/>
      <c r="E5196" s="294"/>
      <c r="I5196" s="294"/>
    </row>
    <row r="5197" spans="3:9">
      <c r="C5197" s="294"/>
      <c r="E5197" s="294"/>
      <c r="I5197" s="294"/>
    </row>
    <row r="5198" spans="3:9">
      <c r="C5198" s="294"/>
      <c r="E5198" s="294"/>
      <c r="I5198" s="294"/>
    </row>
    <row r="5199" spans="3:9">
      <c r="C5199" s="294"/>
      <c r="E5199" s="294"/>
      <c r="I5199" s="294"/>
    </row>
    <row r="5200" spans="3:9">
      <c r="C5200" s="294"/>
      <c r="E5200" s="294"/>
      <c r="I5200" s="294"/>
    </row>
    <row r="5201" spans="3:9">
      <c r="C5201" s="294"/>
      <c r="E5201" s="294"/>
      <c r="I5201" s="294"/>
    </row>
    <row r="5202" spans="3:9">
      <c r="C5202" s="294"/>
      <c r="E5202" s="294"/>
      <c r="I5202" s="294"/>
    </row>
    <row r="5203" spans="3:9">
      <c r="C5203" s="294"/>
      <c r="E5203" s="294"/>
      <c r="I5203" s="294"/>
    </row>
    <row r="5204" spans="3:9">
      <c r="C5204" s="294"/>
      <c r="E5204" s="294"/>
      <c r="I5204" s="294"/>
    </row>
    <row r="5205" spans="3:9">
      <c r="C5205" s="294"/>
      <c r="E5205" s="294"/>
      <c r="I5205" s="294"/>
    </row>
    <row r="5206" spans="3:9">
      <c r="C5206" s="294"/>
      <c r="E5206" s="294"/>
      <c r="I5206" s="294"/>
    </row>
    <row r="5207" spans="3:9">
      <c r="C5207" s="294"/>
      <c r="E5207" s="294"/>
      <c r="I5207" s="294"/>
    </row>
    <row r="5208" spans="3:9">
      <c r="C5208" s="294"/>
      <c r="E5208" s="294"/>
      <c r="I5208" s="294"/>
    </row>
    <row r="5209" spans="3:9">
      <c r="C5209" s="294"/>
      <c r="E5209" s="294"/>
      <c r="I5209" s="294"/>
    </row>
    <row r="5210" spans="3:9">
      <c r="C5210" s="294"/>
      <c r="E5210" s="294"/>
      <c r="I5210" s="294"/>
    </row>
    <row r="5211" spans="3:9">
      <c r="C5211" s="294"/>
      <c r="E5211" s="294"/>
      <c r="I5211" s="294"/>
    </row>
    <row r="5212" spans="3:9">
      <c r="C5212" s="294"/>
      <c r="E5212" s="294"/>
      <c r="I5212" s="294"/>
    </row>
    <row r="5213" spans="3:9">
      <c r="C5213" s="294"/>
      <c r="E5213" s="294"/>
      <c r="I5213" s="294"/>
    </row>
    <row r="5214" spans="3:9">
      <c r="C5214" s="294"/>
      <c r="E5214" s="294"/>
      <c r="I5214" s="294"/>
    </row>
    <row r="5215" spans="3:9">
      <c r="C5215" s="294"/>
      <c r="E5215" s="294"/>
      <c r="I5215" s="294"/>
    </row>
    <row r="5216" spans="3:9">
      <c r="C5216" s="294"/>
      <c r="E5216" s="294"/>
      <c r="I5216" s="294"/>
    </row>
    <row r="5217" spans="3:9">
      <c r="C5217" s="294"/>
      <c r="E5217" s="294"/>
      <c r="I5217" s="294"/>
    </row>
    <row r="5218" spans="3:9">
      <c r="C5218" s="294"/>
      <c r="E5218" s="294"/>
      <c r="I5218" s="294"/>
    </row>
    <row r="5219" spans="3:9">
      <c r="C5219" s="294"/>
      <c r="E5219" s="294"/>
      <c r="I5219" s="294"/>
    </row>
    <row r="5220" spans="3:9">
      <c r="C5220" s="294"/>
      <c r="E5220" s="294"/>
      <c r="I5220" s="294"/>
    </row>
    <row r="5221" spans="3:9">
      <c r="C5221" s="294"/>
      <c r="E5221" s="294"/>
      <c r="I5221" s="294"/>
    </row>
    <row r="5222" spans="3:9">
      <c r="C5222" s="294"/>
      <c r="E5222" s="294"/>
      <c r="I5222" s="294"/>
    </row>
    <row r="5223" spans="3:9">
      <c r="C5223" s="294"/>
      <c r="E5223" s="294"/>
      <c r="I5223" s="294"/>
    </row>
    <row r="5224" spans="3:9">
      <c r="C5224" s="294"/>
      <c r="E5224" s="294"/>
      <c r="I5224" s="294"/>
    </row>
    <row r="5225" spans="3:9">
      <c r="C5225" s="294"/>
      <c r="E5225" s="294"/>
      <c r="I5225" s="294"/>
    </row>
    <row r="5226" spans="3:9">
      <c r="C5226" s="294"/>
      <c r="E5226" s="294"/>
      <c r="I5226" s="294"/>
    </row>
    <row r="5227" spans="3:9">
      <c r="C5227" s="294"/>
      <c r="E5227" s="294"/>
      <c r="I5227" s="294"/>
    </row>
    <row r="5228" spans="3:9">
      <c r="C5228" s="294"/>
      <c r="E5228" s="294"/>
      <c r="I5228" s="294"/>
    </row>
    <row r="5229" spans="3:9">
      <c r="C5229" s="294"/>
      <c r="E5229" s="294"/>
      <c r="I5229" s="294"/>
    </row>
    <row r="5230" spans="3:9">
      <c r="C5230" s="294"/>
      <c r="E5230" s="294"/>
      <c r="I5230" s="294"/>
    </row>
    <row r="5231" spans="3:9">
      <c r="C5231" s="294"/>
      <c r="E5231" s="294"/>
      <c r="I5231" s="294"/>
    </row>
    <row r="5232" spans="3:9">
      <c r="C5232" s="294"/>
      <c r="E5232" s="294"/>
      <c r="I5232" s="294"/>
    </row>
    <row r="5233" spans="3:9">
      <c r="C5233" s="294"/>
      <c r="E5233" s="294"/>
      <c r="I5233" s="294"/>
    </row>
    <row r="5234" spans="3:9">
      <c r="C5234" s="294"/>
      <c r="E5234" s="294"/>
      <c r="I5234" s="294"/>
    </row>
    <row r="5235" spans="3:9">
      <c r="C5235" s="294"/>
      <c r="E5235" s="294"/>
      <c r="I5235" s="294"/>
    </row>
    <row r="5236" spans="3:9">
      <c r="C5236" s="294"/>
      <c r="E5236" s="294"/>
      <c r="I5236" s="294"/>
    </row>
    <row r="5237" spans="3:9">
      <c r="C5237" s="294"/>
      <c r="E5237" s="294"/>
      <c r="I5237" s="294"/>
    </row>
    <row r="5238" spans="3:9">
      <c r="C5238" s="294"/>
      <c r="E5238" s="294"/>
      <c r="I5238" s="294"/>
    </row>
    <row r="5239" spans="3:9">
      <c r="C5239" s="294"/>
      <c r="E5239" s="294"/>
      <c r="I5239" s="294"/>
    </row>
    <row r="5240" spans="3:9">
      <c r="C5240" s="294"/>
      <c r="E5240" s="294"/>
      <c r="I5240" s="294"/>
    </row>
    <row r="5241" spans="3:9">
      <c r="C5241" s="294"/>
      <c r="E5241" s="294"/>
      <c r="I5241" s="294"/>
    </row>
    <row r="5242" spans="3:9">
      <c r="C5242" s="294"/>
      <c r="E5242" s="294"/>
      <c r="I5242" s="294"/>
    </row>
    <row r="5243" spans="3:9">
      <c r="C5243" s="294"/>
      <c r="E5243" s="294"/>
      <c r="I5243" s="294"/>
    </row>
    <row r="5244" spans="3:9">
      <c r="C5244" s="294"/>
      <c r="E5244" s="294"/>
      <c r="I5244" s="294"/>
    </row>
    <row r="5245" spans="3:9">
      <c r="C5245" s="294"/>
      <c r="E5245" s="294"/>
      <c r="I5245" s="294"/>
    </row>
    <row r="5246" spans="3:9">
      <c r="C5246" s="294"/>
      <c r="E5246" s="294"/>
      <c r="I5246" s="294"/>
    </row>
    <row r="5247" spans="3:9">
      <c r="C5247" s="294"/>
      <c r="E5247" s="294"/>
      <c r="I5247" s="294"/>
    </row>
    <row r="5248" spans="3:9">
      <c r="C5248" s="294"/>
      <c r="E5248" s="294"/>
      <c r="I5248" s="294"/>
    </row>
    <row r="5249" spans="3:9">
      <c r="C5249" s="294"/>
      <c r="E5249" s="294"/>
      <c r="I5249" s="294"/>
    </row>
    <row r="5250" spans="3:9">
      <c r="C5250" s="294"/>
      <c r="E5250" s="294"/>
      <c r="I5250" s="294"/>
    </row>
    <row r="5251" spans="3:9">
      <c r="C5251" s="294"/>
      <c r="E5251" s="294"/>
      <c r="I5251" s="294"/>
    </row>
    <row r="5252" spans="3:9">
      <c r="C5252" s="294"/>
      <c r="E5252" s="294"/>
      <c r="I5252" s="294"/>
    </row>
    <row r="5253" spans="3:9">
      <c r="C5253" s="294"/>
      <c r="E5253" s="294"/>
      <c r="I5253" s="294"/>
    </row>
    <row r="5254" spans="3:9">
      <c r="C5254" s="294"/>
      <c r="E5254" s="294"/>
      <c r="I5254" s="294"/>
    </row>
    <row r="5255" spans="3:9">
      <c r="C5255" s="294"/>
      <c r="E5255" s="294"/>
      <c r="I5255" s="294"/>
    </row>
    <row r="5256" spans="3:9">
      <c r="C5256" s="294"/>
      <c r="E5256" s="294"/>
      <c r="I5256" s="294"/>
    </row>
    <row r="5257" spans="3:9">
      <c r="C5257" s="294"/>
      <c r="E5257" s="294"/>
      <c r="I5257" s="294"/>
    </row>
    <row r="5258" spans="3:9">
      <c r="C5258" s="294"/>
      <c r="E5258" s="294"/>
      <c r="I5258" s="294"/>
    </row>
    <row r="5259" spans="3:9">
      <c r="C5259" s="294"/>
      <c r="E5259" s="294"/>
      <c r="I5259" s="294"/>
    </row>
    <row r="5260" spans="3:9">
      <c r="C5260" s="294"/>
      <c r="E5260" s="294"/>
      <c r="I5260" s="294"/>
    </row>
    <row r="5261" spans="3:9">
      <c r="C5261" s="294"/>
      <c r="E5261" s="294"/>
      <c r="I5261" s="294"/>
    </row>
    <row r="5262" spans="3:9">
      <c r="C5262" s="294"/>
      <c r="E5262" s="294"/>
      <c r="I5262" s="294"/>
    </row>
    <row r="5263" spans="3:9">
      <c r="C5263" s="294"/>
      <c r="E5263" s="294"/>
      <c r="I5263" s="294"/>
    </row>
    <row r="5264" spans="3:9">
      <c r="C5264" s="294"/>
      <c r="E5264" s="294"/>
      <c r="I5264" s="294"/>
    </row>
    <row r="5265" spans="3:9">
      <c r="C5265" s="294"/>
      <c r="E5265" s="294"/>
      <c r="I5265" s="294"/>
    </row>
    <row r="5266" spans="3:9">
      <c r="C5266" s="294"/>
      <c r="E5266" s="294"/>
      <c r="I5266" s="294"/>
    </row>
    <row r="5267" spans="3:9">
      <c r="C5267" s="294"/>
      <c r="E5267" s="294"/>
      <c r="I5267" s="294"/>
    </row>
    <row r="5268" spans="3:9">
      <c r="C5268" s="294"/>
      <c r="E5268" s="294"/>
      <c r="I5268" s="294"/>
    </row>
    <row r="5269" spans="3:9">
      <c r="C5269" s="294"/>
      <c r="E5269" s="294"/>
      <c r="I5269" s="294"/>
    </row>
    <row r="5270" spans="3:9">
      <c r="C5270" s="294"/>
      <c r="E5270" s="294"/>
      <c r="I5270" s="294"/>
    </row>
    <row r="5271" spans="3:9">
      <c r="C5271" s="294"/>
      <c r="E5271" s="294"/>
      <c r="I5271" s="294"/>
    </row>
    <row r="5272" spans="3:9">
      <c r="C5272" s="294"/>
      <c r="E5272" s="294"/>
      <c r="I5272" s="294"/>
    </row>
    <row r="5273" spans="3:9">
      <c r="C5273" s="294"/>
      <c r="E5273" s="294"/>
      <c r="I5273" s="294"/>
    </row>
    <row r="5274" spans="3:9">
      <c r="C5274" s="294"/>
      <c r="E5274" s="294"/>
      <c r="I5274" s="294"/>
    </row>
    <row r="5275" spans="3:9">
      <c r="C5275" s="294"/>
      <c r="E5275" s="294"/>
      <c r="I5275" s="294"/>
    </row>
    <row r="5276" spans="3:9">
      <c r="C5276" s="294"/>
      <c r="E5276" s="294"/>
      <c r="I5276" s="294"/>
    </row>
    <row r="5277" spans="3:9">
      <c r="C5277" s="294"/>
      <c r="E5277" s="294"/>
      <c r="I5277" s="294"/>
    </row>
    <row r="5278" spans="3:9">
      <c r="C5278" s="294"/>
      <c r="E5278" s="294"/>
      <c r="I5278" s="294"/>
    </row>
    <row r="5279" spans="3:9">
      <c r="C5279" s="294"/>
      <c r="E5279" s="294"/>
      <c r="I5279" s="294"/>
    </row>
    <row r="5280" spans="3:9">
      <c r="C5280" s="294"/>
      <c r="E5280" s="294"/>
      <c r="I5280" s="294"/>
    </row>
    <row r="5281" spans="3:9">
      <c r="C5281" s="294"/>
      <c r="E5281" s="294"/>
      <c r="I5281" s="294"/>
    </row>
    <row r="5282" spans="3:9">
      <c r="C5282" s="294"/>
      <c r="E5282" s="294"/>
      <c r="I5282" s="294"/>
    </row>
    <row r="5283" spans="3:9">
      <c r="C5283" s="294"/>
      <c r="E5283" s="294"/>
      <c r="I5283" s="294"/>
    </row>
    <row r="5284" spans="3:9">
      <c r="C5284" s="294"/>
      <c r="E5284" s="294"/>
      <c r="I5284" s="294"/>
    </row>
    <row r="5285" spans="3:9">
      <c r="C5285" s="294"/>
      <c r="E5285" s="294"/>
      <c r="I5285" s="294"/>
    </row>
    <row r="5286" spans="3:9">
      <c r="C5286" s="294"/>
      <c r="E5286" s="294"/>
      <c r="I5286" s="294"/>
    </row>
    <row r="5287" spans="3:9">
      <c r="C5287" s="294"/>
      <c r="E5287" s="294"/>
      <c r="I5287" s="294"/>
    </row>
    <row r="5288" spans="3:9">
      <c r="C5288" s="294"/>
      <c r="E5288" s="294"/>
      <c r="I5288" s="294"/>
    </row>
    <row r="5289" spans="3:9">
      <c r="C5289" s="294"/>
      <c r="E5289" s="294"/>
      <c r="I5289" s="294"/>
    </row>
    <row r="5290" spans="3:9">
      <c r="C5290" s="294"/>
      <c r="E5290" s="294"/>
      <c r="I5290" s="294"/>
    </row>
    <row r="5291" spans="3:9">
      <c r="C5291" s="294"/>
      <c r="E5291" s="294"/>
      <c r="I5291" s="294"/>
    </row>
    <row r="5292" spans="3:9">
      <c r="C5292" s="294"/>
      <c r="E5292" s="294"/>
      <c r="I5292" s="294"/>
    </row>
    <row r="5293" spans="3:9">
      <c r="C5293" s="294"/>
      <c r="E5293" s="294"/>
      <c r="I5293" s="294"/>
    </row>
    <row r="5294" spans="3:9">
      <c r="C5294" s="294"/>
      <c r="E5294" s="294"/>
      <c r="I5294" s="294"/>
    </row>
    <row r="5295" spans="3:9">
      <c r="C5295" s="294"/>
      <c r="E5295" s="294"/>
      <c r="I5295" s="294"/>
    </row>
    <row r="5296" spans="3:9">
      <c r="C5296" s="294"/>
      <c r="E5296" s="294"/>
      <c r="I5296" s="294"/>
    </row>
    <row r="5297" spans="3:9">
      <c r="C5297" s="294"/>
      <c r="E5297" s="294"/>
      <c r="I5297" s="294"/>
    </row>
    <row r="5298" spans="3:9">
      <c r="C5298" s="294"/>
      <c r="E5298" s="294"/>
      <c r="I5298" s="294"/>
    </row>
    <row r="5299" spans="3:9">
      <c r="C5299" s="294"/>
      <c r="E5299" s="294"/>
      <c r="I5299" s="294"/>
    </row>
    <row r="5300" spans="3:9">
      <c r="C5300" s="294"/>
      <c r="E5300" s="294"/>
      <c r="I5300" s="294"/>
    </row>
    <row r="5301" spans="3:9">
      <c r="C5301" s="294"/>
      <c r="E5301" s="294"/>
      <c r="I5301" s="294"/>
    </row>
    <row r="5302" spans="3:9">
      <c r="C5302" s="294"/>
      <c r="E5302" s="294"/>
      <c r="I5302" s="294"/>
    </row>
    <row r="5303" spans="3:9">
      <c r="C5303" s="294"/>
      <c r="E5303" s="294"/>
      <c r="I5303" s="294"/>
    </row>
    <row r="5304" spans="3:9">
      <c r="C5304" s="294"/>
      <c r="E5304" s="294"/>
      <c r="I5304" s="294"/>
    </row>
    <row r="5305" spans="3:9">
      <c r="C5305" s="294"/>
      <c r="E5305" s="294"/>
      <c r="I5305" s="294"/>
    </row>
    <row r="5306" spans="3:9">
      <c r="C5306" s="294"/>
      <c r="E5306" s="294"/>
      <c r="I5306" s="294"/>
    </row>
    <row r="5307" spans="3:9">
      <c r="C5307" s="294"/>
      <c r="E5307" s="294"/>
      <c r="I5307" s="294"/>
    </row>
    <row r="5308" spans="3:9">
      <c r="C5308" s="294"/>
      <c r="E5308" s="294"/>
      <c r="I5308" s="294"/>
    </row>
    <row r="5309" spans="3:9">
      <c r="C5309" s="294"/>
      <c r="E5309" s="294"/>
      <c r="I5309" s="294"/>
    </row>
    <row r="5310" spans="3:9">
      <c r="C5310" s="294"/>
      <c r="E5310" s="294"/>
      <c r="I5310" s="294"/>
    </row>
    <row r="5311" spans="3:9">
      <c r="C5311" s="294"/>
      <c r="E5311" s="294"/>
      <c r="I5311" s="294"/>
    </row>
    <row r="5312" spans="3:9">
      <c r="C5312" s="294"/>
      <c r="E5312" s="294"/>
      <c r="I5312" s="294"/>
    </row>
    <row r="5313" spans="3:9">
      <c r="C5313" s="294"/>
      <c r="E5313" s="294"/>
      <c r="I5313" s="294"/>
    </row>
    <row r="5314" spans="3:9">
      <c r="C5314" s="294"/>
      <c r="E5314" s="294"/>
      <c r="I5314" s="294"/>
    </row>
    <row r="5315" spans="3:9">
      <c r="C5315" s="294"/>
      <c r="E5315" s="294"/>
      <c r="I5315" s="294"/>
    </row>
    <row r="5316" spans="3:9">
      <c r="C5316" s="294"/>
      <c r="E5316" s="294"/>
      <c r="I5316" s="294"/>
    </row>
    <row r="5317" spans="3:9">
      <c r="C5317" s="294"/>
      <c r="E5317" s="294"/>
      <c r="I5317" s="294"/>
    </row>
    <row r="5318" spans="3:9">
      <c r="C5318" s="294"/>
      <c r="E5318" s="294"/>
      <c r="I5318" s="294"/>
    </row>
    <row r="5319" spans="3:9">
      <c r="C5319" s="294"/>
      <c r="E5319" s="294"/>
      <c r="I5319" s="294"/>
    </row>
    <row r="5320" spans="3:9">
      <c r="C5320" s="294"/>
      <c r="E5320" s="294"/>
      <c r="I5320" s="294"/>
    </row>
    <row r="5321" spans="3:9">
      <c r="C5321" s="294"/>
      <c r="E5321" s="294"/>
      <c r="I5321" s="294"/>
    </row>
    <row r="5322" spans="3:9">
      <c r="C5322" s="294"/>
      <c r="E5322" s="294"/>
      <c r="I5322" s="294"/>
    </row>
    <row r="5323" spans="3:9">
      <c r="C5323" s="294"/>
      <c r="E5323" s="294"/>
      <c r="I5323" s="294"/>
    </row>
    <row r="5324" spans="3:9">
      <c r="C5324" s="294"/>
      <c r="E5324" s="294"/>
      <c r="I5324" s="294"/>
    </row>
    <row r="5325" spans="3:9">
      <c r="C5325" s="294"/>
      <c r="E5325" s="294"/>
      <c r="I5325" s="294"/>
    </row>
    <row r="5326" spans="3:9">
      <c r="C5326" s="294"/>
      <c r="E5326" s="294"/>
      <c r="I5326" s="294"/>
    </row>
    <row r="5327" spans="3:9">
      <c r="C5327" s="294"/>
      <c r="E5327" s="294"/>
      <c r="I5327" s="294"/>
    </row>
    <row r="5328" spans="3:9">
      <c r="C5328" s="294"/>
      <c r="E5328" s="294"/>
      <c r="I5328" s="294"/>
    </row>
    <row r="5329" spans="3:9">
      <c r="C5329" s="294"/>
      <c r="E5329" s="294"/>
      <c r="I5329" s="294"/>
    </row>
    <row r="5330" spans="3:9">
      <c r="C5330" s="294"/>
      <c r="E5330" s="294"/>
      <c r="I5330" s="294"/>
    </row>
    <row r="5331" spans="3:9">
      <c r="C5331" s="294"/>
      <c r="E5331" s="294"/>
      <c r="I5331" s="294"/>
    </row>
    <row r="5332" spans="3:9">
      <c r="C5332" s="294"/>
      <c r="E5332" s="294"/>
      <c r="I5332" s="294"/>
    </row>
    <row r="5333" spans="3:9">
      <c r="C5333" s="294"/>
      <c r="E5333" s="294"/>
      <c r="I5333" s="294"/>
    </row>
    <row r="5334" spans="3:9">
      <c r="C5334" s="294"/>
      <c r="E5334" s="294"/>
      <c r="I5334" s="294"/>
    </row>
    <row r="5335" spans="3:9">
      <c r="C5335" s="294"/>
      <c r="E5335" s="294"/>
      <c r="I5335" s="294"/>
    </row>
    <row r="5336" spans="3:9">
      <c r="C5336" s="294"/>
      <c r="E5336" s="294"/>
      <c r="I5336" s="294"/>
    </row>
    <row r="5337" spans="3:9">
      <c r="C5337" s="294"/>
      <c r="E5337" s="294"/>
      <c r="I5337" s="294"/>
    </row>
    <row r="5338" spans="3:9">
      <c r="C5338" s="294"/>
      <c r="E5338" s="294"/>
      <c r="I5338" s="294"/>
    </row>
    <row r="5339" spans="3:9">
      <c r="C5339" s="294"/>
      <c r="E5339" s="294"/>
      <c r="I5339" s="294"/>
    </row>
    <row r="5340" spans="3:9">
      <c r="C5340" s="294"/>
      <c r="E5340" s="294"/>
      <c r="I5340" s="294"/>
    </row>
    <row r="5341" spans="3:9">
      <c r="C5341" s="294"/>
      <c r="E5341" s="294"/>
      <c r="I5341" s="294"/>
    </row>
    <row r="5342" spans="3:9">
      <c r="C5342" s="294"/>
      <c r="E5342" s="294"/>
      <c r="I5342" s="294"/>
    </row>
    <row r="5343" spans="3:9">
      <c r="C5343" s="294"/>
      <c r="E5343" s="294"/>
      <c r="I5343" s="294"/>
    </row>
    <row r="5344" spans="3:9">
      <c r="C5344" s="294"/>
      <c r="E5344" s="294"/>
      <c r="I5344" s="294"/>
    </row>
    <row r="5345" spans="3:9">
      <c r="C5345" s="294"/>
      <c r="E5345" s="294"/>
      <c r="I5345" s="294"/>
    </row>
    <row r="5346" spans="3:9">
      <c r="C5346" s="294"/>
      <c r="E5346" s="294"/>
      <c r="I5346" s="294"/>
    </row>
    <row r="5347" spans="3:9">
      <c r="C5347" s="294"/>
      <c r="E5347" s="294"/>
      <c r="I5347" s="294"/>
    </row>
    <row r="5348" spans="3:9">
      <c r="C5348" s="294"/>
      <c r="E5348" s="294"/>
      <c r="I5348" s="294"/>
    </row>
    <row r="5349" spans="3:9">
      <c r="C5349" s="294"/>
      <c r="E5349" s="294"/>
      <c r="I5349" s="294"/>
    </row>
    <row r="5350" spans="3:9">
      <c r="C5350" s="294"/>
      <c r="E5350" s="294"/>
      <c r="I5350" s="294"/>
    </row>
    <row r="5351" spans="3:9">
      <c r="C5351" s="294"/>
      <c r="E5351" s="294"/>
      <c r="I5351" s="294"/>
    </row>
    <row r="5352" spans="3:9">
      <c r="C5352" s="294"/>
      <c r="E5352" s="294"/>
      <c r="I5352" s="294"/>
    </row>
    <row r="5353" spans="3:9">
      <c r="C5353" s="294"/>
      <c r="E5353" s="294"/>
      <c r="I5353" s="294"/>
    </row>
    <row r="5354" spans="3:9">
      <c r="C5354" s="294"/>
      <c r="E5354" s="294"/>
      <c r="I5354" s="294"/>
    </row>
    <row r="5355" spans="3:9">
      <c r="C5355" s="294"/>
      <c r="E5355" s="294"/>
      <c r="I5355" s="294"/>
    </row>
    <row r="5356" spans="3:9">
      <c r="C5356" s="294"/>
      <c r="E5356" s="294"/>
      <c r="I5356" s="294"/>
    </row>
    <row r="5357" spans="3:9">
      <c r="C5357" s="294"/>
      <c r="E5357" s="294"/>
      <c r="I5357" s="294"/>
    </row>
    <row r="5358" spans="3:9">
      <c r="C5358" s="294"/>
      <c r="E5358" s="294"/>
      <c r="I5358" s="294"/>
    </row>
    <row r="5359" spans="3:9">
      <c r="C5359" s="294"/>
      <c r="E5359" s="294"/>
      <c r="I5359" s="294"/>
    </row>
    <row r="5360" spans="3:9">
      <c r="C5360" s="294"/>
      <c r="E5360" s="294"/>
      <c r="I5360" s="294"/>
    </row>
    <row r="5361" spans="3:9">
      <c r="C5361" s="294"/>
      <c r="E5361" s="294"/>
      <c r="I5361" s="294"/>
    </row>
    <row r="5362" spans="3:9">
      <c r="C5362" s="294"/>
      <c r="E5362" s="294"/>
      <c r="I5362" s="294"/>
    </row>
    <row r="5363" spans="3:9">
      <c r="C5363" s="294"/>
      <c r="E5363" s="294"/>
      <c r="I5363" s="294"/>
    </row>
    <row r="5364" spans="3:9">
      <c r="C5364" s="294"/>
      <c r="E5364" s="294"/>
      <c r="I5364" s="294"/>
    </row>
    <row r="5365" spans="3:9">
      <c r="C5365" s="294"/>
      <c r="E5365" s="294"/>
      <c r="I5365" s="294"/>
    </row>
    <row r="5366" spans="3:9">
      <c r="C5366" s="294"/>
      <c r="E5366" s="294"/>
      <c r="I5366" s="294"/>
    </row>
    <row r="5367" spans="3:9">
      <c r="C5367" s="294"/>
      <c r="E5367" s="294"/>
      <c r="I5367" s="294"/>
    </row>
    <row r="5368" spans="3:9">
      <c r="C5368" s="294"/>
      <c r="E5368" s="294"/>
      <c r="I5368" s="294"/>
    </row>
    <row r="5369" spans="3:9">
      <c r="C5369" s="294"/>
      <c r="E5369" s="294"/>
      <c r="I5369" s="294"/>
    </row>
    <row r="5370" spans="3:9">
      <c r="C5370" s="294"/>
      <c r="E5370" s="294"/>
      <c r="I5370" s="294"/>
    </row>
    <row r="5371" spans="3:9">
      <c r="C5371" s="294"/>
      <c r="E5371" s="294"/>
      <c r="I5371" s="294"/>
    </row>
    <row r="5372" spans="3:9">
      <c r="C5372" s="294"/>
      <c r="E5372" s="294"/>
      <c r="I5372" s="294"/>
    </row>
    <row r="5373" spans="3:9">
      <c r="C5373" s="294"/>
      <c r="E5373" s="294"/>
      <c r="I5373" s="294"/>
    </row>
    <row r="5374" spans="3:9">
      <c r="C5374" s="294"/>
      <c r="E5374" s="294"/>
      <c r="I5374" s="294"/>
    </row>
    <row r="5375" spans="3:9">
      <c r="C5375" s="294"/>
      <c r="E5375" s="294"/>
      <c r="I5375" s="294"/>
    </row>
    <row r="5376" spans="3:9">
      <c r="C5376" s="294"/>
      <c r="E5376" s="294"/>
      <c r="I5376" s="294"/>
    </row>
    <row r="5377" spans="3:9">
      <c r="C5377" s="294"/>
      <c r="E5377" s="294"/>
      <c r="I5377" s="294"/>
    </row>
    <row r="5378" spans="3:9">
      <c r="C5378" s="294"/>
      <c r="E5378" s="294"/>
      <c r="I5378" s="294"/>
    </row>
    <row r="5379" spans="3:9">
      <c r="C5379" s="294"/>
      <c r="E5379" s="294"/>
      <c r="I5379" s="294"/>
    </row>
    <row r="5380" spans="3:9">
      <c r="C5380" s="294"/>
      <c r="E5380" s="294"/>
      <c r="I5380" s="294"/>
    </row>
    <row r="5381" spans="3:9">
      <c r="C5381" s="294"/>
      <c r="E5381" s="294"/>
      <c r="I5381" s="294"/>
    </row>
    <row r="5382" spans="3:9">
      <c r="C5382" s="294"/>
      <c r="E5382" s="294"/>
      <c r="I5382" s="294"/>
    </row>
    <row r="5383" spans="3:9">
      <c r="C5383" s="294"/>
      <c r="E5383" s="294"/>
      <c r="I5383" s="294"/>
    </row>
    <row r="5384" spans="3:9">
      <c r="C5384" s="294"/>
      <c r="E5384" s="294"/>
      <c r="I5384" s="294"/>
    </row>
    <row r="5385" spans="3:9">
      <c r="C5385" s="294"/>
      <c r="E5385" s="294"/>
      <c r="I5385" s="294"/>
    </row>
    <row r="5386" spans="3:9">
      <c r="C5386" s="294"/>
      <c r="E5386" s="294"/>
      <c r="I5386" s="294"/>
    </row>
    <row r="5387" spans="3:9">
      <c r="C5387" s="294"/>
      <c r="E5387" s="294"/>
      <c r="I5387" s="294"/>
    </row>
    <row r="5388" spans="3:9">
      <c r="C5388" s="294"/>
      <c r="E5388" s="294"/>
      <c r="I5388" s="294"/>
    </row>
    <row r="5389" spans="3:9">
      <c r="C5389" s="294"/>
      <c r="E5389" s="294"/>
      <c r="I5389" s="294"/>
    </row>
    <row r="5390" spans="3:9">
      <c r="C5390" s="294"/>
      <c r="E5390" s="294"/>
      <c r="I5390" s="294"/>
    </row>
    <row r="5391" spans="3:9">
      <c r="C5391" s="294"/>
      <c r="E5391" s="294"/>
      <c r="I5391" s="294"/>
    </row>
    <row r="5392" spans="3:9">
      <c r="C5392" s="294"/>
      <c r="E5392" s="294"/>
      <c r="I5392" s="294"/>
    </row>
    <row r="5393" spans="3:9">
      <c r="C5393" s="294"/>
      <c r="E5393" s="294"/>
      <c r="I5393" s="294"/>
    </row>
    <row r="5394" spans="3:9">
      <c r="C5394" s="294"/>
      <c r="E5394" s="294"/>
      <c r="I5394" s="294"/>
    </row>
    <row r="5395" spans="3:9">
      <c r="C5395" s="294"/>
      <c r="E5395" s="294"/>
      <c r="I5395" s="294"/>
    </row>
    <row r="5396" spans="3:9">
      <c r="C5396" s="294"/>
      <c r="E5396" s="294"/>
      <c r="I5396" s="294"/>
    </row>
    <row r="5397" spans="3:9">
      <c r="C5397" s="294"/>
      <c r="E5397" s="294"/>
      <c r="I5397" s="294"/>
    </row>
    <row r="5398" spans="3:9">
      <c r="C5398" s="294"/>
      <c r="E5398" s="294"/>
      <c r="I5398" s="294"/>
    </row>
    <row r="5399" spans="3:9">
      <c r="C5399" s="294"/>
      <c r="E5399" s="294"/>
      <c r="I5399" s="294"/>
    </row>
    <row r="5400" spans="3:9">
      <c r="C5400" s="294"/>
      <c r="E5400" s="294"/>
      <c r="I5400" s="294"/>
    </row>
    <row r="5401" spans="3:9">
      <c r="C5401" s="294"/>
      <c r="E5401" s="294"/>
      <c r="I5401" s="294"/>
    </row>
    <row r="5402" spans="3:9">
      <c r="C5402" s="294"/>
      <c r="E5402" s="294"/>
      <c r="I5402" s="294"/>
    </row>
    <row r="5403" spans="3:9">
      <c r="C5403" s="294"/>
      <c r="E5403" s="294"/>
      <c r="I5403" s="294"/>
    </row>
    <row r="5404" spans="3:9">
      <c r="C5404" s="294"/>
      <c r="E5404" s="294"/>
      <c r="I5404" s="294"/>
    </row>
    <row r="5405" spans="3:9">
      <c r="C5405" s="294"/>
      <c r="E5405" s="294"/>
      <c r="I5405" s="294"/>
    </row>
    <row r="5406" spans="3:9">
      <c r="C5406" s="294"/>
      <c r="E5406" s="294"/>
      <c r="I5406" s="294"/>
    </row>
    <row r="5407" spans="3:9">
      <c r="C5407" s="294"/>
      <c r="E5407" s="294"/>
      <c r="I5407" s="294"/>
    </row>
    <row r="5408" spans="3:9">
      <c r="C5408" s="294"/>
      <c r="E5408" s="294"/>
      <c r="I5408" s="294"/>
    </row>
    <row r="5409" spans="3:9">
      <c r="C5409" s="294"/>
      <c r="E5409" s="294"/>
      <c r="I5409" s="294"/>
    </row>
    <row r="5410" spans="3:9">
      <c r="C5410" s="294"/>
      <c r="E5410" s="294"/>
      <c r="I5410" s="294"/>
    </row>
    <row r="5411" spans="3:9">
      <c r="C5411" s="294"/>
      <c r="E5411" s="294"/>
      <c r="I5411" s="294"/>
    </row>
    <row r="5412" spans="3:9">
      <c r="C5412" s="294"/>
      <c r="E5412" s="294"/>
      <c r="I5412" s="294"/>
    </row>
    <row r="5413" spans="3:9">
      <c r="C5413" s="294"/>
      <c r="E5413" s="294"/>
      <c r="I5413" s="294"/>
    </row>
    <row r="5414" spans="3:9">
      <c r="C5414" s="294"/>
      <c r="E5414" s="294"/>
      <c r="I5414" s="294"/>
    </row>
    <row r="5415" spans="3:9">
      <c r="C5415" s="294"/>
      <c r="E5415" s="294"/>
      <c r="I5415" s="294"/>
    </row>
    <row r="5416" spans="3:9">
      <c r="C5416" s="294"/>
      <c r="E5416" s="294"/>
      <c r="I5416" s="294"/>
    </row>
    <row r="5417" spans="3:9">
      <c r="C5417" s="294"/>
      <c r="E5417" s="294"/>
      <c r="I5417" s="294"/>
    </row>
    <row r="5418" spans="3:9">
      <c r="C5418" s="294"/>
      <c r="E5418" s="294"/>
      <c r="I5418" s="294"/>
    </row>
    <row r="5419" spans="3:9">
      <c r="C5419" s="294"/>
      <c r="E5419" s="294"/>
      <c r="I5419" s="294"/>
    </row>
    <row r="5420" spans="3:9">
      <c r="C5420" s="294"/>
      <c r="E5420" s="294"/>
      <c r="I5420" s="294"/>
    </row>
    <row r="5421" spans="3:9">
      <c r="C5421" s="294"/>
      <c r="E5421" s="294"/>
      <c r="I5421" s="294"/>
    </row>
    <row r="5422" spans="3:9">
      <c r="C5422" s="294"/>
      <c r="E5422" s="294"/>
      <c r="I5422" s="294"/>
    </row>
    <row r="5423" spans="3:9">
      <c r="C5423" s="294"/>
      <c r="E5423" s="294"/>
      <c r="I5423" s="294"/>
    </row>
    <row r="5424" spans="3:9">
      <c r="C5424" s="294"/>
      <c r="E5424" s="294"/>
      <c r="I5424" s="294"/>
    </row>
    <row r="5425" spans="3:9">
      <c r="C5425" s="294"/>
      <c r="E5425" s="294"/>
      <c r="I5425" s="294"/>
    </row>
    <row r="5426" spans="3:9">
      <c r="C5426" s="294"/>
      <c r="E5426" s="294"/>
      <c r="I5426" s="294"/>
    </row>
    <row r="5427" spans="3:9">
      <c r="C5427" s="294"/>
      <c r="E5427" s="294"/>
      <c r="I5427" s="294"/>
    </row>
    <row r="5428" spans="3:9">
      <c r="C5428" s="294"/>
      <c r="E5428" s="294"/>
      <c r="I5428" s="294"/>
    </row>
    <row r="5429" spans="3:9">
      <c r="C5429" s="294"/>
      <c r="E5429" s="294"/>
      <c r="I5429" s="294"/>
    </row>
    <row r="5430" spans="3:9">
      <c r="C5430" s="294"/>
      <c r="E5430" s="294"/>
      <c r="I5430" s="294"/>
    </row>
    <row r="5431" spans="3:9">
      <c r="C5431" s="294"/>
      <c r="E5431" s="294"/>
      <c r="I5431" s="294"/>
    </row>
    <row r="5432" spans="3:9">
      <c r="C5432" s="294"/>
      <c r="E5432" s="294"/>
      <c r="I5432" s="294"/>
    </row>
    <row r="5433" spans="3:9">
      <c r="C5433" s="294"/>
      <c r="E5433" s="294"/>
      <c r="I5433" s="294"/>
    </row>
    <row r="5434" spans="3:9">
      <c r="C5434" s="294"/>
      <c r="E5434" s="294"/>
      <c r="I5434" s="294"/>
    </row>
    <row r="5435" spans="3:9">
      <c r="C5435" s="294"/>
      <c r="E5435" s="294"/>
      <c r="I5435" s="294"/>
    </row>
    <row r="5436" spans="3:9">
      <c r="C5436" s="294"/>
      <c r="E5436" s="294"/>
      <c r="I5436" s="294"/>
    </row>
    <row r="5437" spans="3:9">
      <c r="C5437" s="294"/>
      <c r="E5437" s="294"/>
      <c r="I5437" s="294"/>
    </row>
    <row r="5438" spans="3:9">
      <c r="C5438" s="294"/>
      <c r="E5438" s="294"/>
      <c r="I5438" s="294"/>
    </row>
    <row r="5439" spans="3:9">
      <c r="C5439" s="294"/>
      <c r="E5439" s="294"/>
      <c r="I5439" s="294"/>
    </row>
    <row r="5440" spans="3:9">
      <c r="C5440" s="294"/>
      <c r="E5440" s="294"/>
      <c r="I5440" s="294"/>
    </row>
    <row r="5441" spans="3:9">
      <c r="C5441" s="294"/>
      <c r="E5441" s="294"/>
      <c r="I5441" s="294"/>
    </row>
    <row r="5442" spans="3:9">
      <c r="C5442" s="294"/>
      <c r="E5442" s="294"/>
      <c r="I5442" s="294"/>
    </row>
    <row r="5443" spans="3:9">
      <c r="C5443" s="294"/>
      <c r="E5443" s="294"/>
      <c r="I5443" s="294"/>
    </row>
    <row r="5444" spans="3:9">
      <c r="C5444" s="294"/>
      <c r="E5444" s="294"/>
      <c r="I5444" s="294"/>
    </row>
    <row r="5445" spans="3:9">
      <c r="C5445" s="294"/>
      <c r="E5445" s="294"/>
      <c r="I5445" s="294"/>
    </row>
    <row r="5446" spans="3:9">
      <c r="C5446" s="294"/>
      <c r="E5446" s="294"/>
      <c r="I5446" s="294"/>
    </row>
    <row r="5447" spans="3:9">
      <c r="C5447" s="294"/>
      <c r="E5447" s="294"/>
      <c r="I5447" s="294"/>
    </row>
    <row r="5448" spans="3:9">
      <c r="C5448" s="294"/>
      <c r="E5448" s="294"/>
      <c r="I5448" s="294"/>
    </row>
    <row r="5449" spans="3:9">
      <c r="C5449" s="294"/>
      <c r="E5449" s="294"/>
      <c r="I5449" s="294"/>
    </row>
    <row r="5450" spans="3:9">
      <c r="C5450" s="294"/>
      <c r="E5450" s="294"/>
      <c r="I5450" s="294"/>
    </row>
    <row r="5451" spans="3:9">
      <c r="C5451" s="294"/>
      <c r="E5451" s="294"/>
      <c r="I5451" s="294"/>
    </row>
    <row r="5452" spans="3:9">
      <c r="C5452" s="294"/>
      <c r="E5452" s="294"/>
      <c r="I5452" s="294"/>
    </row>
    <row r="5453" spans="3:9">
      <c r="C5453" s="294"/>
      <c r="E5453" s="294"/>
      <c r="I5453" s="294"/>
    </row>
    <row r="5454" spans="3:9">
      <c r="C5454" s="294"/>
      <c r="E5454" s="294"/>
      <c r="I5454" s="294"/>
    </row>
    <row r="5455" spans="3:9">
      <c r="C5455" s="294"/>
      <c r="E5455" s="294"/>
      <c r="I5455" s="294"/>
    </row>
    <row r="5456" spans="3:9">
      <c r="C5456" s="294"/>
      <c r="E5456" s="294"/>
      <c r="I5456" s="294"/>
    </row>
    <row r="5457" spans="3:9">
      <c r="C5457" s="294"/>
      <c r="E5457" s="294"/>
      <c r="I5457" s="294"/>
    </row>
    <row r="5458" spans="3:9">
      <c r="C5458" s="294"/>
      <c r="E5458" s="294"/>
      <c r="I5458" s="294"/>
    </row>
    <row r="5459" spans="3:9">
      <c r="C5459" s="294"/>
      <c r="E5459" s="294"/>
      <c r="I5459" s="294"/>
    </row>
    <row r="5460" spans="3:9">
      <c r="C5460" s="294"/>
      <c r="E5460" s="294"/>
      <c r="I5460" s="294"/>
    </row>
    <row r="5461" spans="3:9">
      <c r="C5461" s="294"/>
      <c r="E5461" s="294"/>
      <c r="I5461" s="294"/>
    </row>
    <row r="5462" spans="3:9">
      <c r="C5462" s="294"/>
      <c r="E5462" s="294"/>
      <c r="I5462" s="294"/>
    </row>
    <row r="5463" spans="3:9">
      <c r="C5463" s="294"/>
      <c r="E5463" s="294"/>
      <c r="I5463" s="294"/>
    </row>
    <row r="5464" spans="3:9">
      <c r="C5464" s="294"/>
      <c r="E5464" s="294"/>
      <c r="I5464" s="294"/>
    </row>
    <row r="5465" spans="3:9">
      <c r="C5465" s="294"/>
      <c r="E5465" s="294"/>
      <c r="I5465" s="294"/>
    </row>
    <row r="5466" spans="3:9">
      <c r="C5466" s="294"/>
      <c r="E5466" s="294"/>
      <c r="I5466" s="294"/>
    </row>
    <row r="5467" spans="3:9">
      <c r="C5467" s="294"/>
      <c r="E5467" s="294"/>
      <c r="I5467" s="294"/>
    </row>
    <row r="5468" spans="3:9">
      <c r="C5468" s="294"/>
      <c r="E5468" s="294"/>
      <c r="I5468" s="294"/>
    </row>
    <row r="5469" spans="3:9">
      <c r="C5469" s="294"/>
      <c r="E5469" s="294"/>
      <c r="I5469" s="294"/>
    </row>
    <row r="5470" spans="3:9">
      <c r="C5470" s="294"/>
      <c r="E5470" s="294"/>
      <c r="I5470" s="294"/>
    </row>
    <row r="5471" spans="3:9">
      <c r="C5471" s="294"/>
      <c r="E5471" s="294"/>
      <c r="I5471" s="294"/>
    </row>
    <row r="5472" spans="3:9">
      <c r="C5472" s="294"/>
      <c r="E5472" s="294"/>
      <c r="I5472" s="294"/>
    </row>
    <row r="5473" spans="3:9">
      <c r="C5473" s="294"/>
      <c r="E5473" s="294"/>
      <c r="I5473" s="294"/>
    </row>
    <row r="5474" spans="3:9">
      <c r="C5474" s="294"/>
      <c r="E5474" s="294"/>
      <c r="I5474" s="294"/>
    </row>
    <row r="5475" spans="3:9">
      <c r="C5475" s="294"/>
      <c r="E5475" s="294"/>
      <c r="I5475" s="294"/>
    </row>
    <row r="5476" spans="3:9">
      <c r="C5476" s="294"/>
      <c r="E5476" s="294"/>
      <c r="I5476" s="294"/>
    </row>
    <row r="5477" spans="3:9">
      <c r="C5477" s="294"/>
      <c r="E5477" s="294"/>
      <c r="I5477" s="294"/>
    </row>
    <row r="5478" spans="3:9">
      <c r="C5478" s="294"/>
      <c r="E5478" s="294"/>
      <c r="I5478" s="294"/>
    </row>
    <row r="5479" spans="3:9">
      <c r="C5479" s="294"/>
      <c r="E5479" s="294"/>
      <c r="I5479" s="294"/>
    </row>
    <row r="5480" spans="3:9">
      <c r="C5480" s="294"/>
      <c r="E5480" s="294"/>
      <c r="I5480" s="294"/>
    </row>
    <row r="5481" spans="3:9">
      <c r="C5481" s="294"/>
      <c r="E5481" s="294"/>
      <c r="I5481" s="294"/>
    </row>
    <row r="5482" spans="3:9">
      <c r="C5482" s="294"/>
      <c r="E5482" s="294"/>
      <c r="I5482" s="294"/>
    </row>
    <row r="5483" spans="3:9">
      <c r="C5483" s="294"/>
      <c r="E5483" s="294"/>
      <c r="I5483" s="294"/>
    </row>
    <row r="5484" spans="3:9">
      <c r="C5484" s="294"/>
      <c r="E5484" s="294"/>
      <c r="I5484" s="294"/>
    </row>
    <row r="5485" spans="3:9">
      <c r="C5485" s="294"/>
      <c r="E5485" s="294"/>
      <c r="I5485" s="294"/>
    </row>
    <row r="5486" spans="3:9">
      <c r="C5486" s="294"/>
      <c r="E5486" s="294"/>
      <c r="I5486" s="294"/>
    </row>
    <row r="5487" spans="3:9">
      <c r="C5487" s="294"/>
      <c r="E5487" s="294"/>
      <c r="I5487" s="294"/>
    </row>
    <row r="5488" spans="3:9">
      <c r="C5488" s="294"/>
      <c r="E5488" s="294"/>
      <c r="I5488" s="294"/>
    </row>
    <row r="5489" spans="3:9">
      <c r="C5489" s="294"/>
      <c r="E5489" s="294"/>
      <c r="I5489" s="294"/>
    </row>
    <row r="5490" spans="3:9">
      <c r="C5490" s="294"/>
      <c r="E5490" s="294"/>
      <c r="I5490" s="294"/>
    </row>
    <row r="5491" spans="3:9">
      <c r="C5491" s="294"/>
      <c r="E5491" s="294"/>
      <c r="I5491" s="294"/>
    </row>
    <row r="5492" spans="3:9">
      <c r="C5492" s="294"/>
      <c r="E5492" s="294"/>
      <c r="I5492" s="294"/>
    </row>
    <row r="5493" spans="3:9">
      <c r="C5493" s="294"/>
      <c r="E5493" s="294"/>
      <c r="I5493" s="294"/>
    </row>
    <row r="5494" spans="3:9">
      <c r="C5494" s="294"/>
      <c r="E5494" s="294"/>
      <c r="I5494" s="294"/>
    </row>
    <row r="5495" spans="3:9">
      <c r="C5495" s="294"/>
      <c r="E5495" s="294"/>
      <c r="I5495" s="294"/>
    </row>
    <row r="5496" spans="3:9">
      <c r="C5496" s="294"/>
      <c r="E5496" s="294"/>
      <c r="I5496" s="294"/>
    </row>
    <row r="5497" spans="3:9">
      <c r="C5497" s="294"/>
      <c r="E5497" s="294"/>
      <c r="I5497" s="294"/>
    </row>
    <row r="5498" spans="3:9">
      <c r="C5498" s="294"/>
      <c r="E5498" s="294"/>
      <c r="I5498" s="294"/>
    </row>
    <row r="5499" spans="3:9">
      <c r="C5499" s="294"/>
      <c r="E5499" s="294"/>
      <c r="I5499" s="294"/>
    </row>
    <row r="5500" spans="3:9">
      <c r="C5500" s="294"/>
      <c r="E5500" s="294"/>
      <c r="I5500" s="294"/>
    </row>
    <row r="5501" spans="3:9">
      <c r="C5501" s="294"/>
      <c r="E5501" s="294"/>
      <c r="I5501" s="294"/>
    </row>
    <row r="5502" spans="3:9">
      <c r="C5502" s="294"/>
      <c r="E5502" s="294"/>
      <c r="I5502" s="294"/>
    </row>
    <row r="5503" spans="3:9">
      <c r="C5503" s="294"/>
      <c r="E5503" s="294"/>
      <c r="I5503" s="294"/>
    </row>
    <row r="5504" spans="3:9">
      <c r="C5504" s="294"/>
      <c r="E5504" s="294"/>
      <c r="I5504" s="294"/>
    </row>
    <row r="5505" spans="3:9">
      <c r="C5505" s="294"/>
      <c r="E5505" s="294"/>
      <c r="I5505" s="294"/>
    </row>
    <row r="5506" spans="3:9">
      <c r="C5506" s="294"/>
      <c r="E5506" s="294"/>
      <c r="I5506" s="294"/>
    </row>
    <row r="5507" spans="3:9">
      <c r="C5507" s="294"/>
      <c r="E5507" s="294"/>
      <c r="I5507" s="294"/>
    </row>
    <row r="5508" spans="3:9">
      <c r="C5508" s="294"/>
      <c r="E5508" s="294"/>
      <c r="I5508" s="294"/>
    </row>
    <row r="5509" spans="3:9">
      <c r="C5509" s="294"/>
      <c r="E5509" s="294"/>
      <c r="I5509" s="294"/>
    </row>
    <row r="5510" spans="3:9">
      <c r="C5510" s="294"/>
      <c r="E5510" s="294"/>
      <c r="I5510" s="294"/>
    </row>
    <row r="5511" spans="3:9">
      <c r="C5511" s="294"/>
      <c r="E5511" s="294"/>
      <c r="I5511" s="294"/>
    </row>
    <row r="5512" spans="3:9">
      <c r="C5512" s="294"/>
      <c r="E5512" s="294"/>
      <c r="I5512" s="294"/>
    </row>
    <row r="5513" spans="3:9">
      <c r="C5513" s="294"/>
      <c r="E5513" s="294"/>
      <c r="I5513" s="294"/>
    </row>
    <row r="5514" spans="3:9">
      <c r="C5514" s="294"/>
      <c r="E5514" s="294"/>
      <c r="I5514" s="294"/>
    </row>
    <row r="5515" spans="3:9">
      <c r="C5515" s="294"/>
      <c r="E5515" s="294"/>
      <c r="I5515" s="294"/>
    </row>
    <row r="5516" spans="3:9">
      <c r="C5516" s="294"/>
      <c r="E5516" s="294"/>
      <c r="I5516" s="294"/>
    </row>
    <row r="5517" spans="3:9">
      <c r="C5517" s="294"/>
      <c r="E5517" s="294"/>
      <c r="I5517" s="294"/>
    </row>
    <row r="5518" spans="3:9">
      <c r="C5518" s="294"/>
      <c r="E5518" s="294"/>
      <c r="I5518" s="294"/>
    </row>
    <row r="5519" spans="3:9">
      <c r="C5519" s="294"/>
      <c r="E5519" s="294"/>
      <c r="I5519" s="294"/>
    </row>
    <row r="5520" spans="3:9">
      <c r="C5520" s="294"/>
      <c r="E5520" s="294"/>
      <c r="I5520" s="294"/>
    </row>
    <row r="5521" spans="3:9">
      <c r="C5521" s="294"/>
      <c r="E5521" s="294"/>
      <c r="I5521" s="294"/>
    </row>
    <row r="5522" spans="3:9">
      <c r="C5522" s="294"/>
      <c r="E5522" s="294"/>
      <c r="I5522" s="294"/>
    </row>
    <row r="5523" spans="3:9">
      <c r="C5523" s="294"/>
      <c r="E5523" s="294"/>
      <c r="I5523" s="294"/>
    </row>
    <row r="5524" spans="3:9">
      <c r="C5524" s="294"/>
      <c r="E5524" s="294"/>
      <c r="I5524" s="294"/>
    </row>
    <row r="5525" spans="3:9">
      <c r="C5525" s="294"/>
      <c r="E5525" s="294"/>
      <c r="I5525" s="294"/>
    </row>
    <row r="5526" spans="3:9">
      <c r="C5526" s="294"/>
      <c r="E5526" s="294"/>
      <c r="I5526" s="294"/>
    </row>
    <row r="5527" spans="3:9">
      <c r="C5527" s="294"/>
      <c r="E5527" s="294"/>
      <c r="I5527" s="294"/>
    </row>
    <row r="5528" spans="3:9">
      <c r="C5528" s="294"/>
      <c r="E5528" s="294"/>
      <c r="I5528" s="294"/>
    </row>
    <row r="5529" spans="3:9">
      <c r="C5529" s="294"/>
      <c r="E5529" s="294"/>
      <c r="I5529" s="294"/>
    </row>
    <row r="5530" spans="3:9">
      <c r="C5530" s="294"/>
      <c r="E5530" s="294"/>
      <c r="I5530" s="294"/>
    </row>
    <row r="5531" spans="3:9">
      <c r="C5531" s="294"/>
      <c r="E5531" s="294"/>
      <c r="I5531" s="294"/>
    </row>
    <row r="5532" spans="3:9">
      <c r="C5532" s="294"/>
      <c r="E5532" s="294"/>
      <c r="I5532" s="294"/>
    </row>
    <row r="5533" spans="3:9">
      <c r="C5533" s="294"/>
      <c r="E5533" s="294"/>
      <c r="I5533" s="294"/>
    </row>
    <row r="5534" spans="3:9">
      <c r="C5534" s="294"/>
      <c r="E5534" s="294"/>
      <c r="I5534" s="294"/>
    </row>
    <row r="5535" spans="3:9">
      <c r="C5535" s="294"/>
      <c r="E5535" s="294"/>
      <c r="I5535" s="294"/>
    </row>
    <row r="5536" spans="3:9">
      <c r="C5536" s="294"/>
      <c r="E5536" s="294"/>
      <c r="I5536" s="294"/>
    </row>
    <row r="5537" spans="3:9">
      <c r="C5537" s="294"/>
      <c r="E5537" s="294"/>
      <c r="I5537" s="294"/>
    </row>
    <row r="5538" spans="3:9">
      <c r="C5538" s="294"/>
      <c r="E5538" s="294"/>
      <c r="I5538" s="294"/>
    </row>
    <row r="5539" spans="3:9">
      <c r="C5539" s="294"/>
      <c r="E5539" s="294"/>
      <c r="I5539" s="294"/>
    </row>
    <row r="5540" spans="3:9">
      <c r="C5540" s="294"/>
      <c r="E5540" s="294"/>
      <c r="I5540" s="294"/>
    </row>
    <row r="5541" spans="3:9">
      <c r="C5541" s="294"/>
      <c r="E5541" s="294"/>
      <c r="I5541" s="294"/>
    </row>
    <row r="5542" spans="3:9">
      <c r="C5542" s="294"/>
      <c r="E5542" s="294"/>
      <c r="I5542" s="294"/>
    </row>
    <row r="5543" spans="3:9">
      <c r="C5543" s="294"/>
      <c r="E5543" s="294"/>
      <c r="I5543" s="294"/>
    </row>
    <row r="5544" spans="3:9">
      <c r="C5544" s="294"/>
      <c r="E5544" s="294"/>
      <c r="I5544" s="294"/>
    </row>
    <row r="5545" spans="3:9">
      <c r="C5545" s="294"/>
      <c r="E5545" s="294"/>
      <c r="I5545" s="294"/>
    </row>
    <row r="5546" spans="3:9">
      <c r="C5546" s="294"/>
      <c r="E5546" s="294"/>
      <c r="I5546" s="294"/>
    </row>
    <row r="5547" spans="3:9">
      <c r="C5547" s="294"/>
      <c r="E5547" s="294"/>
      <c r="I5547" s="294"/>
    </row>
    <row r="5548" spans="3:9">
      <c r="C5548" s="294"/>
      <c r="E5548" s="294"/>
      <c r="I5548" s="294"/>
    </row>
    <row r="5549" spans="3:9">
      <c r="C5549" s="294"/>
      <c r="E5549" s="294"/>
      <c r="I5549" s="294"/>
    </row>
    <row r="5550" spans="3:9">
      <c r="C5550" s="294"/>
      <c r="E5550" s="294"/>
      <c r="I5550" s="294"/>
    </row>
    <row r="5551" spans="3:9">
      <c r="C5551" s="294"/>
      <c r="E5551" s="294"/>
      <c r="I5551" s="294"/>
    </row>
    <row r="5552" spans="3:9">
      <c r="C5552" s="294"/>
      <c r="E5552" s="294"/>
      <c r="I5552" s="294"/>
    </row>
    <row r="5553" spans="3:9">
      <c r="C5553" s="294"/>
      <c r="E5553" s="294"/>
      <c r="I5553" s="294"/>
    </row>
    <row r="5554" spans="3:9">
      <c r="C5554" s="294"/>
      <c r="E5554" s="294"/>
      <c r="I5554" s="294"/>
    </row>
    <row r="5555" spans="3:9">
      <c r="C5555" s="294"/>
      <c r="E5555" s="294"/>
      <c r="I5555" s="294"/>
    </row>
    <row r="5556" spans="3:9">
      <c r="C5556" s="294"/>
      <c r="E5556" s="294"/>
      <c r="I5556" s="294"/>
    </row>
    <row r="5557" spans="3:9">
      <c r="C5557" s="294"/>
      <c r="E5557" s="294"/>
      <c r="I5557" s="294"/>
    </row>
    <row r="5558" spans="3:9">
      <c r="C5558" s="294"/>
      <c r="E5558" s="294"/>
      <c r="I5558" s="294"/>
    </row>
    <row r="5559" spans="3:9">
      <c r="C5559" s="294"/>
      <c r="E5559" s="294"/>
      <c r="I5559" s="294"/>
    </row>
    <row r="5560" spans="3:9">
      <c r="C5560" s="294"/>
      <c r="E5560" s="294"/>
      <c r="I5560" s="294"/>
    </row>
    <row r="5561" spans="3:9">
      <c r="C5561" s="294"/>
      <c r="E5561" s="294"/>
      <c r="I5561" s="294"/>
    </row>
    <row r="5562" spans="3:9">
      <c r="C5562" s="294"/>
      <c r="E5562" s="294"/>
      <c r="I5562" s="294"/>
    </row>
    <row r="5563" spans="3:9">
      <c r="C5563" s="294"/>
      <c r="E5563" s="294"/>
      <c r="I5563" s="294"/>
    </row>
    <row r="5564" spans="3:9">
      <c r="C5564" s="294"/>
      <c r="E5564" s="294"/>
      <c r="I5564" s="294"/>
    </row>
    <row r="5565" spans="3:9">
      <c r="C5565" s="294"/>
      <c r="E5565" s="294"/>
      <c r="I5565" s="294"/>
    </row>
    <row r="5566" spans="3:9">
      <c r="C5566" s="294"/>
      <c r="E5566" s="294"/>
      <c r="I5566" s="294"/>
    </row>
    <row r="5567" spans="3:9">
      <c r="C5567" s="294"/>
      <c r="E5567" s="294"/>
      <c r="I5567" s="294"/>
    </row>
    <row r="5568" spans="3:9">
      <c r="C5568" s="294"/>
      <c r="E5568" s="294"/>
      <c r="I5568" s="294"/>
    </row>
    <row r="5569" spans="3:9">
      <c r="C5569" s="294"/>
      <c r="E5569" s="294"/>
      <c r="I5569" s="294"/>
    </row>
    <row r="5570" spans="3:9">
      <c r="C5570" s="294"/>
      <c r="E5570" s="294"/>
      <c r="I5570" s="294"/>
    </row>
    <row r="5571" spans="3:9">
      <c r="C5571" s="294"/>
      <c r="E5571" s="294"/>
      <c r="I5571" s="294"/>
    </row>
    <row r="5572" spans="3:9">
      <c r="C5572" s="294"/>
      <c r="E5572" s="294"/>
      <c r="I5572" s="294"/>
    </row>
    <row r="5573" spans="3:9">
      <c r="C5573" s="294"/>
      <c r="E5573" s="294"/>
      <c r="I5573" s="294"/>
    </row>
    <row r="5574" spans="3:9">
      <c r="C5574" s="294"/>
      <c r="E5574" s="294"/>
      <c r="I5574" s="294"/>
    </row>
    <row r="5575" spans="3:9">
      <c r="C5575" s="294"/>
      <c r="E5575" s="294"/>
      <c r="I5575" s="294"/>
    </row>
    <row r="5576" spans="3:9">
      <c r="C5576" s="294"/>
      <c r="E5576" s="294"/>
      <c r="I5576" s="294"/>
    </row>
    <row r="5577" spans="3:9">
      <c r="C5577" s="294"/>
      <c r="E5577" s="294"/>
      <c r="I5577" s="294"/>
    </row>
    <row r="5578" spans="3:9">
      <c r="C5578" s="294"/>
      <c r="E5578" s="294"/>
      <c r="I5578" s="294"/>
    </row>
    <row r="5579" spans="3:9">
      <c r="C5579" s="294"/>
      <c r="E5579" s="294"/>
      <c r="I5579" s="294"/>
    </row>
    <row r="5580" spans="3:9">
      <c r="C5580" s="294"/>
      <c r="E5580" s="294"/>
      <c r="I5580" s="294"/>
    </row>
    <row r="5581" spans="3:9">
      <c r="C5581" s="294"/>
      <c r="E5581" s="294"/>
      <c r="I5581" s="294"/>
    </row>
    <row r="5582" spans="3:9">
      <c r="C5582" s="294"/>
      <c r="E5582" s="294"/>
      <c r="I5582" s="294"/>
    </row>
    <row r="5583" spans="3:9">
      <c r="C5583" s="294"/>
      <c r="E5583" s="294"/>
      <c r="I5583" s="294"/>
    </row>
    <row r="5584" spans="3:9">
      <c r="C5584" s="294"/>
      <c r="E5584" s="294"/>
      <c r="I5584" s="294"/>
    </row>
    <row r="5585" spans="3:9">
      <c r="C5585" s="294"/>
      <c r="E5585" s="294"/>
      <c r="I5585" s="294"/>
    </row>
    <row r="5586" spans="3:9">
      <c r="C5586" s="294"/>
      <c r="E5586" s="294"/>
      <c r="I5586" s="294"/>
    </row>
    <row r="5587" spans="3:9">
      <c r="C5587" s="294"/>
      <c r="E5587" s="294"/>
      <c r="I5587" s="294"/>
    </row>
    <row r="5588" spans="3:9">
      <c r="C5588" s="294"/>
      <c r="E5588" s="294"/>
      <c r="I5588" s="294"/>
    </row>
    <row r="5589" spans="3:9">
      <c r="C5589" s="294"/>
      <c r="E5589" s="294"/>
      <c r="I5589" s="294"/>
    </row>
    <row r="5590" spans="3:9">
      <c r="C5590" s="294"/>
      <c r="E5590" s="294"/>
      <c r="I5590" s="294"/>
    </row>
    <row r="5591" spans="3:9">
      <c r="C5591" s="294"/>
      <c r="E5591" s="294"/>
      <c r="I5591" s="294"/>
    </row>
    <row r="5592" spans="3:9">
      <c r="C5592" s="294"/>
      <c r="E5592" s="294"/>
      <c r="I5592" s="294"/>
    </row>
    <row r="5593" spans="3:9">
      <c r="C5593" s="294"/>
      <c r="E5593" s="294"/>
      <c r="I5593" s="294"/>
    </row>
    <row r="5594" spans="3:9">
      <c r="C5594" s="294"/>
      <c r="E5594" s="294"/>
      <c r="I5594" s="294"/>
    </row>
    <row r="5595" spans="3:9">
      <c r="C5595" s="294"/>
      <c r="E5595" s="294"/>
      <c r="I5595" s="294"/>
    </row>
    <row r="5596" spans="3:9">
      <c r="C5596" s="294"/>
      <c r="E5596" s="294"/>
      <c r="I5596" s="294"/>
    </row>
    <row r="5597" spans="3:9">
      <c r="C5597" s="294"/>
      <c r="E5597" s="294"/>
      <c r="I5597" s="294"/>
    </row>
    <row r="5598" spans="3:9">
      <c r="C5598" s="294"/>
      <c r="E5598" s="294"/>
      <c r="I5598" s="294"/>
    </row>
    <row r="5599" spans="3:9">
      <c r="C5599" s="294"/>
      <c r="E5599" s="294"/>
      <c r="I5599" s="294"/>
    </row>
    <row r="5600" spans="3:9">
      <c r="C5600" s="294"/>
      <c r="E5600" s="294"/>
      <c r="I5600" s="294"/>
    </row>
    <row r="5601" spans="3:9">
      <c r="C5601" s="294"/>
      <c r="E5601" s="294"/>
      <c r="I5601" s="294"/>
    </row>
    <row r="5602" spans="3:9">
      <c r="C5602" s="294"/>
      <c r="E5602" s="294"/>
      <c r="I5602" s="294"/>
    </row>
    <row r="5603" spans="3:9">
      <c r="C5603" s="294"/>
      <c r="E5603" s="294"/>
      <c r="I5603" s="294"/>
    </row>
    <row r="5604" spans="3:9">
      <c r="C5604" s="294"/>
      <c r="E5604" s="294"/>
      <c r="I5604" s="294"/>
    </row>
    <row r="5605" spans="3:9">
      <c r="C5605" s="294"/>
      <c r="E5605" s="294"/>
      <c r="I5605" s="294"/>
    </row>
    <row r="5606" spans="3:9">
      <c r="C5606" s="294"/>
      <c r="E5606" s="294"/>
      <c r="I5606" s="294"/>
    </row>
    <row r="5607" spans="3:9">
      <c r="C5607" s="294"/>
      <c r="E5607" s="294"/>
      <c r="I5607" s="294"/>
    </row>
    <row r="5608" spans="3:9">
      <c r="C5608" s="294"/>
      <c r="E5608" s="294"/>
      <c r="I5608" s="294"/>
    </row>
    <row r="5609" spans="3:9">
      <c r="C5609" s="294"/>
      <c r="E5609" s="294"/>
      <c r="I5609" s="294"/>
    </row>
    <row r="5610" spans="3:9">
      <c r="C5610" s="294"/>
      <c r="E5610" s="294"/>
      <c r="I5610" s="294"/>
    </row>
    <row r="5611" spans="3:9">
      <c r="C5611" s="294"/>
      <c r="E5611" s="294"/>
      <c r="I5611" s="294"/>
    </row>
    <row r="5612" spans="3:9">
      <c r="C5612" s="294"/>
      <c r="E5612" s="294"/>
      <c r="I5612" s="294"/>
    </row>
    <row r="5613" spans="3:9">
      <c r="C5613" s="294"/>
      <c r="E5613" s="294"/>
      <c r="I5613" s="294"/>
    </row>
    <row r="5614" spans="3:9">
      <c r="C5614" s="294"/>
      <c r="E5614" s="294"/>
      <c r="I5614" s="294"/>
    </row>
    <row r="5615" spans="3:9">
      <c r="C5615" s="294"/>
      <c r="E5615" s="294"/>
      <c r="I5615" s="294"/>
    </row>
    <row r="5616" spans="3:9">
      <c r="C5616" s="294"/>
      <c r="E5616" s="294"/>
      <c r="I5616" s="294"/>
    </row>
    <row r="5617" spans="3:9">
      <c r="C5617" s="294"/>
      <c r="E5617" s="294"/>
      <c r="I5617" s="294"/>
    </row>
    <row r="5618" spans="3:9">
      <c r="C5618" s="294"/>
      <c r="E5618" s="294"/>
      <c r="I5618" s="294"/>
    </row>
    <row r="5619" spans="3:9">
      <c r="C5619" s="294"/>
      <c r="E5619" s="294"/>
      <c r="I5619" s="294"/>
    </row>
    <row r="5620" spans="3:9">
      <c r="C5620" s="294"/>
      <c r="E5620" s="294"/>
      <c r="I5620" s="294"/>
    </row>
    <row r="5621" spans="3:9">
      <c r="C5621" s="294"/>
      <c r="E5621" s="294"/>
      <c r="I5621" s="294"/>
    </row>
    <row r="5622" spans="3:9">
      <c r="C5622" s="294"/>
      <c r="E5622" s="294"/>
      <c r="I5622" s="294"/>
    </row>
    <row r="5623" spans="3:9">
      <c r="C5623" s="294"/>
      <c r="E5623" s="294"/>
      <c r="I5623" s="294"/>
    </row>
    <row r="5624" spans="3:9">
      <c r="C5624" s="294"/>
      <c r="E5624" s="294"/>
      <c r="I5624" s="294"/>
    </row>
    <row r="5625" spans="3:9">
      <c r="C5625" s="294"/>
      <c r="E5625" s="294"/>
      <c r="I5625" s="294"/>
    </row>
    <row r="5626" spans="3:9">
      <c r="C5626" s="294"/>
      <c r="E5626" s="294"/>
      <c r="I5626" s="294"/>
    </row>
    <row r="5627" spans="3:9">
      <c r="C5627" s="294"/>
      <c r="E5627" s="294"/>
      <c r="I5627" s="294"/>
    </row>
    <row r="5628" spans="3:9">
      <c r="C5628" s="294"/>
      <c r="E5628" s="294"/>
      <c r="I5628" s="294"/>
    </row>
    <row r="5629" spans="3:9">
      <c r="C5629" s="294"/>
      <c r="E5629" s="294"/>
      <c r="I5629" s="294"/>
    </row>
    <row r="5630" spans="3:9">
      <c r="C5630" s="294"/>
      <c r="E5630" s="294"/>
      <c r="I5630" s="294"/>
    </row>
    <row r="5631" spans="3:9">
      <c r="C5631" s="294"/>
      <c r="E5631" s="294"/>
      <c r="I5631" s="294"/>
    </row>
    <row r="5632" spans="3:9">
      <c r="C5632" s="294"/>
      <c r="E5632" s="294"/>
      <c r="I5632" s="294"/>
    </row>
    <row r="5633" spans="3:9">
      <c r="C5633" s="294"/>
      <c r="E5633" s="294"/>
      <c r="I5633" s="294"/>
    </row>
    <row r="5634" spans="3:9">
      <c r="C5634" s="294"/>
      <c r="E5634" s="294"/>
      <c r="I5634" s="294"/>
    </row>
    <row r="5635" spans="3:9">
      <c r="C5635" s="294"/>
      <c r="E5635" s="294"/>
      <c r="I5635" s="294"/>
    </row>
    <row r="5636" spans="3:9">
      <c r="C5636" s="294"/>
      <c r="E5636" s="294"/>
      <c r="I5636" s="294"/>
    </row>
    <row r="5637" spans="3:9">
      <c r="C5637" s="294"/>
      <c r="E5637" s="294"/>
      <c r="I5637" s="294"/>
    </row>
    <row r="5638" spans="3:9">
      <c r="C5638" s="294"/>
      <c r="E5638" s="294"/>
      <c r="I5638" s="294"/>
    </row>
    <row r="5639" spans="3:9">
      <c r="C5639" s="294"/>
      <c r="E5639" s="294"/>
      <c r="I5639" s="294"/>
    </row>
    <row r="5640" spans="3:9">
      <c r="C5640" s="294"/>
      <c r="E5640" s="294"/>
      <c r="I5640" s="294"/>
    </row>
    <row r="5641" spans="3:9">
      <c r="C5641" s="294"/>
      <c r="E5641" s="294"/>
      <c r="I5641" s="294"/>
    </row>
    <row r="5642" spans="3:9">
      <c r="C5642" s="294"/>
      <c r="E5642" s="294"/>
      <c r="I5642" s="294"/>
    </row>
    <row r="5643" spans="3:9">
      <c r="C5643" s="294"/>
      <c r="E5643" s="294"/>
      <c r="I5643" s="294"/>
    </row>
    <row r="5644" spans="3:9">
      <c r="C5644" s="294"/>
      <c r="E5644" s="294"/>
      <c r="I5644" s="294"/>
    </row>
    <row r="5645" spans="3:9">
      <c r="C5645" s="294"/>
      <c r="E5645" s="294"/>
      <c r="I5645" s="294"/>
    </row>
    <row r="5646" spans="3:9">
      <c r="C5646" s="294"/>
      <c r="E5646" s="294"/>
      <c r="I5646" s="294"/>
    </row>
    <row r="5647" spans="3:9">
      <c r="C5647" s="294"/>
      <c r="E5647" s="294"/>
      <c r="I5647" s="294"/>
    </row>
    <row r="5648" spans="3:9">
      <c r="C5648" s="294"/>
      <c r="E5648" s="294"/>
      <c r="I5648" s="294"/>
    </row>
    <row r="5649" spans="3:9">
      <c r="C5649" s="294"/>
      <c r="E5649" s="294"/>
      <c r="I5649" s="294"/>
    </row>
    <row r="5650" spans="3:9">
      <c r="C5650" s="294"/>
      <c r="E5650" s="294"/>
      <c r="I5650" s="294"/>
    </row>
    <row r="5651" spans="3:9">
      <c r="C5651" s="294"/>
      <c r="E5651" s="294"/>
      <c r="I5651" s="294"/>
    </row>
    <row r="5652" spans="3:9">
      <c r="C5652" s="294"/>
      <c r="E5652" s="294"/>
      <c r="I5652" s="294"/>
    </row>
    <row r="5653" spans="3:9">
      <c r="C5653" s="294"/>
      <c r="E5653" s="294"/>
      <c r="I5653" s="294"/>
    </row>
    <row r="5654" spans="3:9">
      <c r="C5654" s="294"/>
      <c r="E5654" s="294"/>
      <c r="I5654" s="294"/>
    </row>
    <row r="5655" spans="3:9">
      <c r="C5655" s="294"/>
      <c r="E5655" s="294"/>
      <c r="I5655" s="294"/>
    </row>
    <row r="5656" spans="3:9">
      <c r="C5656" s="294"/>
      <c r="E5656" s="294"/>
      <c r="I5656" s="294"/>
    </row>
    <row r="5657" spans="3:9">
      <c r="C5657" s="294"/>
      <c r="E5657" s="294"/>
      <c r="I5657" s="294"/>
    </row>
    <row r="5658" spans="3:9">
      <c r="C5658" s="294"/>
      <c r="E5658" s="294"/>
      <c r="I5658" s="294"/>
    </row>
    <row r="5659" spans="3:9">
      <c r="C5659" s="294"/>
      <c r="E5659" s="294"/>
      <c r="I5659" s="294"/>
    </row>
    <row r="5660" spans="3:9">
      <c r="C5660" s="294"/>
      <c r="E5660" s="294"/>
      <c r="I5660" s="294"/>
    </row>
    <row r="5661" spans="3:9">
      <c r="C5661" s="294"/>
      <c r="E5661" s="294"/>
      <c r="I5661" s="294"/>
    </row>
    <row r="5662" spans="3:9">
      <c r="C5662" s="294"/>
      <c r="E5662" s="294"/>
      <c r="I5662" s="294"/>
    </row>
    <row r="5663" spans="3:9">
      <c r="C5663" s="294"/>
      <c r="E5663" s="294"/>
      <c r="I5663" s="294"/>
    </row>
    <row r="5664" spans="3:9">
      <c r="C5664" s="294"/>
      <c r="E5664" s="294"/>
      <c r="I5664" s="294"/>
    </row>
    <row r="5665" spans="3:9">
      <c r="C5665" s="294"/>
      <c r="E5665" s="294"/>
      <c r="I5665" s="294"/>
    </row>
    <row r="5666" spans="3:9">
      <c r="C5666" s="294"/>
      <c r="E5666" s="294"/>
      <c r="I5666" s="294"/>
    </row>
    <row r="5667" spans="3:9">
      <c r="C5667" s="294"/>
      <c r="E5667" s="294"/>
      <c r="I5667" s="294"/>
    </row>
    <row r="5668" spans="3:9">
      <c r="C5668" s="294"/>
      <c r="E5668" s="294"/>
      <c r="I5668" s="294"/>
    </row>
    <row r="5669" spans="3:9">
      <c r="C5669" s="294"/>
      <c r="E5669" s="294"/>
      <c r="I5669" s="294"/>
    </row>
    <row r="5670" spans="3:9">
      <c r="C5670" s="294"/>
      <c r="E5670" s="294"/>
      <c r="I5670" s="294"/>
    </row>
    <row r="5671" spans="3:9">
      <c r="C5671" s="294"/>
      <c r="E5671" s="294"/>
      <c r="I5671" s="294"/>
    </row>
    <row r="5672" spans="3:9">
      <c r="C5672" s="294"/>
      <c r="E5672" s="294"/>
      <c r="I5672" s="294"/>
    </row>
    <row r="5673" spans="3:9">
      <c r="C5673" s="294"/>
      <c r="E5673" s="294"/>
      <c r="I5673" s="294"/>
    </row>
    <row r="5674" spans="3:9">
      <c r="C5674" s="294"/>
      <c r="E5674" s="294"/>
      <c r="I5674" s="294"/>
    </row>
    <row r="5675" spans="3:9">
      <c r="C5675" s="294"/>
      <c r="E5675" s="294"/>
      <c r="I5675" s="294"/>
    </row>
    <row r="5676" spans="3:9">
      <c r="C5676" s="294"/>
      <c r="E5676" s="294"/>
      <c r="I5676" s="294"/>
    </row>
    <row r="5677" spans="3:9">
      <c r="C5677" s="294"/>
      <c r="E5677" s="294"/>
      <c r="I5677" s="294"/>
    </row>
    <row r="5678" spans="3:9">
      <c r="C5678" s="294"/>
      <c r="E5678" s="294"/>
      <c r="I5678" s="294"/>
    </row>
    <row r="5679" spans="3:9">
      <c r="C5679" s="294"/>
      <c r="E5679" s="294"/>
      <c r="I5679" s="294"/>
    </row>
    <row r="5680" spans="3:9">
      <c r="C5680" s="294"/>
      <c r="E5680" s="294"/>
      <c r="I5680" s="294"/>
    </row>
    <row r="5681" spans="3:9">
      <c r="C5681" s="294"/>
      <c r="E5681" s="294"/>
      <c r="I5681" s="294"/>
    </row>
    <row r="5682" spans="3:9">
      <c r="C5682" s="294"/>
      <c r="E5682" s="294"/>
      <c r="I5682" s="294"/>
    </row>
    <row r="5683" spans="3:9">
      <c r="C5683" s="294"/>
      <c r="E5683" s="294"/>
      <c r="I5683" s="294"/>
    </row>
    <row r="5684" spans="3:9">
      <c r="C5684" s="294"/>
      <c r="E5684" s="294"/>
      <c r="I5684" s="294"/>
    </row>
    <row r="5685" spans="3:9">
      <c r="C5685" s="294"/>
      <c r="E5685" s="294"/>
      <c r="I5685" s="294"/>
    </row>
    <row r="5686" spans="3:9">
      <c r="C5686" s="294"/>
      <c r="E5686" s="294"/>
      <c r="I5686" s="294"/>
    </row>
    <row r="5687" spans="3:9">
      <c r="C5687" s="294"/>
      <c r="E5687" s="294"/>
      <c r="I5687" s="294"/>
    </row>
    <row r="5688" spans="3:9">
      <c r="C5688" s="294"/>
      <c r="E5688" s="294"/>
      <c r="I5688" s="294"/>
    </row>
    <row r="5689" spans="3:9">
      <c r="C5689" s="294"/>
      <c r="E5689" s="294"/>
      <c r="I5689" s="294"/>
    </row>
    <row r="5690" spans="3:9">
      <c r="C5690" s="294"/>
      <c r="E5690" s="294"/>
      <c r="I5690" s="294"/>
    </row>
    <row r="5691" spans="3:9">
      <c r="C5691" s="294"/>
      <c r="E5691" s="294"/>
      <c r="I5691" s="294"/>
    </row>
    <row r="5692" spans="3:9">
      <c r="C5692" s="294"/>
      <c r="E5692" s="294"/>
      <c r="I5692" s="294"/>
    </row>
    <row r="5693" spans="3:9">
      <c r="C5693" s="294"/>
      <c r="E5693" s="294"/>
      <c r="I5693" s="294"/>
    </row>
    <row r="5694" spans="3:9">
      <c r="C5694" s="294"/>
      <c r="E5694" s="294"/>
      <c r="I5694" s="294"/>
    </row>
    <row r="5695" spans="3:9">
      <c r="C5695" s="294"/>
      <c r="E5695" s="294"/>
      <c r="I5695" s="294"/>
    </row>
    <row r="5696" spans="3:9">
      <c r="C5696" s="294"/>
      <c r="E5696" s="294"/>
      <c r="I5696" s="294"/>
    </row>
    <row r="5697" spans="3:9">
      <c r="C5697" s="294"/>
      <c r="E5697" s="294"/>
      <c r="I5697" s="294"/>
    </row>
    <row r="5698" spans="3:9">
      <c r="C5698" s="294"/>
      <c r="E5698" s="294"/>
      <c r="I5698" s="294"/>
    </row>
    <row r="5699" spans="3:9">
      <c r="C5699" s="294"/>
      <c r="E5699" s="294"/>
      <c r="I5699" s="294"/>
    </row>
    <row r="5700" spans="3:9">
      <c r="C5700" s="294"/>
      <c r="E5700" s="294"/>
      <c r="I5700" s="294"/>
    </row>
    <row r="5701" spans="3:9">
      <c r="C5701" s="294"/>
      <c r="E5701" s="294"/>
      <c r="I5701" s="294"/>
    </row>
    <row r="5702" spans="3:9">
      <c r="C5702" s="294"/>
      <c r="E5702" s="294"/>
      <c r="I5702" s="294"/>
    </row>
    <row r="5703" spans="3:9">
      <c r="C5703" s="294"/>
      <c r="E5703" s="294"/>
      <c r="I5703" s="294"/>
    </row>
    <row r="5704" spans="3:9">
      <c r="C5704" s="294"/>
      <c r="E5704" s="294"/>
      <c r="I5704" s="294"/>
    </row>
    <row r="5705" spans="3:9">
      <c r="C5705" s="294"/>
      <c r="E5705" s="294"/>
      <c r="I5705" s="294"/>
    </row>
    <row r="5706" spans="3:9">
      <c r="C5706" s="294"/>
      <c r="E5706" s="294"/>
      <c r="I5706" s="294"/>
    </row>
    <row r="5707" spans="3:9">
      <c r="C5707" s="294"/>
      <c r="E5707" s="294"/>
      <c r="I5707" s="294"/>
    </row>
    <row r="5708" spans="3:9">
      <c r="C5708" s="294"/>
      <c r="E5708" s="294"/>
      <c r="I5708" s="294"/>
    </row>
    <row r="5709" spans="3:9">
      <c r="C5709" s="294"/>
      <c r="E5709" s="294"/>
      <c r="I5709" s="294"/>
    </row>
    <row r="5710" spans="3:9">
      <c r="C5710" s="294"/>
      <c r="E5710" s="294"/>
      <c r="I5710" s="294"/>
    </row>
    <row r="5711" spans="3:9">
      <c r="C5711" s="294"/>
      <c r="E5711" s="294"/>
      <c r="I5711" s="294"/>
    </row>
    <row r="5712" spans="3:9">
      <c r="C5712" s="294"/>
      <c r="E5712" s="294"/>
      <c r="I5712" s="294"/>
    </row>
    <row r="5713" spans="3:9">
      <c r="C5713" s="294"/>
      <c r="E5713" s="294"/>
      <c r="I5713" s="294"/>
    </row>
    <row r="5714" spans="3:9">
      <c r="C5714" s="294"/>
      <c r="E5714" s="294"/>
      <c r="I5714" s="294"/>
    </row>
    <row r="5715" spans="3:9">
      <c r="C5715" s="294"/>
      <c r="E5715" s="294"/>
      <c r="I5715" s="294"/>
    </row>
    <row r="5716" spans="3:9">
      <c r="C5716" s="294"/>
      <c r="E5716" s="294"/>
      <c r="I5716" s="294"/>
    </row>
    <row r="5717" spans="3:9">
      <c r="C5717" s="294"/>
      <c r="E5717" s="294"/>
      <c r="I5717" s="294"/>
    </row>
    <row r="5718" spans="3:9">
      <c r="C5718" s="294"/>
      <c r="E5718" s="294"/>
      <c r="I5718" s="294"/>
    </row>
    <row r="5719" spans="3:9">
      <c r="C5719" s="294"/>
      <c r="E5719" s="294"/>
      <c r="I5719" s="294"/>
    </row>
    <row r="5720" spans="3:9">
      <c r="C5720" s="294"/>
      <c r="E5720" s="294"/>
      <c r="I5720" s="294"/>
    </row>
    <row r="5721" spans="3:9">
      <c r="C5721" s="294"/>
      <c r="E5721" s="294"/>
      <c r="I5721" s="294"/>
    </row>
    <row r="5722" spans="3:9">
      <c r="C5722" s="294"/>
      <c r="E5722" s="294"/>
      <c r="I5722" s="294"/>
    </row>
    <row r="5723" spans="3:9">
      <c r="C5723" s="294"/>
      <c r="E5723" s="294"/>
      <c r="I5723" s="294"/>
    </row>
    <row r="5724" spans="3:9">
      <c r="C5724" s="294"/>
      <c r="E5724" s="294"/>
      <c r="I5724" s="294"/>
    </row>
    <row r="5725" spans="3:9">
      <c r="C5725" s="294"/>
      <c r="E5725" s="294"/>
      <c r="I5725" s="294"/>
    </row>
    <row r="5726" spans="3:9">
      <c r="C5726" s="294"/>
      <c r="E5726" s="294"/>
      <c r="I5726" s="294"/>
    </row>
    <row r="5727" spans="3:9">
      <c r="C5727" s="294"/>
      <c r="E5727" s="294"/>
      <c r="I5727" s="294"/>
    </row>
    <row r="5728" spans="3:9">
      <c r="C5728" s="294"/>
      <c r="E5728" s="294"/>
      <c r="I5728" s="294"/>
    </row>
    <row r="5729" spans="3:9">
      <c r="C5729" s="294"/>
      <c r="E5729" s="294"/>
      <c r="I5729" s="294"/>
    </row>
    <row r="5730" spans="3:9">
      <c r="C5730" s="294"/>
      <c r="E5730" s="294"/>
      <c r="I5730" s="294"/>
    </row>
    <row r="5731" spans="3:9">
      <c r="C5731" s="294"/>
      <c r="E5731" s="294"/>
      <c r="I5731" s="294"/>
    </row>
    <row r="5732" spans="3:9">
      <c r="C5732" s="294"/>
      <c r="E5732" s="294"/>
      <c r="I5732" s="294"/>
    </row>
    <row r="5733" spans="3:9">
      <c r="C5733" s="294"/>
      <c r="E5733" s="294"/>
      <c r="I5733" s="294"/>
    </row>
    <row r="5734" spans="3:9">
      <c r="C5734" s="294"/>
      <c r="E5734" s="294"/>
      <c r="I5734" s="294"/>
    </row>
    <row r="5735" spans="3:9">
      <c r="C5735" s="294"/>
      <c r="E5735" s="294"/>
      <c r="I5735" s="294"/>
    </row>
    <row r="5736" spans="3:9">
      <c r="C5736" s="294"/>
      <c r="E5736" s="294"/>
      <c r="I5736" s="294"/>
    </row>
    <row r="5737" spans="3:9">
      <c r="C5737" s="294"/>
      <c r="E5737" s="294"/>
      <c r="I5737" s="294"/>
    </row>
    <row r="5738" spans="3:9">
      <c r="C5738" s="294"/>
      <c r="E5738" s="294"/>
      <c r="I5738" s="294"/>
    </row>
    <row r="5739" spans="3:9">
      <c r="C5739" s="294"/>
      <c r="E5739" s="294"/>
      <c r="I5739" s="294"/>
    </row>
    <row r="5740" spans="3:9">
      <c r="C5740" s="294"/>
      <c r="E5740" s="294"/>
      <c r="I5740" s="294"/>
    </row>
    <row r="5741" spans="3:9">
      <c r="C5741" s="294"/>
      <c r="E5741" s="294"/>
      <c r="I5741" s="294"/>
    </row>
    <row r="5742" spans="3:9">
      <c r="C5742" s="294"/>
      <c r="E5742" s="294"/>
      <c r="I5742" s="294"/>
    </row>
    <row r="5743" spans="3:9">
      <c r="C5743" s="294"/>
      <c r="E5743" s="294"/>
      <c r="I5743" s="294"/>
    </row>
    <row r="5744" spans="3:9">
      <c r="C5744" s="294"/>
      <c r="E5744" s="294"/>
      <c r="I5744" s="294"/>
    </row>
    <row r="5745" spans="3:9">
      <c r="C5745" s="294"/>
      <c r="E5745" s="294"/>
      <c r="I5745" s="294"/>
    </row>
    <row r="5746" spans="3:9">
      <c r="C5746" s="294"/>
      <c r="E5746" s="294"/>
      <c r="I5746" s="294"/>
    </row>
    <row r="5747" spans="3:9">
      <c r="C5747" s="294"/>
      <c r="E5747" s="294"/>
      <c r="I5747" s="294"/>
    </row>
    <row r="5748" spans="3:9">
      <c r="C5748" s="294"/>
      <c r="E5748" s="294"/>
      <c r="I5748" s="294"/>
    </row>
    <row r="5749" spans="3:9">
      <c r="C5749" s="294"/>
      <c r="E5749" s="294"/>
      <c r="I5749" s="294"/>
    </row>
    <row r="5750" spans="3:9">
      <c r="C5750" s="294"/>
      <c r="E5750" s="294"/>
      <c r="I5750" s="294"/>
    </row>
    <row r="5751" spans="3:9">
      <c r="C5751" s="294"/>
      <c r="E5751" s="294"/>
      <c r="I5751" s="294"/>
    </row>
    <row r="5752" spans="3:9">
      <c r="C5752" s="294"/>
      <c r="E5752" s="294"/>
      <c r="I5752" s="294"/>
    </row>
    <row r="5753" spans="3:9">
      <c r="C5753" s="294"/>
      <c r="E5753" s="294"/>
      <c r="I5753" s="294"/>
    </row>
    <row r="5754" spans="3:9">
      <c r="C5754" s="294"/>
      <c r="E5754" s="294"/>
      <c r="I5754" s="294"/>
    </row>
    <row r="5755" spans="3:9">
      <c r="C5755" s="294"/>
      <c r="E5755" s="294"/>
      <c r="I5755" s="294"/>
    </row>
    <row r="5756" spans="3:9">
      <c r="C5756" s="294"/>
      <c r="E5756" s="294"/>
      <c r="I5756" s="294"/>
    </row>
    <row r="5757" spans="3:9">
      <c r="C5757" s="294"/>
      <c r="E5757" s="294"/>
      <c r="I5757" s="294"/>
    </row>
    <row r="5758" spans="3:9">
      <c r="C5758" s="294"/>
      <c r="E5758" s="294"/>
      <c r="I5758" s="294"/>
    </row>
    <row r="5759" spans="3:9">
      <c r="C5759" s="294"/>
      <c r="E5759" s="294"/>
      <c r="I5759" s="294"/>
    </row>
    <row r="5760" spans="3:9">
      <c r="C5760" s="294"/>
      <c r="E5760" s="294"/>
      <c r="I5760" s="294"/>
    </row>
    <row r="5761" spans="3:9">
      <c r="C5761" s="294"/>
      <c r="E5761" s="294"/>
      <c r="I5761" s="294"/>
    </row>
    <row r="5762" spans="3:9">
      <c r="C5762" s="294"/>
      <c r="E5762" s="294"/>
      <c r="I5762" s="294"/>
    </row>
    <row r="5763" spans="3:9">
      <c r="C5763" s="294"/>
      <c r="E5763" s="294"/>
      <c r="I5763" s="294"/>
    </row>
    <row r="5764" spans="3:9">
      <c r="C5764" s="294"/>
      <c r="E5764" s="294"/>
      <c r="I5764" s="294"/>
    </row>
    <row r="5765" spans="3:9">
      <c r="C5765" s="294"/>
      <c r="E5765" s="294"/>
      <c r="I5765" s="294"/>
    </row>
    <row r="5766" spans="3:9">
      <c r="C5766" s="294"/>
      <c r="E5766" s="294"/>
      <c r="I5766" s="294"/>
    </row>
    <row r="5767" spans="3:9">
      <c r="C5767" s="294"/>
      <c r="E5767" s="294"/>
      <c r="I5767" s="294"/>
    </row>
    <row r="5768" spans="3:9">
      <c r="C5768" s="294"/>
      <c r="E5768" s="294"/>
      <c r="I5768" s="294"/>
    </row>
    <row r="5769" spans="3:9">
      <c r="C5769" s="294"/>
      <c r="E5769" s="294"/>
      <c r="I5769" s="294"/>
    </row>
    <row r="5770" spans="3:9">
      <c r="C5770" s="294"/>
      <c r="E5770" s="294"/>
      <c r="I5770" s="294"/>
    </row>
    <row r="5771" spans="3:9">
      <c r="C5771" s="294"/>
      <c r="E5771" s="294"/>
      <c r="I5771" s="294"/>
    </row>
    <row r="5772" spans="3:9">
      <c r="C5772" s="294"/>
      <c r="E5772" s="294"/>
      <c r="I5772" s="294"/>
    </row>
    <row r="5773" spans="3:9">
      <c r="C5773" s="294"/>
      <c r="E5773" s="294"/>
      <c r="I5773" s="294"/>
    </row>
    <row r="5774" spans="3:9">
      <c r="C5774" s="294"/>
      <c r="E5774" s="294"/>
      <c r="I5774" s="294"/>
    </row>
    <row r="5775" spans="3:9">
      <c r="C5775" s="294"/>
      <c r="E5775" s="294"/>
      <c r="I5775" s="294"/>
    </row>
    <row r="5776" spans="3:9">
      <c r="C5776" s="294"/>
      <c r="E5776" s="294"/>
      <c r="I5776" s="294"/>
    </row>
    <row r="5777" spans="3:9">
      <c r="C5777" s="294"/>
      <c r="E5777" s="294"/>
      <c r="I5777" s="294"/>
    </row>
    <row r="5778" spans="3:9">
      <c r="C5778" s="294"/>
      <c r="E5778" s="294"/>
      <c r="I5778" s="294"/>
    </row>
    <row r="5779" spans="3:9">
      <c r="C5779" s="294"/>
      <c r="E5779" s="294"/>
      <c r="I5779" s="294"/>
    </row>
    <row r="5780" spans="3:9">
      <c r="C5780" s="294"/>
      <c r="E5780" s="294"/>
      <c r="I5780" s="294"/>
    </row>
    <row r="5781" spans="3:9">
      <c r="C5781" s="294"/>
      <c r="E5781" s="294"/>
      <c r="I5781" s="294"/>
    </row>
    <row r="5782" spans="3:9">
      <c r="C5782" s="294"/>
      <c r="E5782" s="294"/>
      <c r="I5782" s="294"/>
    </row>
    <row r="5783" spans="3:9">
      <c r="C5783" s="294"/>
      <c r="E5783" s="294"/>
      <c r="I5783" s="294"/>
    </row>
    <row r="5784" spans="3:9">
      <c r="C5784" s="294"/>
      <c r="E5784" s="294"/>
      <c r="I5784" s="294"/>
    </row>
    <row r="5785" spans="3:9">
      <c r="C5785" s="294"/>
      <c r="E5785" s="294"/>
      <c r="I5785" s="294"/>
    </row>
    <row r="5786" spans="3:9">
      <c r="C5786" s="294"/>
      <c r="E5786" s="294"/>
      <c r="I5786" s="294"/>
    </row>
    <row r="5787" spans="3:9">
      <c r="C5787" s="294"/>
      <c r="E5787" s="294"/>
      <c r="I5787" s="294"/>
    </row>
    <row r="5788" spans="3:9">
      <c r="C5788" s="294"/>
      <c r="E5788" s="294"/>
      <c r="I5788" s="294"/>
    </row>
    <row r="5789" spans="3:9">
      <c r="C5789" s="294"/>
      <c r="E5789" s="294"/>
      <c r="I5789" s="294"/>
    </row>
    <row r="5790" spans="3:9">
      <c r="C5790" s="294"/>
      <c r="E5790" s="294"/>
      <c r="I5790" s="294"/>
    </row>
    <row r="5791" spans="3:9">
      <c r="C5791" s="294"/>
      <c r="E5791" s="294"/>
      <c r="I5791" s="294"/>
    </row>
    <row r="5792" spans="3:9">
      <c r="C5792" s="294"/>
      <c r="E5792" s="294"/>
      <c r="I5792" s="294"/>
    </row>
    <row r="5793" spans="3:9">
      <c r="C5793" s="294"/>
      <c r="E5793" s="294"/>
      <c r="I5793" s="294"/>
    </row>
    <row r="5794" spans="3:9">
      <c r="C5794" s="294"/>
      <c r="E5794" s="294"/>
      <c r="I5794" s="294"/>
    </row>
    <row r="5795" spans="3:9">
      <c r="C5795" s="294"/>
      <c r="E5795" s="294"/>
      <c r="I5795" s="294"/>
    </row>
    <row r="5796" spans="3:9">
      <c r="C5796" s="294"/>
      <c r="E5796" s="294"/>
      <c r="I5796" s="294"/>
    </row>
    <row r="5797" spans="3:9">
      <c r="C5797" s="294"/>
      <c r="E5797" s="294"/>
      <c r="I5797" s="294"/>
    </row>
    <row r="5798" spans="3:9">
      <c r="C5798" s="294"/>
      <c r="E5798" s="294"/>
      <c r="I5798" s="294"/>
    </row>
    <row r="5799" spans="3:9">
      <c r="C5799" s="294"/>
      <c r="E5799" s="294"/>
      <c r="I5799" s="294"/>
    </row>
    <row r="5800" spans="3:9">
      <c r="C5800" s="294"/>
      <c r="E5800" s="294"/>
      <c r="I5800" s="294"/>
    </row>
    <row r="5801" spans="3:9">
      <c r="C5801" s="294"/>
      <c r="E5801" s="294"/>
      <c r="I5801" s="294"/>
    </row>
    <row r="5802" spans="3:9">
      <c r="C5802" s="294"/>
      <c r="E5802" s="294"/>
      <c r="I5802" s="294"/>
    </row>
    <row r="5803" spans="3:9">
      <c r="C5803" s="294"/>
      <c r="E5803" s="294"/>
      <c r="I5803" s="294"/>
    </row>
    <row r="5804" spans="3:9">
      <c r="C5804" s="294"/>
      <c r="E5804" s="294"/>
      <c r="I5804" s="294"/>
    </row>
    <row r="5805" spans="3:9">
      <c r="C5805" s="294"/>
      <c r="E5805" s="294"/>
      <c r="I5805" s="294"/>
    </row>
    <row r="5806" spans="3:9">
      <c r="C5806" s="294"/>
      <c r="E5806" s="294"/>
      <c r="I5806" s="294"/>
    </row>
    <row r="5807" spans="3:9">
      <c r="C5807" s="294"/>
      <c r="E5807" s="294"/>
      <c r="I5807" s="294"/>
    </row>
    <row r="5808" spans="3:9">
      <c r="C5808" s="294"/>
      <c r="E5808" s="294"/>
      <c r="I5808" s="294"/>
    </row>
    <row r="5809" spans="3:9">
      <c r="C5809" s="294"/>
      <c r="E5809" s="294"/>
      <c r="I5809" s="294"/>
    </row>
    <row r="5810" spans="3:9">
      <c r="C5810" s="294"/>
      <c r="E5810" s="294"/>
      <c r="I5810" s="294"/>
    </row>
    <row r="5811" spans="3:9">
      <c r="C5811" s="294"/>
      <c r="E5811" s="294"/>
      <c r="I5811" s="294"/>
    </row>
    <row r="5812" spans="3:9">
      <c r="C5812" s="294"/>
      <c r="E5812" s="294"/>
      <c r="I5812" s="294"/>
    </row>
    <row r="5813" spans="3:9">
      <c r="C5813" s="294"/>
      <c r="E5813" s="294"/>
      <c r="I5813" s="294"/>
    </row>
    <row r="5814" spans="3:9">
      <c r="C5814" s="294"/>
      <c r="E5814" s="294"/>
      <c r="I5814" s="294"/>
    </row>
    <row r="5815" spans="3:9">
      <c r="C5815" s="294"/>
      <c r="E5815" s="294"/>
      <c r="I5815" s="294"/>
    </row>
    <row r="5816" spans="3:9">
      <c r="C5816" s="294"/>
      <c r="E5816" s="294"/>
      <c r="I5816" s="294"/>
    </row>
    <row r="5817" spans="3:9">
      <c r="C5817" s="294"/>
      <c r="E5817" s="294"/>
      <c r="I5817" s="294"/>
    </row>
    <row r="5818" spans="3:9">
      <c r="C5818" s="294"/>
      <c r="E5818" s="294"/>
      <c r="I5818" s="294"/>
    </row>
    <row r="5819" spans="3:9">
      <c r="C5819" s="294"/>
      <c r="E5819" s="294"/>
      <c r="I5819" s="294"/>
    </row>
    <row r="5820" spans="3:9">
      <c r="C5820" s="294"/>
      <c r="E5820" s="294"/>
      <c r="I5820" s="294"/>
    </row>
    <row r="5821" spans="3:9">
      <c r="C5821" s="294"/>
      <c r="E5821" s="294"/>
      <c r="I5821" s="294"/>
    </row>
    <row r="5822" spans="3:9">
      <c r="C5822" s="294"/>
      <c r="E5822" s="294"/>
      <c r="I5822" s="294"/>
    </row>
    <row r="5823" spans="3:9">
      <c r="C5823" s="294"/>
      <c r="E5823" s="294"/>
      <c r="I5823" s="294"/>
    </row>
    <row r="5824" spans="3:9">
      <c r="C5824" s="294"/>
      <c r="E5824" s="294"/>
      <c r="I5824" s="294"/>
    </row>
    <row r="5825" spans="3:9">
      <c r="C5825" s="294"/>
      <c r="E5825" s="294"/>
      <c r="I5825" s="294"/>
    </row>
    <row r="5826" spans="3:9">
      <c r="C5826" s="294"/>
      <c r="E5826" s="294"/>
      <c r="I5826" s="294"/>
    </row>
    <row r="5827" spans="3:9">
      <c r="C5827" s="294"/>
      <c r="E5827" s="294"/>
      <c r="I5827" s="294"/>
    </row>
    <row r="5828" spans="3:9">
      <c r="C5828" s="294"/>
      <c r="E5828" s="294"/>
      <c r="I5828" s="294"/>
    </row>
    <row r="5829" spans="3:9">
      <c r="C5829" s="294"/>
      <c r="E5829" s="294"/>
      <c r="I5829" s="294"/>
    </row>
    <row r="5830" spans="3:9">
      <c r="C5830" s="294"/>
      <c r="E5830" s="294"/>
      <c r="I5830" s="294"/>
    </row>
    <row r="5831" spans="3:9">
      <c r="C5831" s="294"/>
      <c r="E5831" s="294"/>
      <c r="I5831" s="294"/>
    </row>
    <row r="5832" spans="3:9">
      <c r="C5832" s="294"/>
      <c r="E5832" s="294"/>
      <c r="I5832" s="294"/>
    </row>
    <row r="5833" spans="3:9">
      <c r="C5833" s="294"/>
      <c r="E5833" s="294"/>
      <c r="I5833" s="294"/>
    </row>
    <row r="5834" spans="3:9">
      <c r="C5834" s="294"/>
      <c r="E5834" s="294"/>
      <c r="I5834" s="294"/>
    </row>
    <row r="5835" spans="3:9">
      <c r="C5835" s="294"/>
      <c r="E5835" s="294"/>
      <c r="I5835" s="294"/>
    </row>
    <row r="5836" spans="3:9">
      <c r="C5836" s="294"/>
      <c r="E5836" s="294"/>
      <c r="I5836" s="294"/>
    </row>
    <row r="5837" spans="3:9">
      <c r="C5837" s="294"/>
      <c r="E5837" s="294"/>
      <c r="I5837" s="294"/>
    </row>
    <row r="5838" spans="3:9">
      <c r="C5838" s="294"/>
      <c r="E5838" s="294"/>
      <c r="I5838" s="294"/>
    </row>
    <row r="5839" spans="3:9">
      <c r="C5839" s="294"/>
      <c r="E5839" s="294"/>
      <c r="I5839" s="294"/>
    </row>
    <row r="5840" spans="3:9">
      <c r="C5840" s="294"/>
      <c r="E5840" s="294"/>
      <c r="I5840" s="294"/>
    </row>
    <row r="5841" spans="3:9">
      <c r="C5841" s="294"/>
      <c r="E5841" s="294"/>
      <c r="I5841" s="294"/>
    </row>
    <row r="5842" spans="3:9">
      <c r="C5842" s="294"/>
      <c r="E5842" s="294"/>
      <c r="I5842" s="294"/>
    </row>
    <row r="5843" spans="3:9">
      <c r="C5843" s="294"/>
      <c r="E5843" s="294"/>
      <c r="I5843" s="294"/>
    </row>
    <row r="5844" spans="3:9">
      <c r="C5844" s="294"/>
      <c r="E5844" s="294"/>
      <c r="I5844" s="294"/>
    </row>
    <row r="5845" spans="3:9">
      <c r="C5845" s="294"/>
      <c r="E5845" s="294"/>
      <c r="I5845" s="294"/>
    </row>
    <row r="5846" spans="3:9">
      <c r="C5846" s="294"/>
      <c r="E5846" s="294"/>
      <c r="I5846" s="294"/>
    </row>
    <row r="5847" spans="3:9">
      <c r="C5847" s="294"/>
      <c r="E5847" s="294"/>
      <c r="I5847" s="294"/>
    </row>
    <row r="5848" spans="3:9">
      <c r="C5848" s="294"/>
      <c r="E5848" s="294"/>
      <c r="I5848" s="294"/>
    </row>
    <row r="5849" spans="3:9">
      <c r="C5849" s="294"/>
      <c r="E5849" s="294"/>
      <c r="I5849" s="294"/>
    </row>
    <row r="5850" spans="3:9">
      <c r="C5850" s="294"/>
      <c r="E5850" s="294"/>
      <c r="I5850" s="294"/>
    </row>
    <row r="5851" spans="3:9">
      <c r="C5851" s="294"/>
      <c r="E5851" s="294"/>
      <c r="I5851" s="294"/>
    </row>
    <row r="5852" spans="3:9">
      <c r="C5852" s="294"/>
      <c r="E5852" s="294"/>
      <c r="I5852" s="294"/>
    </row>
    <row r="5853" spans="3:9">
      <c r="C5853" s="294"/>
      <c r="E5853" s="294"/>
      <c r="I5853" s="294"/>
    </row>
    <row r="5854" spans="3:9">
      <c r="C5854" s="294"/>
      <c r="E5854" s="294"/>
      <c r="I5854" s="294"/>
    </row>
    <row r="5855" spans="3:9">
      <c r="C5855" s="294"/>
      <c r="E5855" s="294"/>
      <c r="I5855" s="294"/>
    </row>
    <row r="5856" spans="3:9">
      <c r="C5856" s="294"/>
      <c r="E5856" s="294"/>
      <c r="I5856" s="294"/>
    </row>
    <row r="5857" spans="3:9">
      <c r="C5857" s="294"/>
      <c r="E5857" s="294"/>
      <c r="I5857" s="294"/>
    </row>
    <row r="5858" spans="3:9">
      <c r="C5858" s="294"/>
      <c r="E5858" s="294"/>
      <c r="I5858" s="294"/>
    </row>
    <row r="5859" spans="3:9">
      <c r="C5859" s="294"/>
      <c r="E5859" s="294"/>
      <c r="I5859" s="294"/>
    </row>
    <row r="5860" spans="3:9">
      <c r="C5860" s="294"/>
      <c r="E5860" s="294"/>
      <c r="I5860" s="294"/>
    </row>
    <row r="5861" spans="3:9">
      <c r="C5861" s="294"/>
      <c r="E5861" s="294"/>
      <c r="I5861" s="294"/>
    </row>
    <row r="5862" spans="3:9">
      <c r="C5862" s="294"/>
      <c r="E5862" s="294"/>
      <c r="I5862" s="294"/>
    </row>
    <row r="5863" spans="3:9">
      <c r="C5863" s="294"/>
      <c r="E5863" s="294"/>
      <c r="I5863" s="294"/>
    </row>
    <row r="5864" spans="3:9">
      <c r="C5864" s="294"/>
      <c r="E5864" s="294"/>
      <c r="I5864" s="294"/>
    </row>
    <row r="5865" spans="3:9">
      <c r="C5865" s="294"/>
      <c r="E5865" s="294"/>
      <c r="I5865" s="294"/>
    </row>
    <row r="5866" spans="3:9">
      <c r="C5866" s="294"/>
      <c r="E5866" s="294"/>
      <c r="I5866" s="294"/>
    </row>
    <row r="5867" spans="3:9">
      <c r="C5867" s="294"/>
      <c r="E5867" s="294"/>
      <c r="I5867" s="294"/>
    </row>
    <row r="5868" spans="3:9">
      <c r="C5868" s="294"/>
      <c r="E5868" s="294"/>
      <c r="I5868" s="294"/>
    </row>
    <row r="5869" spans="3:9">
      <c r="C5869" s="294"/>
      <c r="E5869" s="294"/>
      <c r="I5869" s="294"/>
    </row>
    <row r="5870" spans="3:9">
      <c r="C5870" s="294"/>
      <c r="E5870" s="294"/>
      <c r="I5870" s="294"/>
    </row>
    <row r="5871" spans="3:9">
      <c r="C5871" s="294"/>
      <c r="E5871" s="294"/>
      <c r="I5871" s="294"/>
    </row>
    <row r="5872" spans="3:9">
      <c r="C5872" s="294"/>
      <c r="E5872" s="294"/>
      <c r="I5872" s="294"/>
    </row>
    <row r="5873" spans="3:9">
      <c r="C5873" s="294"/>
      <c r="E5873" s="294"/>
      <c r="I5873" s="294"/>
    </row>
    <row r="5874" spans="3:9">
      <c r="C5874" s="294"/>
      <c r="E5874" s="294"/>
      <c r="I5874" s="294"/>
    </row>
    <row r="5875" spans="3:9">
      <c r="C5875" s="294"/>
      <c r="E5875" s="294"/>
      <c r="I5875" s="294"/>
    </row>
    <row r="5876" spans="3:9">
      <c r="C5876" s="294"/>
      <c r="E5876" s="294"/>
      <c r="I5876" s="294"/>
    </row>
    <row r="5877" spans="3:9">
      <c r="C5877" s="294"/>
      <c r="E5877" s="294"/>
      <c r="I5877" s="294"/>
    </row>
    <row r="5878" spans="3:9">
      <c r="C5878" s="294"/>
      <c r="E5878" s="294"/>
      <c r="I5878" s="294"/>
    </row>
    <row r="5879" spans="3:9">
      <c r="C5879" s="294"/>
      <c r="E5879" s="294"/>
      <c r="I5879" s="294"/>
    </row>
    <row r="5880" spans="3:9">
      <c r="C5880" s="294"/>
      <c r="E5880" s="294"/>
      <c r="I5880" s="294"/>
    </row>
    <row r="5881" spans="3:9">
      <c r="C5881" s="294"/>
      <c r="E5881" s="294"/>
      <c r="I5881" s="294"/>
    </row>
    <row r="5882" spans="3:9">
      <c r="C5882" s="294"/>
      <c r="E5882" s="294"/>
      <c r="I5882" s="294"/>
    </row>
    <row r="5883" spans="3:9">
      <c r="C5883" s="294"/>
      <c r="E5883" s="294"/>
      <c r="I5883" s="294"/>
    </row>
    <row r="5884" spans="3:9">
      <c r="C5884" s="294"/>
      <c r="E5884" s="294"/>
      <c r="I5884" s="294"/>
    </row>
    <row r="5885" spans="3:9">
      <c r="C5885" s="294"/>
      <c r="E5885" s="294"/>
      <c r="I5885" s="294"/>
    </row>
    <row r="5886" spans="3:9">
      <c r="C5886" s="294"/>
      <c r="E5886" s="294"/>
      <c r="I5886" s="294"/>
    </row>
    <row r="5887" spans="3:9">
      <c r="C5887" s="294"/>
      <c r="E5887" s="294"/>
      <c r="I5887" s="294"/>
    </row>
    <row r="5888" spans="3:9">
      <c r="C5888" s="294"/>
      <c r="E5888" s="294"/>
      <c r="I5888" s="294"/>
    </row>
    <row r="5889" spans="3:9">
      <c r="C5889" s="294"/>
      <c r="E5889" s="294"/>
      <c r="I5889" s="294"/>
    </row>
    <row r="5890" spans="3:9">
      <c r="C5890" s="294"/>
      <c r="E5890" s="294"/>
      <c r="I5890" s="294"/>
    </row>
    <row r="5891" spans="3:9">
      <c r="C5891" s="294"/>
      <c r="E5891" s="294"/>
      <c r="I5891" s="294"/>
    </row>
    <row r="5892" spans="3:9">
      <c r="C5892" s="294"/>
      <c r="E5892" s="294"/>
      <c r="I5892" s="294"/>
    </row>
    <row r="5893" spans="3:9">
      <c r="C5893" s="294"/>
      <c r="E5893" s="294"/>
      <c r="I5893" s="294"/>
    </row>
    <row r="5894" spans="3:9">
      <c r="C5894" s="294"/>
      <c r="E5894" s="294"/>
      <c r="I5894" s="294"/>
    </row>
    <row r="5895" spans="3:9">
      <c r="C5895" s="294"/>
      <c r="E5895" s="294"/>
      <c r="I5895" s="294"/>
    </row>
    <row r="5896" spans="3:9">
      <c r="C5896" s="294"/>
      <c r="E5896" s="294"/>
      <c r="I5896" s="294"/>
    </row>
    <row r="5897" spans="3:9">
      <c r="C5897" s="294"/>
      <c r="E5897" s="294"/>
      <c r="I5897" s="294"/>
    </row>
    <row r="5898" spans="3:9">
      <c r="C5898" s="294"/>
      <c r="E5898" s="294"/>
      <c r="I5898" s="294"/>
    </row>
    <row r="5899" spans="3:9">
      <c r="C5899" s="294"/>
      <c r="E5899" s="294"/>
      <c r="I5899" s="294"/>
    </row>
    <row r="5900" spans="3:9">
      <c r="C5900" s="294"/>
      <c r="E5900" s="294"/>
      <c r="I5900" s="294"/>
    </row>
    <row r="5901" spans="3:9">
      <c r="C5901" s="294"/>
      <c r="E5901" s="294"/>
      <c r="I5901" s="294"/>
    </row>
    <row r="5902" spans="3:9">
      <c r="C5902" s="294"/>
      <c r="E5902" s="294"/>
      <c r="I5902" s="294"/>
    </row>
    <row r="5903" spans="3:9">
      <c r="C5903" s="294"/>
      <c r="E5903" s="294"/>
      <c r="I5903" s="294"/>
    </row>
    <row r="5904" spans="3:9">
      <c r="C5904" s="294"/>
      <c r="E5904" s="294"/>
      <c r="I5904" s="294"/>
    </row>
    <row r="5905" spans="3:9">
      <c r="C5905" s="294"/>
      <c r="E5905" s="294"/>
      <c r="I5905" s="294"/>
    </row>
    <row r="5906" spans="3:9">
      <c r="C5906" s="294"/>
      <c r="E5906" s="294"/>
      <c r="I5906" s="294"/>
    </row>
    <row r="5907" spans="3:9">
      <c r="C5907" s="294"/>
      <c r="E5907" s="294"/>
      <c r="I5907" s="294"/>
    </row>
    <row r="5908" spans="3:9">
      <c r="C5908" s="294"/>
      <c r="E5908" s="294"/>
      <c r="I5908" s="294"/>
    </row>
    <row r="5909" spans="3:9">
      <c r="C5909" s="294"/>
      <c r="E5909" s="294"/>
      <c r="I5909" s="294"/>
    </row>
    <row r="5910" spans="3:9">
      <c r="C5910" s="294"/>
      <c r="E5910" s="294"/>
      <c r="I5910" s="294"/>
    </row>
    <row r="5911" spans="3:9">
      <c r="C5911" s="294"/>
      <c r="E5911" s="294"/>
      <c r="I5911" s="294"/>
    </row>
    <row r="5912" spans="3:9">
      <c r="C5912" s="294"/>
      <c r="E5912" s="294"/>
      <c r="I5912" s="294"/>
    </row>
    <row r="5913" spans="3:9">
      <c r="C5913" s="294"/>
      <c r="E5913" s="294"/>
      <c r="I5913" s="294"/>
    </row>
    <row r="5914" spans="3:9">
      <c r="C5914" s="294"/>
      <c r="E5914" s="294"/>
      <c r="I5914" s="294"/>
    </row>
    <row r="5915" spans="3:9">
      <c r="C5915" s="294"/>
      <c r="E5915" s="294"/>
      <c r="I5915" s="294"/>
    </row>
    <row r="5916" spans="3:9">
      <c r="C5916" s="294"/>
      <c r="E5916" s="294"/>
      <c r="I5916" s="294"/>
    </row>
    <row r="5917" spans="3:9">
      <c r="C5917" s="294"/>
      <c r="E5917" s="294"/>
      <c r="I5917" s="294"/>
    </row>
    <row r="5918" spans="3:9">
      <c r="C5918" s="294"/>
      <c r="E5918" s="294"/>
      <c r="I5918" s="294"/>
    </row>
    <row r="5919" spans="3:9">
      <c r="C5919" s="294"/>
      <c r="E5919" s="294"/>
      <c r="I5919" s="294"/>
    </row>
    <row r="5920" spans="3:9">
      <c r="C5920" s="294"/>
      <c r="E5920" s="294"/>
      <c r="I5920" s="294"/>
    </row>
    <row r="5921" spans="3:9">
      <c r="C5921" s="294"/>
      <c r="E5921" s="294"/>
      <c r="I5921" s="294"/>
    </row>
    <row r="5922" spans="3:9">
      <c r="C5922" s="294"/>
      <c r="E5922" s="294"/>
      <c r="I5922" s="294"/>
    </row>
    <row r="5923" spans="3:9">
      <c r="C5923" s="294"/>
      <c r="E5923" s="294"/>
      <c r="I5923" s="294"/>
    </row>
    <row r="5924" spans="3:9">
      <c r="C5924" s="294"/>
      <c r="E5924" s="294"/>
      <c r="I5924" s="294"/>
    </row>
    <row r="5925" spans="3:9">
      <c r="C5925" s="294"/>
      <c r="E5925" s="294"/>
      <c r="I5925" s="294"/>
    </row>
    <row r="5926" spans="3:9">
      <c r="C5926" s="294"/>
      <c r="E5926" s="294"/>
      <c r="I5926" s="294"/>
    </row>
    <row r="5927" spans="3:9">
      <c r="C5927" s="294"/>
      <c r="E5927" s="294"/>
      <c r="I5927" s="294"/>
    </row>
    <row r="5928" spans="3:9">
      <c r="C5928" s="294"/>
      <c r="E5928" s="294"/>
      <c r="I5928" s="294"/>
    </row>
    <row r="5929" spans="3:9">
      <c r="C5929" s="294"/>
      <c r="E5929" s="294"/>
      <c r="I5929" s="294"/>
    </row>
    <row r="5930" spans="3:9">
      <c r="C5930" s="294"/>
      <c r="E5930" s="294"/>
      <c r="I5930" s="294"/>
    </row>
    <row r="5931" spans="3:9">
      <c r="C5931" s="294"/>
      <c r="E5931" s="294"/>
      <c r="I5931" s="294"/>
    </row>
    <row r="5932" spans="3:9">
      <c r="C5932" s="294"/>
      <c r="E5932" s="294"/>
      <c r="I5932" s="294"/>
    </row>
    <row r="5933" spans="3:9">
      <c r="C5933" s="294"/>
      <c r="E5933" s="294"/>
      <c r="I5933" s="294"/>
    </row>
    <row r="5934" spans="3:9">
      <c r="C5934" s="294"/>
      <c r="E5934" s="294"/>
      <c r="I5934" s="294"/>
    </row>
    <row r="5935" spans="3:9">
      <c r="C5935" s="294"/>
      <c r="E5935" s="294"/>
      <c r="I5935" s="294"/>
    </row>
    <row r="5936" spans="3:9">
      <c r="C5936" s="294"/>
      <c r="E5936" s="294"/>
      <c r="I5936" s="294"/>
    </row>
    <row r="5937" spans="3:9">
      <c r="C5937" s="294"/>
      <c r="E5937" s="294"/>
      <c r="I5937" s="294"/>
    </row>
    <row r="5938" spans="3:9">
      <c r="C5938" s="294"/>
      <c r="E5938" s="294"/>
      <c r="I5938" s="294"/>
    </row>
    <row r="5939" spans="3:9">
      <c r="C5939" s="294"/>
      <c r="E5939" s="294"/>
      <c r="I5939" s="294"/>
    </row>
    <row r="5940" spans="3:9">
      <c r="C5940" s="294"/>
      <c r="E5940" s="294"/>
      <c r="I5940" s="294"/>
    </row>
    <row r="5941" spans="3:9">
      <c r="C5941" s="294"/>
      <c r="E5941" s="294"/>
      <c r="I5941" s="294"/>
    </row>
    <row r="5942" spans="3:9">
      <c r="C5942" s="294"/>
      <c r="E5942" s="294"/>
      <c r="I5942" s="294"/>
    </row>
    <row r="5943" spans="3:9">
      <c r="C5943" s="294"/>
      <c r="E5943" s="294"/>
      <c r="I5943" s="294"/>
    </row>
    <row r="5944" spans="3:9">
      <c r="C5944" s="294"/>
      <c r="E5944" s="294"/>
      <c r="I5944" s="294"/>
    </row>
    <row r="5945" spans="3:9">
      <c r="C5945" s="294"/>
      <c r="E5945" s="294"/>
      <c r="I5945" s="294"/>
    </row>
    <row r="5946" spans="3:9">
      <c r="C5946" s="294"/>
      <c r="E5946" s="294"/>
      <c r="I5946" s="294"/>
    </row>
    <row r="5947" spans="3:9">
      <c r="C5947" s="294"/>
      <c r="E5947" s="294"/>
      <c r="I5947" s="294"/>
    </row>
    <row r="5948" spans="3:9">
      <c r="C5948" s="294"/>
      <c r="E5948" s="294"/>
      <c r="I5948" s="294"/>
    </row>
    <row r="5949" spans="3:9">
      <c r="C5949" s="294"/>
      <c r="E5949" s="294"/>
      <c r="I5949" s="294"/>
    </row>
    <row r="5950" spans="3:9">
      <c r="C5950" s="294"/>
      <c r="E5950" s="294"/>
      <c r="I5950" s="294"/>
    </row>
    <row r="5951" spans="3:9">
      <c r="C5951" s="294"/>
      <c r="E5951" s="294"/>
      <c r="I5951" s="294"/>
    </row>
    <row r="5952" spans="3:9">
      <c r="C5952" s="294"/>
      <c r="E5952" s="294"/>
      <c r="I5952" s="294"/>
    </row>
    <row r="5953" spans="3:9">
      <c r="C5953" s="294"/>
      <c r="E5953" s="294"/>
      <c r="I5953" s="294"/>
    </row>
    <row r="5954" spans="3:9">
      <c r="C5954" s="294"/>
      <c r="E5954" s="294"/>
      <c r="I5954" s="294"/>
    </row>
    <row r="5955" spans="3:9">
      <c r="C5955" s="294"/>
      <c r="E5955" s="294"/>
      <c r="I5955" s="294"/>
    </row>
    <row r="5956" spans="3:9">
      <c r="C5956" s="294"/>
      <c r="E5956" s="294"/>
      <c r="I5956" s="294"/>
    </row>
    <row r="5957" spans="3:9">
      <c r="C5957" s="294"/>
      <c r="E5957" s="294"/>
      <c r="I5957" s="294"/>
    </row>
    <row r="5958" spans="3:9">
      <c r="C5958" s="294"/>
      <c r="E5958" s="294"/>
      <c r="I5958" s="294"/>
    </row>
    <row r="5959" spans="3:9">
      <c r="C5959" s="294"/>
      <c r="E5959" s="294"/>
      <c r="I5959" s="294"/>
    </row>
    <row r="5960" spans="3:9">
      <c r="C5960" s="294"/>
      <c r="E5960" s="294"/>
      <c r="I5960" s="294"/>
    </row>
    <row r="5961" spans="3:9">
      <c r="C5961" s="294"/>
      <c r="E5961" s="294"/>
      <c r="I5961" s="294"/>
    </row>
    <row r="5962" spans="3:9">
      <c r="C5962" s="294"/>
      <c r="E5962" s="294"/>
      <c r="I5962" s="294"/>
    </row>
    <row r="5963" spans="3:9">
      <c r="C5963" s="294"/>
      <c r="E5963" s="294"/>
      <c r="I5963" s="294"/>
    </row>
    <row r="5964" spans="3:9">
      <c r="C5964" s="294"/>
      <c r="E5964" s="294"/>
      <c r="I5964" s="294"/>
    </row>
    <row r="5965" spans="3:9">
      <c r="C5965" s="294"/>
      <c r="E5965" s="294"/>
      <c r="I5965" s="294"/>
    </row>
    <row r="5966" spans="3:9">
      <c r="C5966" s="294"/>
      <c r="E5966" s="294"/>
      <c r="I5966" s="294"/>
    </row>
    <row r="5967" spans="3:9">
      <c r="C5967" s="294"/>
      <c r="E5967" s="294"/>
      <c r="I5967" s="294"/>
    </row>
    <row r="5968" spans="3:9">
      <c r="C5968" s="294"/>
      <c r="E5968" s="294"/>
      <c r="I5968" s="294"/>
    </row>
    <row r="5969" spans="3:9">
      <c r="C5969" s="294"/>
      <c r="E5969" s="294"/>
      <c r="I5969" s="294"/>
    </row>
    <row r="5970" spans="3:9">
      <c r="C5970" s="294"/>
      <c r="E5970" s="294"/>
      <c r="I5970" s="294"/>
    </row>
    <row r="5971" spans="3:9">
      <c r="C5971" s="294"/>
      <c r="E5971" s="294"/>
      <c r="I5971" s="294"/>
    </row>
    <row r="5972" spans="3:9">
      <c r="C5972" s="294"/>
      <c r="E5972" s="294"/>
      <c r="I5972" s="294"/>
    </row>
    <row r="5973" spans="3:9">
      <c r="C5973" s="294"/>
      <c r="E5973" s="294"/>
      <c r="I5973" s="294"/>
    </row>
    <row r="5974" spans="3:9">
      <c r="C5974" s="294"/>
      <c r="E5974" s="294"/>
      <c r="I5974" s="294"/>
    </row>
    <row r="5975" spans="3:9">
      <c r="C5975" s="294"/>
      <c r="E5975" s="294"/>
      <c r="I5975" s="294"/>
    </row>
    <row r="5976" spans="3:9">
      <c r="C5976" s="294"/>
      <c r="E5976" s="294"/>
      <c r="I5976" s="294"/>
    </row>
    <row r="5977" spans="3:9">
      <c r="C5977" s="294"/>
      <c r="E5977" s="294"/>
      <c r="I5977" s="294"/>
    </row>
    <row r="5978" spans="3:9">
      <c r="C5978" s="294"/>
      <c r="E5978" s="294"/>
      <c r="I5978" s="294"/>
    </row>
    <row r="5979" spans="3:9">
      <c r="C5979" s="294"/>
      <c r="E5979" s="294"/>
      <c r="I5979" s="294"/>
    </row>
    <row r="5980" spans="3:9">
      <c r="C5980" s="294"/>
      <c r="E5980" s="294"/>
      <c r="I5980" s="294"/>
    </row>
    <row r="5981" spans="3:9">
      <c r="C5981" s="294"/>
      <c r="E5981" s="294"/>
      <c r="I5981" s="294"/>
    </row>
    <row r="5982" spans="3:9">
      <c r="C5982" s="294"/>
      <c r="E5982" s="294"/>
      <c r="I5982" s="294"/>
    </row>
    <row r="5983" spans="3:9">
      <c r="C5983" s="294"/>
      <c r="E5983" s="294"/>
      <c r="I5983" s="294"/>
    </row>
    <row r="5984" spans="3:9">
      <c r="C5984" s="294"/>
      <c r="E5984" s="294"/>
      <c r="I5984" s="294"/>
    </row>
    <row r="5985" spans="3:9">
      <c r="C5985" s="294"/>
      <c r="E5985" s="294"/>
      <c r="I5985" s="294"/>
    </row>
    <row r="5986" spans="3:9">
      <c r="C5986" s="294"/>
      <c r="E5986" s="294"/>
      <c r="I5986" s="294"/>
    </row>
    <row r="5987" spans="3:9">
      <c r="C5987" s="294"/>
      <c r="E5987" s="294"/>
      <c r="I5987" s="294"/>
    </row>
    <row r="5988" spans="3:9">
      <c r="C5988" s="294"/>
      <c r="E5988" s="294"/>
      <c r="I5988" s="294"/>
    </row>
    <row r="5989" spans="3:9">
      <c r="C5989" s="294"/>
      <c r="E5989" s="294"/>
      <c r="I5989" s="294"/>
    </row>
    <row r="5990" spans="3:9">
      <c r="C5990" s="294"/>
      <c r="E5990" s="294"/>
      <c r="I5990" s="294"/>
    </row>
    <row r="5991" spans="3:9">
      <c r="C5991" s="294"/>
      <c r="E5991" s="294"/>
      <c r="I5991" s="294"/>
    </row>
    <row r="5992" spans="3:9">
      <c r="C5992" s="294"/>
      <c r="E5992" s="294"/>
      <c r="I5992" s="294"/>
    </row>
    <row r="5993" spans="3:9">
      <c r="C5993" s="294"/>
      <c r="E5993" s="294"/>
      <c r="I5993" s="294"/>
    </row>
    <row r="5994" spans="3:9">
      <c r="C5994" s="294"/>
      <c r="E5994" s="294"/>
      <c r="I5994" s="294"/>
    </row>
    <row r="5995" spans="3:9">
      <c r="C5995" s="294"/>
      <c r="E5995" s="294"/>
      <c r="I5995" s="294"/>
    </row>
    <row r="5996" spans="3:9">
      <c r="C5996" s="294"/>
      <c r="E5996" s="294"/>
      <c r="I5996" s="294"/>
    </row>
    <row r="5997" spans="3:9">
      <c r="C5997" s="294"/>
      <c r="E5997" s="294"/>
      <c r="I5997" s="294"/>
    </row>
    <row r="5998" spans="3:9">
      <c r="C5998" s="294"/>
      <c r="E5998" s="294"/>
      <c r="I5998" s="294"/>
    </row>
    <row r="5999" spans="3:9">
      <c r="C5999" s="294"/>
      <c r="E5999" s="294"/>
      <c r="I5999" s="294"/>
    </row>
    <row r="6000" spans="3:9">
      <c r="C6000" s="294"/>
      <c r="E6000" s="294"/>
      <c r="I6000" s="294"/>
    </row>
    <row r="6001" spans="3:9">
      <c r="C6001" s="294"/>
      <c r="E6001" s="294"/>
      <c r="I6001" s="294"/>
    </row>
    <row r="6002" spans="3:9">
      <c r="C6002" s="294"/>
      <c r="E6002" s="294"/>
      <c r="I6002" s="294"/>
    </row>
    <row r="6003" spans="3:9">
      <c r="C6003" s="294"/>
      <c r="E6003" s="294"/>
      <c r="I6003" s="294"/>
    </row>
    <row r="6004" spans="3:9">
      <c r="C6004" s="294"/>
      <c r="E6004" s="294"/>
      <c r="I6004" s="294"/>
    </row>
    <row r="6005" spans="3:9">
      <c r="C6005" s="294"/>
      <c r="E6005" s="294"/>
      <c r="I6005" s="294"/>
    </row>
    <row r="6006" spans="3:9">
      <c r="C6006" s="294"/>
      <c r="E6006" s="294"/>
      <c r="I6006" s="294"/>
    </row>
    <row r="6007" spans="3:9">
      <c r="C6007" s="294"/>
      <c r="E6007" s="294"/>
      <c r="I6007" s="294"/>
    </row>
    <row r="6008" spans="3:9">
      <c r="C6008" s="294"/>
      <c r="E6008" s="294"/>
      <c r="I6008" s="294"/>
    </row>
    <row r="6009" spans="3:9">
      <c r="C6009" s="294"/>
      <c r="E6009" s="294"/>
      <c r="I6009" s="294"/>
    </row>
    <row r="6010" spans="3:9">
      <c r="C6010" s="294"/>
      <c r="E6010" s="294"/>
      <c r="I6010" s="294"/>
    </row>
    <row r="6011" spans="3:9">
      <c r="C6011" s="294"/>
      <c r="E6011" s="294"/>
      <c r="I6011" s="294"/>
    </row>
    <row r="6012" spans="3:9">
      <c r="C6012" s="294"/>
      <c r="E6012" s="294"/>
      <c r="I6012" s="294"/>
    </row>
    <row r="6013" spans="3:9">
      <c r="C6013" s="294"/>
      <c r="E6013" s="294"/>
      <c r="I6013" s="294"/>
    </row>
    <row r="6014" spans="3:9">
      <c r="C6014" s="294"/>
      <c r="E6014" s="294"/>
      <c r="I6014" s="294"/>
    </row>
    <row r="6015" spans="3:9">
      <c r="C6015" s="294"/>
      <c r="E6015" s="294"/>
      <c r="I6015" s="294"/>
    </row>
    <row r="6016" spans="3:9">
      <c r="C6016" s="294"/>
      <c r="E6016" s="294"/>
      <c r="I6016" s="294"/>
    </row>
    <row r="6017" spans="3:9">
      <c r="C6017" s="294"/>
      <c r="E6017" s="294"/>
      <c r="I6017" s="294"/>
    </row>
    <row r="6018" spans="3:9">
      <c r="C6018" s="294"/>
      <c r="E6018" s="294"/>
      <c r="I6018" s="294"/>
    </row>
    <row r="6019" spans="3:9">
      <c r="C6019" s="294"/>
      <c r="E6019" s="294"/>
      <c r="I6019" s="294"/>
    </row>
    <row r="6020" spans="3:9">
      <c r="C6020" s="294"/>
      <c r="E6020" s="294"/>
      <c r="I6020" s="294"/>
    </row>
    <row r="6021" spans="3:9">
      <c r="C6021" s="294"/>
      <c r="E6021" s="294"/>
      <c r="I6021" s="294"/>
    </row>
    <row r="6022" spans="3:9">
      <c r="C6022" s="294"/>
      <c r="E6022" s="294"/>
      <c r="I6022" s="294"/>
    </row>
    <row r="6023" spans="3:9">
      <c r="C6023" s="294"/>
      <c r="E6023" s="294"/>
      <c r="I6023" s="294"/>
    </row>
    <row r="6024" spans="3:9">
      <c r="C6024" s="294"/>
      <c r="E6024" s="294"/>
      <c r="I6024" s="294"/>
    </row>
    <row r="6025" spans="3:9">
      <c r="C6025" s="294"/>
      <c r="E6025" s="294"/>
      <c r="I6025" s="294"/>
    </row>
    <row r="6026" spans="3:9">
      <c r="C6026" s="294"/>
      <c r="E6026" s="294"/>
      <c r="I6026" s="294"/>
    </row>
    <row r="6027" spans="3:9">
      <c r="C6027" s="294"/>
      <c r="E6027" s="294"/>
      <c r="I6027" s="294"/>
    </row>
    <row r="6028" spans="3:9">
      <c r="C6028" s="294"/>
      <c r="E6028" s="294"/>
      <c r="I6028" s="294"/>
    </row>
    <row r="6029" spans="3:9">
      <c r="C6029" s="294"/>
      <c r="E6029" s="294"/>
      <c r="I6029" s="294"/>
    </row>
    <row r="6030" spans="3:9">
      <c r="C6030" s="294"/>
      <c r="E6030" s="294"/>
      <c r="I6030" s="294"/>
    </row>
    <row r="6031" spans="3:9">
      <c r="C6031" s="294"/>
      <c r="E6031" s="294"/>
      <c r="I6031" s="294"/>
    </row>
    <row r="6032" spans="3:9">
      <c r="C6032" s="294"/>
      <c r="E6032" s="294"/>
      <c r="I6032" s="294"/>
    </row>
    <row r="6033" spans="3:9">
      <c r="C6033" s="294"/>
      <c r="E6033" s="294"/>
      <c r="I6033" s="294"/>
    </row>
    <row r="6034" spans="3:9">
      <c r="C6034" s="294"/>
      <c r="E6034" s="294"/>
      <c r="I6034" s="294"/>
    </row>
    <row r="6035" spans="3:9">
      <c r="C6035" s="294"/>
      <c r="E6035" s="294"/>
      <c r="I6035" s="294"/>
    </row>
    <row r="6036" spans="3:9">
      <c r="C6036" s="294"/>
      <c r="E6036" s="294"/>
      <c r="I6036" s="294"/>
    </row>
    <row r="6037" spans="3:9">
      <c r="C6037" s="294"/>
      <c r="E6037" s="294"/>
      <c r="I6037" s="294"/>
    </row>
    <row r="6038" spans="3:9">
      <c r="C6038" s="294"/>
      <c r="E6038" s="294"/>
      <c r="I6038" s="294"/>
    </row>
    <row r="6039" spans="3:9">
      <c r="C6039" s="294"/>
      <c r="E6039" s="294"/>
      <c r="I6039" s="294"/>
    </row>
    <row r="6040" spans="3:9">
      <c r="C6040" s="294"/>
      <c r="E6040" s="294"/>
      <c r="I6040" s="294"/>
    </row>
    <row r="6041" spans="3:9">
      <c r="C6041" s="294"/>
      <c r="E6041" s="294"/>
      <c r="I6041" s="294"/>
    </row>
    <row r="6042" spans="3:9">
      <c r="C6042" s="294"/>
      <c r="E6042" s="294"/>
      <c r="I6042" s="294"/>
    </row>
    <row r="6043" spans="3:9">
      <c r="C6043" s="294"/>
      <c r="E6043" s="294"/>
      <c r="I6043" s="294"/>
    </row>
    <row r="6044" spans="3:9">
      <c r="C6044" s="294"/>
      <c r="E6044" s="294"/>
      <c r="I6044" s="294"/>
    </row>
    <row r="6045" spans="3:9">
      <c r="C6045" s="294"/>
      <c r="E6045" s="294"/>
      <c r="I6045" s="294"/>
    </row>
    <row r="6046" spans="3:9">
      <c r="C6046" s="294"/>
      <c r="E6046" s="294"/>
      <c r="I6046" s="294"/>
    </row>
    <row r="6047" spans="3:9">
      <c r="C6047" s="294"/>
      <c r="E6047" s="294"/>
      <c r="I6047" s="294"/>
    </row>
    <row r="6048" spans="3:9">
      <c r="C6048" s="294"/>
      <c r="E6048" s="294"/>
      <c r="I6048" s="294"/>
    </row>
    <row r="6049" spans="3:9">
      <c r="C6049" s="294"/>
      <c r="E6049" s="294"/>
      <c r="I6049" s="294"/>
    </row>
    <row r="6050" spans="3:9">
      <c r="C6050" s="294"/>
      <c r="E6050" s="294"/>
      <c r="I6050" s="294"/>
    </row>
    <row r="6051" spans="3:9">
      <c r="C6051" s="294"/>
      <c r="E6051" s="294"/>
      <c r="I6051" s="294"/>
    </row>
    <row r="6052" spans="3:9">
      <c r="C6052" s="294"/>
      <c r="E6052" s="294"/>
      <c r="I6052" s="294"/>
    </row>
    <row r="6053" spans="3:9">
      <c r="C6053" s="294"/>
      <c r="E6053" s="294"/>
      <c r="I6053" s="294"/>
    </row>
    <row r="6054" spans="3:9">
      <c r="C6054" s="294"/>
      <c r="E6054" s="294"/>
      <c r="I6054" s="294"/>
    </row>
    <row r="6055" spans="3:9">
      <c r="C6055" s="294"/>
      <c r="E6055" s="294"/>
      <c r="I6055" s="294"/>
    </row>
    <row r="6056" spans="3:9">
      <c r="C6056" s="294"/>
      <c r="E6056" s="294"/>
      <c r="I6056" s="294"/>
    </row>
    <row r="6057" spans="3:9">
      <c r="C6057" s="294"/>
      <c r="E6057" s="294"/>
      <c r="I6057" s="294"/>
    </row>
    <row r="6058" spans="3:9">
      <c r="C6058" s="294"/>
      <c r="E6058" s="294"/>
      <c r="I6058" s="294"/>
    </row>
    <row r="6059" spans="3:9">
      <c r="C6059" s="294"/>
      <c r="E6059" s="294"/>
      <c r="I6059" s="294"/>
    </row>
    <row r="6060" spans="3:9">
      <c r="C6060" s="294"/>
      <c r="E6060" s="294"/>
      <c r="I6060" s="294"/>
    </row>
    <row r="6061" spans="3:9">
      <c r="C6061" s="294"/>
      <c r="E6061" s="294"/>
      <c r="I6061" s="294"/>
    </row>
    <row r="6062" spans="3:9">
      <c r="C6062" s="294"/>
      <c r="E6062" s="294"/>
      <c r="I6062" s="294"/>
    </row>
    <row r="6063" spans="3:9">
      <c r="C6063" s="294"/>
      <c r="E6063" s="294"/>
      <c r="I6063" s="294"/>
    </row>
    <row r="6064" spans="3:9">
      <c r="C6064" s="294"/>
      <c r="E6064" s="294"/>
      <c r="I6064" s="294"/>
    </row>
    <row r="6065" spans="3:9">
      <c r="C6065" s="294"/>
      <c r="E6065" s="294"/>
      <c r="I6065" s="294"/>
    </row>
    <row r="6066" spans="3:9">
      <c r="C6066" s="294"/>
      <c r="E6066" s="294"/>
      <c r="I6066" s="294"/>
    </row>
    <row r="6067" spans="3:9">
      <c r="C6067" s="294"/>
      <c r="E6067" s="294"/>
      <c r="I6067" s="294"/>
    </row>
    <row r="6068" spans="3:9">
      <c r="C6068" s="294"/>
      <c r="E6068" s="294"/>
      <c r="I6068" s="294"/>
    </row>
    <row r="6069" spans="3:9">
      <c r="C6069" s="294"/>
      <c r="E6069" s="294"/>
      <c r="I6069" s="294"/>
    </row>
    <row r="6070" spans="3:9">
      <c r="C6070" s="294"/>
      <c r="E6070" s="294"/>
      <c r="I6070" s="294"/>
    </row>
    <row r="6071" spans="3:9">
      <c r="C6071" s="294"/>
      <c r="E6071" s="294"/>
      <c r="I6071" s="294"/>
    </row>
    <row r="6072" spans="3:9">
      <c r="C6072" s="294"/>
      <c r="E6072" s="294"/>
      <c r="I6072" s="294"/>
    </row>
    <row r="6073" spans="3:9">
      <c r="C6073" s="294"/>
      <c r="E6073" s="294"/>
      <c r="I6073" s="294"/>
    </row>
    <row r="6074" spans="3:9">
      <c r="C6074" s="294"/>
      <c r="E6074" s="294"/>
      <c r="I6074" s="294"/>
    </row>
    <row r="6075" spans="3:9">
      <c r="C6075" s="294"/>
      <c r="E6075" s="294"/>
      <c r="I6075" s="294"/>
    </row>
    <row r="6076" spans="3:9">
      <c r="C6076" s="294"/>
      <c r="E6076" s="294"/>
      <c r="I6076" s="294"/>
    </row>
    <row r="6077" spans="3:9">
      <c r="C6077" s="294"/>
      <c r="E6077" s="294"/>
      <c r="I6077" s="294"/>
    </row>
    <row r="6078" spans="3:9">
      <c r="C6078" s="294"/>
      <c r="E6078" s="294"/>
      <c r="I6078" s="294"/>
    </row>
    <row r="6079" spans="3:9">
      <c r="C6079" s="294"/>
      <c r="E6079" s="294"/>
      <c r="I6079" s="294"/>
    </row>
    <row r="6080" spans="3:9">
      <c r="C6080" s="294"/>
      <c r="E6080" s="294"/>
      <c r="I6080" s="294"/>
    </row>
    <row r="6081" spans="3:9">
      <c r="C6081" s="294"/>
      <c r="E6081" s="294"/>
      <c r="I6081" s="294"/>
    </row>
    <row r="6082" spans="3:9">
      <c r="C6082" s="294"/>
      <c r="E6082" s="294"/>
      <c r="I6082" s="294"/>
    </row>
    <row r="6083" spans="3:9">
      <c r="C6083" s="294"/>
      <c r="E6083" s="294"/>
      <c r="I6083" s="294"/>
    </row>
    <row r="6084" spans="3:9">
      <c r="C6084" s="294"/>
      <c r="E6084" s="294"/>
      <c r="I6084" s="294"/>
    </row>
    <row r="6085" spans="3:9">
      <c r="C6085" s="294"/>
      <c r="E6085" s="294"/>
      <c r="I6085" s="294"/>
    </row>
    <row r="6086" spans="3:9">
      <c r="C6086" s="294"/>
      <c r="E6086" s="294"/>
      <c r="I6086" s="294"/>
    </row>
    <row r="6087" spans="3:9">
      <c r="C6087" s="294"/>
      <c r="E6087" s="294"/>
      <c r="I6087" s="294"/>
    </row>
    <row r="6088" spans="3:9">
      <c r="C6088" s="294"/>
      <c r="E6088" s="294"/>
      <c r="I6088" s="294"/>
    </row>
    <row r="6089" spans="3:9">
      <c r="C6089" s="294"/>
      <c r="E6089" s="294"/>
      <c r="I6089" s="294"/>
    </row>
    <row r="6090" spans="3:9">
      <c r="C6090" s="294"/>
      <c r="E6090" s="294"/>
      <c r="I6090" s="294"/>
    </row>
    <row r="6091" spans="3:9">
      <c r="C6091" s="294"/>
      <c r="E6091" s="294"/>
      <c r="I6091" s="294"/>
    </row>
    <row r="6092" spans="3:9">
      <c r="C6092" s="294"/>
      <c r="E6092" s="294"/>
      <c r="I6092" s="294"/>
    </row>
    <row r="6093" spans="3:9">
      <c r="C6093" s="294"/>
      <c r="E6093" s="294"/>
      <c r="I6093" s="294"/>
    </row>
    <row r="6094" spans="3:9">
      <c r="C6094" s="294"/>
      <c r="E6094" s="294"/>
      <c r="I6094" s="294"/>
    </row>
    <row r="6095" spans="3:9">
      <c r="C6095" s="294"/>
      <c r="E6095" s="294"/>
      <c r="I6095" s="294"/>
    </row>
    <row r="6096" spans="3:9">
      <c r="C6096" s="294"/>
      <c r="E6096" s="294"/>
      <c r="I6096" s="294"/>
    </row>
    <row r="6097" spans="3:9">
      <c r="C6097" s="294"/>
      <c r="E6097" s="294"/>
      <c r="I6097" s="294"/>
    </row>
    <row r="6098" spans="3:9">
      <c r="C6098" s="294"/>
      <c r="E6098" s="294"/>
      <c r="I6098" s="294"/>
    </row>
    <row r="6099" spans="3:9">
      <c r="C6099" s="294"/>
      <c r="E6099" s="294"/>
      <c r="I6099" s="294"/>
    </row>
    <row r="6100" spans="3:9">
      <c r="C6100" s="294"/>
      <c r="E6100" s="294"/>
      <c r="I6100" s="294"/>
    </row>
    <row r="6101" spans="3:9">
      <c r="C6101" s="294"/>
      <c r="E6101" s="294"/>
      <c r="I6101" s="294"/>
    </row>
    <row r="6102" spans="3:9">
      <c r="C6102" s="294"/>
      <c r="E6102" s="294"/>
      <c r="I6102" s="294"/>
    </row>
    <row r="6103" spans="3:9">
      <c r="C6103" s="294"/>
      <c r="E6103" s="294"/>
      <c r="I6103" s="294"/>
    </row>
    <row r="6104" spans="3:9">
      <c r="C6104" s="294"/>
      <c r="E6104" s="294"/>
      <c r="I6104" s="294"/>
    </row>
    <row r="6105" spans="3:9">
      <c r="C6105" s="294"/>
      <c r="E6105" s="294"/>
      <c r="I6105" s="294"/>
    </row>
    <row r="6106" spans="3:9">
      <c r="C6106" s="294"/>
      <c r="E6106" s="294"/>
      <c r="I6106" s="294"/>
    </row>
    <row r="6107" spans="3:9">
      <c r="C6107" s="294"/>
      <c r="E6107" s="294"/>
      <c r="I6107" s="294"/>
    </row>
    <row r="6108" spans="3:9">
      <c r="C6108" s="294"/>
      <c r="E6108" s="294"/>
      <c r="I6108" s="294"/>
    </row>
    <row r="6109" spans="3:9">
      <c r="C6109" s="294"/>
      <c r="E6109" s="294"/>
      <c r="I6109" s="294"/>
    </row>
    <row r="6110" spans="3:9">
      <c r="C6110" s="294"/>
      <c r="E6110" s="294"/>
      <c r="I6110" s="294"/>
    </row>
    <row r="6111" spans="3:9">
      <c r="C6111" s="294"/>
      <c r="E6111" s="294"/>
      <c r="I6111" s="294"/>
    </row>
    <row r="6112" spans="3:9">
      <c r="C6112" s="294"/>
      <c r="E6112" s="294"/>
      <c r="I6112" s="294"/>
    </row>
    <row r="6113" spans="3:9">
      <c r="C6113" s="294"/>
      <c r="E6113" s="294"/>
      <c r="I6113" s="294"/>
    </row>
    <row r="6114" spans="3:9">
      <c r="C6114" s="294"/>
      <c r="E6114" s="294"/>
      <c r="I6114" s="294"/>
    </row>
    <row r="6115" spans="3:9">
      <c r="C6115" s="294"/>
      <c r="E6115" s="294"/>
      <c r="I6115" s="294"/>
    </row>
    <row r="6116" spans="3:9">
      <c r="C6116" s="294"/>
      <c r="E6116" s="294"/>
      <c r="I6116" s="294"/>
    </row>
    <row r="6117" spans="3:9">
      <c r="C6117" s="294"/>
      <c r="E6117" s="294"/>
      <c r="I6117" s="294"/>
    </row>
    <row r="6118" spans="3:9">
      <c r="C6118" s="294"/>
      <c r="E6118" s="294"/>
      <c r="I6118" s="294"/>
    </row>
    <row r="6119" spans="3:9">
      <c r="C6119" s="294"/>
      <c r="E6119" s="294"/>
      <c r="I6119" s="294"/>
    </row>
    <row r="6120" spans="3:9">
      <c r="C6120" s="294"/>
      <c r="E6120" s="294"/>
      <c r="I6120" s="294"/>
    </row>
    <row r="6121" spans="3:9">
      <c r="C6121" s="294"/>
      <c r="E6121" s="294"/>
      <c r="I6121" s="294"/>
    </row>
    <row r="6122" spans="3:9">
      <c r="C6122" s="294"/>
      <c r="E6122" s="294"/>
      <c r="I6122" s="294"/>
    </row>
    <row r="6123" spans="3:9">
      <c r="C6123" s="294"/>
      <c r="E6123" s="294"/>
      <c r="I6123" s="294"/>
    </row>
    <row r="6124" spans="3:9">
      <c r="C6124" s="294"/>
      <c r="E6124" s="294"/>
      <c r="I6124" s="294"/>
    </row>
    <row r="6125" spans="3:9">
      <c r="C6125" s="294"/>
      <c r="E6125" s="294"/>
      <c r="I6125" s="294"/>
    </row>
    <row r="6126" spans="3:9">
      <c r="C6126" s="294"/>
      <c r="E6126" s="294"/>
      <c r="I6126" s="294"/>
    </row>
    <row r="6127" spans="3:9">
      <c r="C6127" s="294"/>
      <c r="E6127" s="294"/>
      <c r="I6127" s="294"/>
    </row>
    <row r="6128" spans="3:9">
      <c r="C6128" s="294"/>
      <c r="E6128" s="294"/>
      <c r="I6128" s="294"/>
    </row>
    <row r="6129" spans="3:9">
      <c r="C6129" s="294"/>
      <c r="E6129" s="294"/>
      <c r="I6129" s="294"/>
    </row>
    <row r="6130" spans="3:9">
      <c r="C6130" s="294"/>
      <c r="E6130" s="294"/>
      <c r="I6130" s="294"/>
    </row>
    <row r="6131" spans="3:9">
      <c r="C6131" s="294"/>
      <c r="E6131" s="294"/>
      <c r="I6131" s="294"/>
    </row>
    <row r="6132" spans="3:9">
      <c r="C6132" s="294"/>
      <c r="E6132" s="294"/>
      <c r="I6132" s="294"/>
    </row>
    <row r="6133" spans="3:9">
      <c r="C6133" s="294"/>
      <c r="E6133" s="294"/>
      <c r="I6133" s="294"/>
    </row>
    <row r="6134" spans="3:9">
      <c r="C6134" s="294"/>
      <c r="E6134" s="294"/>
      <c r="I6134" s="294"/>
    </row>
    <row r="6135" spans="3:9">
      <c r="C6135" s="294"/>
      <c r="E6135" s="294"/>
      <c r="I6135" s="294"/>
    </row>
    <row r="6136" spans="3:9">
      <c r="C6136" s="294"/>
      <c r="E6136" s="294"/>
      <c r="I6136" s="294"/>
    </row>
    <row r="6137" spans="3:9">
      <c r="C6137" s="294"/>
      <c r="E6137" s="294"/>
      <c r="I6137" s="294"/>
    </row>
    <row r="6138" spans="3:9">
      <c r="C6138" s="294"/>
      <c r="E6138" s="294"/>
      <c r="I6138" s="294"/>
    </row>
    <row r="6139" spans="3:9">
      <c r="C6139" s="294"/>
      <c r="E6139" s="294"/>
      <c r="I6139" s="294"/>
    </row>
    <row r="6140" spans="3:9">
      <c r="C6140" s="294"/>
      <c r="E6140" s="294"/>
      <c r="I6140" s="294"/>
    </row>
    <row r="6141" spans="3:9">
      <c r="C6141" s="294"/>
      <c r="E6141" s="294"/>
      <c r="I6141" s="294"/>
    </row>
    <row r="6142" spans="3:9">
      <c r="C6142" s="294"/>
      <c r="E6142" s="294"/>
      <c r="I6142" s="294"/>
    </row>
    <row r="6143" spans="3:9">
      <c r="C6143" s="294"/>
      <c r="E6143" s="294"/>
      <c r="I6143" s="294"/>
    </row>
    <row r="6144" spans="3:9">
      <c r="C6144" s="294"/>
      <c r="E6144" s="294"/>
      <c r="I6144" s="294"/>
    </row>
    <row r="6145" spans="3:9">
      <c r="C6145" s="294"/>
      <c r="E6145" s="294"/>
      <c r="I6145" s="294"/>
    </row>
    <row r="6146" spans="3:9">
      <c r="C6146" s="294"/>
      <c r="E6146" s="294"/>
      <c r="I6146" s="294"/>
    </row>
    <row r="6147" spans="3:9">
      <c r="C6147" s="294"/>
      <c r="E6147" s="294"/>
      <c r="I6147" s="294"/>
    </row>
    <row r="6148" spans="3:9">
      <c r="C6148" s="294"/>
      <c r="E6148" s="294"/>
      <c r="I6148" s="294"/>
    </row>
    <row r="6149" spans="3:9">
      <c r="C6149" s="294"/>
      <c r="E6149" s="294"/>
      <c r="I6149" s="294"/>
    </row>
    <row r="6150" spans="3:9">
      <c r="C6150" s="294"/>
      <c r="E6150" s="294"/>
      <c r="I6150" s="294"/>
    </row>
    <row r="6151" spans="3:9">
      <c r="C6151" s="294"/>
      <c r="E6151" s="294"/>
      <c r="I6151" s="294"/>
    </row>
    <row r="6152" spans="3:9">
      <c r="C6152" s="294"/>
      <c r="E6152" s="294"/>
      <c r="I6152" s="294"/>
    </row>
    <row r="6153" spans="3:9">
      <c r="C6153" s="294"/>
      <c r="E6153" s="294"/>
      <c r="I6153" s="294"/>
    </row>
    <row r="6154" spans="3:9">
      <c r="C6154" s="294"/>
      <c r="E6154" s="294"/>
      <c r="I6154" s="294"/>
    </row>
    <row r="6155" spans="3:9">
      <c r="C6155" s="294"/>
      <c r="E6155" s="294"/>
      <c r="I6155" s="294"/>
    </row>
    <row r="6156" spans="3:9">
      <c r="C6156" s="294"/>
      <c r="E6156" s="294"/>
      <c r="I6156" s="294"/>
    </row>
    <row r="6157" spans="3:9">
      <c r="C6157" s="294"/>
      <c r="E6157" s="294"/>
      <c r="I6157" s="294"/>
    </row>
    <row r="6158" spans="3:9">
      <c r="C6158" s="294"/>
      <c r="E6158" s="294"/>
      <c r="I6158" s="294"/>
    </row>
    <row r="6159" spans="3:9">
      <c r="C6159" s="294"/>
      <c r="E6159" s="294"/>
      <c r="I6159" s="294"/>
    </row>
    <row r="6160" spans="3:9">
      <c r="C6160" s="294"/>
      <c r="E6160" s="294"/>
      <c r="I6160" s="294"/>
    </row>
    <row r="6161" spans="3:9">
      <c r="C6161" s="294"/>
      <c r="E6161" s="294"/>
      <c r="I6161" s="294"/>
    </row>
    <row r="6162" spans="3:9">
      <c r="C6162" s="294"/>
      <c r="E6162" s="294"/>
      <c r="I6162" s="294"/>
    </row>
    <row r="6163" spans="3:9">
      <c r="C6163" s="294"/>
      <c r="E6163" s="294"/>
      <c r="I6163" s="294"/>
    </row>
    <row r="6164" spans="3:9">
      <c r="C6164" s="294"/>
      <c r="E6164" s="294"/>
      <c r="I6164" s="294"/>
    </row>
    <row r="6165" spans="3:9">
      <c r="C6165" s="294"/>
      <c r="E6165" s="294"/>
      <c r="I6165" s="294"/>
    </row>
    <row r="6166" spans="3:9">
      <c r="C6166" s="294"/>
      <c r="E6166" s="294"/>
      <c r="I6166" s="294"/>
    </row>
    <row r="6167" spans="3:9">
      <c r="C6167" s="294"/>
      <c r="E6167" s="294"/>
      <c r="I6167" s="294"/>
    </row>
    <row r="6168" spans="3:9">
      <c r="C6168" s="294"/>
      <c r="E6168" s="294"/>
      <c r="I6168" s="294"/>
    </row>
    <row r="6169" spans="3:9">
      <c r="C6169" s="294"/>
      <c r="E6169" s="294"/>
      <c r="I6169" s="294"/>
    </row>
    <row r="6170" spans="3:9">
      <c r="C6170" s="294"/>
      <c r="E6170" s="294"/>
      <c r="I6170" s="294"/>
    </row>
    <row r="6171" spans="3:9">
      <c r="C6171" s="294"/>
      <c r="E6171" s="294"/>
      <c r="I6171" s="294"/>
    </row>
    <row r="6172" spans="3:9">
      <c r="C6172" s="294"/>
      <c r="E6172" s="294"/>
      <c r="I6172" s="294"/>
    </row>
    <row r="6173" spans="3:9">
      <c r="C6173" s="294"/>
      <c r="E6173" s="294"/>
      <c r="I6173" s="294"/>
    </row>
    <row r="6174" spans="3:9">
      <c r="C6174" s="294"/>
      <c r="E6174" s="294"/>
      <c r="I6174" s="294"/>
    </row>
    <row r="6175" spans="3:9">
      <c r="C6175" s="294"/>
      <c r="E6175" s="294"/>
      <c r="I6175" s="294"/>
    </row>
    <row r="6176" spans="3:9">
      <c r="C6176" s="294"/>
      <c r="E6176" s="294"/>
      <c r="I6176" s="294"/>
    </row>
    <row r="6177" spans="3:9">
      <c r="C6177" s="294"/>
      <c r="E6177" s="294"/>
      <c r="I6177" s="294"/>
    </row>
    <row r="6178" spans="3:9">
      <c r="C6178" s="294"/>
      <c r="E6178" s="294"/>
      <c r="I6178" s="294"/>
    </row>
    <row r="6179" spans="3:9">
      <c r="C6179" s="294"/>
      <c r="E6179" s="294"/>
      <c r="I6179" s="294"/>
    </row>
    <row r="6180" spans="3:9">
      <c r="C6180" s="294"/>
      <c r="E6180" s="294"/>
      <c r="I6180" s="294"/>
    </row>
    <row r="6181" spans="3:9">
      <c r="C6181" s="294"/>
      <c r="E6181" s="294"/>
      <c r="I6181" s="294"/>
    </row>
    <row r="6182" spans="3:9">
      <c r="C6182" s="294"/>
      <c r="E6182" s="294"/>
      <c r="I6182" s="294"/>
    </row>
    <row r="6183" spans="3:9">
      <c r="C6183" s="294"/>
      <c r="E6183" s="294"/>
      <c r="I6183" s="294"/>
    </row>
    <row r="6184" spans="3:9">
      <c r="C6184" s="294"/>
      <c r="E6184" s="294"/>
      <c r="I6184" s="294"/>
    </row>
    <row r="6185" spans="3:9">
      <c r="C6185" s="294"/>
      <c r="E6185" s="294"/>
      <c r="I6185" s="294"/>
    </row>
    <row r="6186" spans="3:9">
      <c r="C6186" s="294"/>
      <c r="E6186" s="294"/>
      <c r="I6186" s="294"/>
    </row>
    <row r="6187" spans="3:9">
      <c r="C6187" s="294"/>
      <c r="E6187" s="294"/>
      <c r="I6187" s="294"/>
    </row>
    <row r="6188" spans="3:9">
      <c r="C6188" s="294"/>
      <c r="E6188" s="294"/>
      <c r="I6188" s="294"/>
    </row>
    <row r="6189" spans="3:9">
      <c r="C6189" s="294"/>
      <c r="E6189" s="294"/>
      <c r="I6189" s="294"/>
    </row>
    <row r="6190" spans="3:9">
      <c r="C6190" s="294"/>
      <c r="E6190" s="294"/>
      <c r="I6190" s="294"/>
    </row>
    <row r="6191" spans="3:9">
      <c r="C6191" s="294"/>
      <c r="E6191" s="294"/>
      <c r="I6191" s="294"/>
    </row>
    <row r="6192" spans="3:9">
      <c r="C6192" s="294"/>
      <c r="E6192" s="294"/>
      <c r="I6192" s="294"/>
    </row>
    <row r="6193" spans="3:9">
      <c r="C6193" s="294"/>
      <c r="E6193" s="294"/>
      <c r="I6193" s="294"/>
    </row>
    <row r="6194" spans="3:9">
      <c r="C6194" s="294"/>
      <c r="E6194" s="294"/>
      <c r="I6194" s="294"/>
    </row>
    <row r="6195" spans="3:9">
      <c r="C6195" s="294"/>
      <c r="E6195" s="294"/>
      <c r="I6195" s="294"/>
    </row>
    <row r="6196" spans="3:9">
      <c r="C6196" s="294"/>
      <c r="E6196" s="294"/>
      <c r="I6196" s="294"/>
    </row>
    <row r="6197" spans="3:9">
      <c r="C6197" s="294"/>
      <c r="E6197" s="294"/>
      <c r="I6197" s="294"/>
    </row>
    <row r="6198" spans="3:9">
      <c r="C6198" s="294"/>
      <c r="E6198" s="294"/>
      <c r="I6198" s="294"/>
    </row>
    <row r="6199" spans="3:9">
      <c r="C6199" s="294"/>
      <c r="E6199" s="294"/>
      <c r="I6199" s="294"/>
    </row>
    <row r="6200" spans="3:9">
      <c r="C6200" s="294"/>
      <c r="E6200" s="294"/>
      <c r="I6200" s="294"/>
    </row>
    <row r="6201" spans="3:9">
      <c r="C6201" s="294"/>
      <c r="E6201" s="294"/>
      <c r="I6201" s="294"/>
    </row>
    <row r="6202" spans="3:9">
      <c r="C6202" s="294"/>
      <c r="E6202" s="294"/>
      <c r="I6202" s="294"/>
    </row>
    <row r="6203" spans="3:9">
      <c r="C6203" s="294"/>
      <c r="E6203" s="294"/>
      <c r="I6203" s="294"/>
    </row>
    <row r="6204" spans="3:9">
      <c r="C6204" s="294"/>
      <c r="E6204" s="294"/>
      <c r="I6204" s="294"/>
    </row>
    <row r="6205" spans="3:9">
      <c r="C6205" s="294"/>
      <c r="E6205" s="294"/>
      <c r="I6205" s="294"/>
    </row>
    <row r="6206" spans="3:9">
      <c r="C6206" s="294"/>
      <c r="E6206" s="294"/>
      <c r="I6206" s="294"/>
    </row>
    <row r="6207" spans="3:9">
      <c r="C6207" s="294"/>
      <c r="E6207" s="294"/>
      <c r="I6207" s="294"/>
    </row>
    <row r="6208" spans="3:9">
      <c r="C6208" s="294"/>
      <c r="E6208" s="294"/>
      <c r="I6208" s="294"/>
    </row>
    <row r="6209" spans="3:9">
      <c r="C6209" s="294"/>
      <c r="E6209" s="294"/>
      <c r="I6209" s="294"/>
    </row>
    <row r="6210" spans="3:9">
      <c r="C6210" s="294"/>
      <c r="E6210" s="294"/>
      <c r="I6210" s="294"/>
    </row>
    <row r="6211" spans="3:9">
      <c r="C6211" s="294"/>
      <c r="E6211" s="294"/>
      <c r="I6211" s="294"/>
    </row>
    <row r="6212" spans="3:9">
      <c r="C6212" s="294"/>
      <c r="E6212" s="294"/>
      <c r="I6212" s="294"/>
    </row>
    <row r="6213" spans="3:9">
      <c r="C6213" s="294"/>
      <c r="E6213" s="294"/>
      <c r="I6213" s="294"/>
    </row>
    <row r="6214" spans="3:9">
      <c r="C6214" s="294"/>
      <c r="E6214" s="294"/>
      <c r="I6214" s="294"/>
    </row>
    <row r="6215" spans="3:9">
      <c r="C6215" s="294"/>
      <c r="E6215" s="294"/>
      <c r="I6215" s="294"/>
    </row>
    <row r="6216" spans="3:9">
      <c r="C6216" s="294"/>
      <c r="E6216" s="294"/>
      <c r="I6216" s="294"/>
    </row>
    <row r="6217" spans="3:9">
      <c r="C6217" s="294"/>
      <c r="E6217" s="294"/>
      <c r="I6217" s="294"/>
    </row>
    <row r="6218" spans="3:9">
      <c r="C6218" s="294"/>
      <c r="E6218" s="294"/>
      <c r="I6218" s="294"/>
    </row>
    <row r="6219" spans="3:9">
      <c r="C6219" s="294"/>
      <c r="E6219" s="294"/>
      <c r="I6219" s="294"/>
    </row>
    <row r="6220" spans="3:9">
      <c r="C6220" s="294"/>
      <c r="E6220" s="294"/>
      <c r="I6220" s="294"/>
    </row>
    <row r="6221" spans="3:9">
      <c r="C6221" s="294"/>
      <c r="E6221" s="294"/>
      <c r="I6221" s="294"/>
    </row>
    <row r="6222" spans="3:9">
      <c r="C6222" s="294"/>
      <c r="E6222" s="294"/>
      <c r="I6222" s="294"/>
    </row>
    <row r="6223" spans="3:9">
      <c r="C6223" s="294"/>
      <c r="E6223" s="294"/>
      <c r="I6223" s="294"/>
    </row>
    <row r="6224" spans="3:9">
      <c r="C6224" s="294"/>
      <c r="E6224" s="294"/>
      <c r="I6224" s="294"/>
    </row>
    <row r="6225" spans="3:9">
      <c r="C6225" s="294"/>
      <c r="E6225" s="294"/>
      <c r="I6225" s="294"/>
    </row>
    <row r="6226" spans="3:9">
      <c r="C6226" s="294"/>
      <c r="E6226" s="294"/>
      <c r="I6226" s="294"/>
    </row>
    <row r="6227" spans="3:9">
      <c r="C6227" s="294"/>
      <c r="E6227" s="294"/>
      <c r="I6227" s="294"/>
    </row>
    <row r="6228" spans="3:9">
      <c r="C6228" s="294"/>
      <c r="E6228" s="294"/>
      <c r="I6228" s="294"/>
    </row>
    <row r="6229" spans="3:9">
      <c r="C6229" s="294"/>
      <c r="E6229" s="294"/>
      <c r="I6229" s="294"/>
    </row>
    <row r="6230" spans="3:9">
      <c r="C6230" s="294"/>
      <c r="E6230" s="294"/>
      <c r="I6230" s="294"/>
    </row>
    <row r="6231" spans="3:9">
      <c r="C6231" s="294"/>
      <c r="E6231" s="294"/>
      <c r="I6231" s="294"/>
    </row>
    <row r="6232" spans="3:9">
      <c r="C6232" s="294"/>
      <c r="E6232" s="294"/>
      <c r="I6232" s="294"/>
    </row>
    <row r="6233" spans="3:9">
      <c r="C6233" s="294"/>
      <c r="E6233" s="294"/>
      <c r="I6233" s="294"/>
    </row>
    <row r="6234" spans="3:9">
      <c r="C6234" s="294"/>
      <c r="E6234" s="294"/>
      <c r="I6234" s="294"/>
    </row>
    <row r="6235" spans="3:9">
      <c r="C6235" s="294"/>
      <c r="E6235" s="294"/>
      <c r="I6235" s="294"/>
    </row>
    <row r="6236" spans="3:9">
      <c r="C6236" s="294"/>
      <c r="E6236" s="294"/>
      <c r="I6236" s="294"/>
    </row>
    <row r="6237" spans="3:9">
      <c r="C6237" s="294"/>
      <c r="E6237" s="294"/>
      <c r="I6237" s="294"/>
    </row>
    <row r="6238" spans="3:9">
      <c r="C6238" s="294"/>
      <c r="E6238" s="294"/>
      <c r="I6238" s="294"/>
    </row>
    <row r="6239" spans="3:9">
      <c r="C6239" s="294"/>
      <c r="E6239" s="294"/>
      <c r="I6239" s="294"/>
    </row>
    <row r="6240" spans="3:9">
      <c r="C6240" s="294"/>
      <c r="E6240" s="294"/>
      <c r="I6240" s="294"/>
    </row>
    <row r="6241" spans="3:9">
      <c r="C6241" s="294"/>
      <c r="E6241" s="294"/>
      <c r="I6241" s="294"/>
    </row>
    <row r="6242" spans="3:9">
      <c r="C6242" s="294"/>
      <c r="E6242" s="294"/>
      <c r="I6242" s="294"/>
    </row>
    <row r="6243" spans="3:9">
      <c r="C6243" s="294"/>
      <c r="E6243" s="294"/>
      <c r="I6243" s="294"/>
    </row>
    <row r="6244" spans="3:9">
      <c r="C6244" s="294"/>
      <c r="E6244" s="294"/>
      <c r="I6244" s="294"/>
    </row>
    <row r="6245" spans="3:9">
      <c r="C6245" s="294"/>
      <c r="E6245" s="294"/>
      <c r="I6245" s="294"/>
    </row>
    <row r="6246" spans="3:9">
      <c r="C6246" s="294"/>
      <c r="E6246" s="294"/>
      <c r="I6246" s="294"/>
    </row>
    <row r="6247" spans="3:9">
      <c r="C6247" s="294"/>
      <c r="E6247" s="294"/>
      <c r="I6247" s="294"/>
    </row>
    <row r="6248" spans="3:9">
      <c r="C6248" s="294"/>
      <c r="E6248" s="294"/>
      <c r="I6248" s="294"/>
    </row>
    <row r="6249" spans="3:9">
      <c r="C6249" s="294"/>
      <c r="E6249" s="294"/>
      <c r="I6249" s="294"/>
    </row>
    <row r="6250" spans="3:9">
      <c r="C6250" s="294"/>
      <c r="E6250" s="294"/>
      <c r="I6250" s="294"/>
    </row>
    <row r="6251" spans="3:9">
      <c r="C6251" s="294"/>
      <c r="E6251" s="294"/>
      <c r="I6251" s="294"/>
    </row>
    <row r="6252" spans="3:9">
      <c r="C6252" s="294"/>
      <c r="E6252" s="294"/>
      <c r="I6252" s="294"/>
    </row>
    <row r="6253" spans="3:9">
      <c r="C6253" s="294"/>
      <c r="E6253" s="294"/>
      <c r="I6253" s="294"/>
    </row>
    <row r="6254" spans="3:9">
      <c r="C6254" s="294"/>
      <c r="E6254" s="294"/>
      <c r="I6254" s="294"/>
    </row>
    <row r="6255" spans="3:9">
      <c r="C6255" s="294"/>
      <c r="E6255" s="294"/>
      <c r="I6255" s="294"/>
    </row>
    <row r="6256" spans="3:9">
      <c r="C6256" s="294"/>
      <c r="E6256" s="294"/>
      <c r="I6256" s="294"/>
    </row>
    <row r="6257" spans="3:9">
      <c r="C6257" s="294"/>
      <c r="E6257" s="294"/>
      <c r="I6257" s="294"/>
    </row>
    <row r="6258" spans="3:9">
      <c r="C6258" s="294"/>
      <c r="E6258" s="294"/>
      <c r="I6258" s="294"/>
    </row>
    <row r="6259" spans="3:9">
      <c r="C6259" s="294"/>
      <c r="E6259" s="294"/>
      <c r="I6259" s="294"/>
    </row>
    <row r="6260" spans="3:9">
      <c r="C6260" s="294"/>
      <c r="E6260" s="294"/>
      <c r="I6260" s="294"/>
    </row>
    <row r="6261" spans="3:9">
      <c r="C6261" s="294"/>
      <c r="E6261" s="294"/>
      <c r="I6261" s="294"/>
    </row>
    <row r="6262" spans="3:9">
      <c r="C6262" s="294"/>
      <c r="E6262" s="294"/>
      <c r="I6262" s="294"/>
    </row>
    <row r="6263" spans="3:9">
      <c r="C6263" s="294"/>
      <c r="E6263" s="294"/>
      <c r="I6263" s="294"/>
    </row>
    <row r="6264" spans="3:9">
      <c r="C6264" s="294"/>
      <c r="E6264" s="294"/>
      <c r="I6264" s="294"/>
    </row>
    <row r="6265" spans="3:9">
      <c r="C6265" s="294"/>
      <c r="E6265" s="294"/>
      <c r="I6265" s="294"/>
    </row>
    <row r="6266" spans="3:9">
      <c r="C6266" s="294"/>
      <c r="E6266" s="294"/>
      <c r="I6266" s="294"/>
    </row>
    <row r="6267" spans="3:9">
      <c r="C6267" s="294"/>
      <c r="E6267" s="294"/>
      <c r="I6267" s="294"/>
    </row>
    <row r="6268" spans="3:9">
      <c r="C6268" s="294"/>
      <c r="E6268" s="294"/>
      <c r="I6268" s="294"/>
    </row>
    <row r="6269" spans="3:9">
      <c r="C6269" s="294"/>
      <c r="E6269" s="294"/>
      <c r="I6269" s="294"/>
    </row>
    <row r="6270" spans="3:9">
      <c r="C6270" s="294"/>
      <c r="E6270" s="294"/>
      <c r="I6270" s="294"/>
    </row>
    <row r="6271" spans="3:9">
      <c r="C6271" s="294"/>
      <c r="E6271" s="294"/>
      <c r="I6271" s="294"/>
    </row>
    <row r="6272" spans="3:9">
      <c r="C6272" s="294"/>
      <c r="E6272" s="294"/>
      <c r="I6272" s="294"/>
    </row>
    <row r="6273" spans="3:9">
      <c r="C6273" s="294"/>
      <c r="E6273" s="294"/>
      <c r="I6273" s="294"/>
    </row>
    <row r="6274" spans="3:9">
      <c r="C6274" s="294"/>
      <c r="E6274" s="294"/>
      <c r="I6274" s="294"/>
    </row>
    <row r="6275" spans="3:9">
      <c r="C6275" s="294"/>
      <c r="E6275" s="294"/>
      <c r="I6275" s="294"/>
    </row>
    <row r="6276" spans="3:9">
      <c r="C6276" s="294"/>
      <c r="E6276" s="294"/>
      <c r="I6276" s="294"/>
    </row>
    <row r="6277" spans="3:9">
      <c r="C6277" s="294"/>
      <c r="E6277" s="294"/>
      <c r="I6277" s="294"/>
    </row>
    <row r="6278" spans="3:9">
      <c r="C6278" s="294"/>
      <c r="E6278" s="294"/>
      <c r="I6278" s="294"/>
    </row>
    <row r="6279" spans="3:9">
      <c r="C6279" s="294"/>
      <c r="E6279" s="294"/>
      <c r="I6279" s="294"/>
    </row>
    <row r="6280" spans="3:9">
      <c r="C6280" s="294"/>
      <c r="E6280" s="294"/>
      <c r="I6280" s="294"/>
    </row>
    <row r="6281" spans="3:9">
      <c r="C6281" s="294"/>
      <c r="E6281" s="294"/>
      <c r="I6281" s="294"/>
    </row>
    <row r="6282" spans="3:9">
      <c r="C6282" s="294"/>
      <c r="E6282" s="294"/>
      <c r="I6282" s="294"/>
    </row>
    <row r="6283" spans="3:9">
      <c r="C6283" s="294"/>
      <c r="E6283" s="294"/>
      <c r="I6283" s="294"/>
    </row>
    <row r="6284" spans="3:9">
      <c r="C6284" s="294"/>
      <c r="E6284" s="294"/>
      <c r="I6284" s="294"/>
    </row>
    <row r="6285" spans="3:9">
      <c r="C6285" s="294"/>
      <c r="E6285" s="294"/>
      <c r="I6285" s="294"/>
    </row>
    <row r="6286" spans="3:9">
      <c r="C6286" s="294"/>
      <c r="E6286" s="294"/>
      <c r="I6286" s="294"/>
    </row>
    <row r="6287" spans="3:9">
      <c r="C6287" s="294"/>
      <c r="E6287" s="294"/>
      <c r="I6287" s="294"/>
    </row>
    <row r="6288" spans="3:9">
      <c r="C6288" s="294"/>
      <c r="E6288" s="294"/>
      <c r="I6288" s="294"/>
    </row>
    <row r="6289" spans="3:9">
      <c r="C6289" s="294"/>
      <c r="E6289" s="294"/>
      <c r="I6289" s="294"/>
    </row>
    <row r="6290" spans="3:9">
      <c r="C6290" s="294"/>
      <c r="E6290" s="294"/>
      <c r="I6290" s="294"/>
    </row>
    <row r="6291" spans="3:9">
      <c r="C6291" s="294"/>
      <c r="E6291" s="294"/>
      <c r="I6291" s="294"/>
    </row>
    <row r="6292" spans="3:9">
      <c r="C6292" s="294"/>
      <c r="E6292" s="294"/>
      <c r="I6292" s="294"/>
    </row>
    <row r="6293" spans="3:9">
      <c r="C6293" s="294"/>
      <c r="E6293" s="294"/>
      <c r="I6293" s="294"/>
    </row>
    <row r="6294" spans="3:9">
      <c r="C6294" s="294"/>
      <c r="E6294" s="294"/>
      <c r="I6294" s="294"/>
    </row>
    <row r="6295" spans="3:9">
      <c r="C6295" s="294"/>
      <c r="E6295" s="294"/>
      <c r="I6295" s="294"/>
    </row>
    <row r="6296" spans="3:9">
      <c r="C6296" s="294"/>
      <c r="E6296" s="294"/>
      <c r="I6296" s="294"/>
    </row>
    <row r="6297" spans="3:9">
      <c r="C6297" s="294"/>
      <c r="E6297" s="294"/>
      <c r="I6297" s="294"/>
    </row>
    <row r="6298" spans="3:9">
      <c r="C6298" s="294"/>
      <c r="E6298" s="294"/>
      <c r="I6298" s="294"/>
    </row>
    <row r="6299" spans="3:9">
      <c r="C6299" s="294"/>
      <c r="E6299" s="294"/>
      <c r="I6299" s="294"/>
    </row>
    <row r="6300" spans="3:9">
      <c r="C6300" s="294"/>
      <c r="E6300" s="294"/>
      <c r="I6300" s="294"/>
    </row>
    <row r="6301" spans="3:9">
      <c r="C6301" s="294"/>
      <c r="E6301" s="294"/>
      <c r="I6301" s="294"/>
    </row>
    <row r="6302" spans="3:9">
      <c r="C6302" s="294"/>
      <c r="E6302" s="294"/>
      <c r="I6302" s="294"/>
    </row>
    <row r="6303" spans="3:9">
      <c r="C6303" s="294"/>
      <c r="E6303" s="294"/>
      <c r="I6303" s="294"/>
    </row>
    <row r="6304" spans="3:9">
      <c r="C6304" s="294"/>
      <c r="E6304" s="294"/>
      <c r="I6304" s="294"/>
    </row>
    <row r="6305" spans="3:9">
      <c r="C6305" s="294"/>
      <c r="E6305" s="294"/>
      <c r="I6305" s="294"/>
    </row>
    <row r="6306" spans="3:9">
      <c r="C6306" s="294"/>
      <c r="E6306" s="294"/>
      <c r="I6306" s="294"/>
    </row>
    <row r="6307" spans="3:9">
      <c r="C6307" s="294"/>
      <c r="E6307" s="294"/>
      <c r="I6307" s="294"/>
    </row>
    <row r="6308" spans="3:9">
      <c r="C6308" s="294"/>
      <c r="E6308" s="294"/>
      <c r="I6308" s="294"/>
    </row>
    <row r="6309" spans="3:9">
      <c r="C6309" s="294"/>
      <c r="E6309" s="294"/>
      <c r="I6309" s="294"/>
    </row>
    <row r="6310" spans="3:9">
      <c r="C6310" s="294"/>
      <c r="E6310" s="294"/>
      <c r="I6310" s="294"/>
    </row>
    <row r="6311" spans="3:9">
      <c r="C6311" s="294"/>
      <c r="E6311" s="294"/>
      <c r="I6311" s="294"/>
    </row>
    <row r="6312" spans="3:9">
      <c r="C6312" s="294"/>
      <c r="E6312" s="294"/>
      <c r="I6312" s="294"/>
    </row>
    <row r="6313" spans="3:9">
      <c r="C6313" s="294"/>
      <c r="E6313" s="294"/>
      <c r="I6313" s="294"/>
    </row>
    <row r="6314" spans="3:9">
      <c r="C6314" s="294"/>
      <c r="E6314" s="294"/>
      <c r="I6314" s="294"/>
    </row>
    <row r="6315" spans="3:9">
      <c r="C6315" s="294"/>
      <c r="E6315" s="294"/>
      <c r="I6315" s="294"/>
    </row>
    <row r="6316" spans="3:9">
      <c r="C6316" s="294"/>
      <c r="E6316" s="294"/>
      <c r="I6316" s="294"/>
    </row>
    <row r="6317" spans="3:9">
      <c r="C6317" s="294"/>
      <c r="E6317" s="294"/>
      <c r="I6317" s="294"/>
    </row>
    <row r="6318" spans="3:9">
      <c r="C6318" s="294"/>
      <c r="E6318" s="294"/>
      <c r="I6318" s="294"/>
    </row>
    <row r="6319" spans="3:9">
      <c r="C6319" s="294"/>
      <c r="E6319" s="294"/>
      <c r="I6319" s="294"/>
    </row>
    <row r="6320" spans="3:9">
      <c r="C6320" s="294"/>
      <c r="E6320" s="294"/>
      <c r="I6320" s="294"/>
    </row>
    <row r="6321" spans="3:9">
      <c r="C6321" s="294"/>
      <c r="E6321" s="294"/>
      <c r="I6321" s="294"/>
    </row>
    <row r="6322" spans="3:9">
      <c r="C6322" s="294"/>
      <c r="E6322" s="294"/>
      <c r="I6322" s="294"/>
    </row>
    <row r="6323" spans="3:9">
      <c r="C6323" s="294"/>
      <c r="E6323" s="294"/>
      <c r="I6323" s="294"/>
    </row>
    <row r="6324" spans="3:9">
      <c r="C6324" s="294"/>
      <c r="E6324" s="294"/>
      <c r="I6324" s="294"/>
    </row>
    <row r="6325" spans="3:9">
      <c r="C6325" s="294"/>
      <c r="E6325" s="294"/>
      <c r="I6325" s="294"/>
    </row>
    <row r="6326" spans="3:9">
      <c r="C6326" s="294"/>
      <c r="E6326" s="294"/>
      <c r="I6326" s="294"/>
    </row>
    <row r="6327" spans="3:9">
      <c r="C6327" s="294"/>
      <c r="E6327" s="294"/>
      <c r="I6327" s="294"/>
    </row>
    <row r="6328" spans="3:9">
      <c r="C6328" s="294"/>
      <c r="E6328" s="294"/>
      <c r="I6328" s="294"/>
    </row>
    <row r="6329" spans="3:9">
      <c r="C6329" s="294"/>
      <c r="E6329" s="294"/>
      <c r="I6329" s="294"/>
    </row>
    <row r="6330" spans="3:9">
      <c r="C6330" s="294"/>
      <c r="E6330" s="294"/>
      <c r="I6330" s="294"/>
    </row>
    <row r="6331" spans="3:9">
      <c r="C6331" s="294"/>
      <c r="E6331" s="294"/>
      <c r="I6331" s="294"/>
    </row>
    <row r="6332" spans="3:9">
      <c r="C6332" s="294"/>
      <c r="E6332" s="294"/>
      <c r="I6332" s="294"/>
    </row>
    <row r="6333" spans="3:9">
      <c r="C6333" s="294"/>
      <c r="E6333" s="294"/>
      <c r="I6333" s="294"/>
    </row>
    <row r="6334" spans="3:9">
      <c r="C6334" s="294"/>
      <c r="E6334" s="294"/>
      <c r="I6334" s="294"/>
    </row>
    <row r="6335" spans="3:9">
      <c r="C6335" s="294"/>
      <c r="E6335" s="294"/>
      <c r="I6335" s="294"/>
    </row>
    <row r="6336" spans="3:9">
      <c r="C6336" s="294"/>
      <c r="E6336" s="294"/>
      <c r="I6336" s="294"/>
    </row>
    <row r="6337" spans="3:9">
      <c r="C6337" s="294"/>
      <c r="E6337" s="294"/>
      <c r="I6337" s="294"/>
    </row>
    <row r="6338" spans="3:9">
      <c r="C6338" s="294"/>
      <c r="E6338" s="294"/>
      <c r="I6338" s="294"/>
    </row>
    <row r="6339" spans="3:9">
      <c r="C6339" s="294"/>
      <c r="E6339" s="294"/>
      <c r="I6339" s="294"/>
    </row>
    <row r="6340" spans="3:9">
      <c r="C6340" s="294"/>
      <c r="E6340" s="294"/>
      <c r="I6340" s="294"/>
    </row>
    <row r="6341" spans="3:9">
      <c r="C6341" s="294"/>
      <c r="E6341" s="294"/>
      <c r="I6341" s="294"/>
    </row>
    <row r="6342" spans="3:9">
      <c r="C6342" s="294"/>
      <c r="E6342" s="294"/>
      <c r="I6342" s="294"/>
    </row>
    <row r="6343" spans="3:9">
      <c r="C6343" s="294"/>
      <c r="E6343" s="294"/>
      <c r="I6343" s="294"/>
    </row>
    <row r="6344" spans="3:9">
      <c r="C6344" s="294"/>
      <c r="E6344" s="294"/>
      <c r="I6344" s="294"/>
    </row>
    <row r="6345" spans="3:9">
      <c r="C6345" s="294"/>
      <c r="E6345" s="294"/>
      <c r="I6345" s="294"/>
    </row>
    <row r="6346" spans="3:9">
      <c r="C6346" s="294"/>
      <c r="E6346" s="294"/>
      <c r="I6346" s="294"/>
    </row>
    <row r="6347" spans="3:9">
      <c r="C6347" s="294"/>
      <c r="E6347" s="294"/>
      <c r="I6347" s="294"/>
    </row>
    <row r="6348" spans="3:9">
      <c r="C6348" s="294"/>
      <c r="E6348" s="294"/>
      <c r="I6348" s="294"/>
    </row>
    <row r="6349" spans="3:9">
      <c r="C6349" s="294"/>
      <c r="E6349" s="294"/>
      <c r="I6349" s="294"/>
    </row>
    <row r="6350" spans="3:9">
      <c r="C6350" s="294"/>
      <c r="E6350" s="294"/>
      <c r="I6350" s="294"/>
    </row>
    <row r="6351" spans="3:9">
      <c r="C6351" s="294"/>
      <c r="E6351" s="294"/>
      <c r="I6351" s="294"/>
    </row>
    <row r="6352" spans="3:9">
      <c r="C6352" s="294"/>
      <c r="E6352" s="294"/>
      <c r="I6352" s="294"/>
    </row>
    <row r="6353" spans="3:9">
      <c r="C6353" s="294"/>
      <c r="E6353" s="294"/>
      <c r="I6353" s="294"/>
    </row>
    <row r="6354" spans="3:9">
      <c r="C6354" s="294"/>
      <c r="E6354" s="294"/>
      <c r="I6354" s="294"/>
    </row>
    <row r="6355" spans="3:9">
      <c r="C6355" s="294"/>
      <c r="E6355" s="294"/>
      <c r="I6355" s="294"/>
    </row>
    <row r="6356" spans="3:9">
      <c r="C6356" s="294"/>
      <c r="E6356" s="294"/>
      <c r="I6356" s="294"/>
    </row>
    <row r="6357" spans="3:9">
      <c r="C6357" s="294"/>
      <c r="E6357" s="294"/>
      <c r="I6357" s="294"/>
    </row>
    <row r="6358" spans="3:9">
      <c r="C6358" s="294"/>
      <c r="E6358" s="294"/>
      <c r="I6358" s="294"/>
    </row>
    <row r="6359" spans="3:9">
      <c r="C6359" s="294"/>
      <c r="E6359" s="294"/>
      <c r="I6359" s="294"/>
    </row>
    <row r="6360" spans="3:9">
      <c r="C6360" s="294"/>
      <c r="E6360" s="294"/>
      <c r="I6360" s="294"/>
    </row>
    <row r="6361" spans="3:9">
      <c r="C6361" s="294"/>
      <c r="E6361" s="294"/>
      <c r="I6361" s="294"/>
    </row>
    <row r="6362" spans="3:9">
      <c r="C6362" s="294"/>
      <c r="E6362" s="294"/>
      <c r="I6362" s="294"/>
    </row>
    <row r="6363" spans="3:9">
      <c r="C6363" s="294"/>
      <c r="E6363" s="294"/>
      <c r="I6363" s="294"/>
    </row>
    <row r="6364" spans="3:9">
      <c r="C6364" s="294"/>
      <c r="E6364" s="294"/>
      <c r="I6364" s="294"/>
    </row>
    <row r="6365" spans="3:9">
      <c r="C6365" s="294"/>
      <c r="E6365" s="294"/>
      <c r="I6365" s="294"/>
    </row>
    <row r="6366" spans="3:9">
      <c r="C6366" s="294"/>
      <c r="E6366" s="294"/>
      <c r="I6366" s="294"/>
    </row>
    <row r="6367" spans="3:9">
      <c r="C6367" s="294"/>
      <c r="E6367" s="294"/>
      <c r="I6367" s="294"/>
    </row>
    <row r="6368" spans="3:9">
      <c r="C6368" s="294"/>
      <c r="E6368" s="294"/>
      <c r="I6368" s="294"/>
    </row>
    <row r="6369" spans="3:9">
      <c r="C6369" s="294"/>
      <c r="E6369" s="294"/>
      <c r="I6369" s="294"/>
    </row>
    <row r="6370" spans="3:9">
      <c r="C6370" s="294"/>
      <c r="E6370" s="294"/>
      <c r="I6370" s="294"/>
    </row>
    <row r="6371" spans="3:9">
      <c r="C6371" s="294"/>
      <c r="E6371" s="294"/>
      <c r="I6371" s="294"/>
    </row>
    <row r="6372" spans="3:9">
      <c r="C6372" s="294"/>
      <c r="E6372" s="294"/>
      <c r="I6372" s="294"/>
    </row>
    <row r="6373" spans="3:9">
      <c r="C6373" s="294"/>
      <c r="E6373" s="294"/>
      <c r="I6373" s="294"/>
    </row>
    <row r="6374" spans="3:9">
      <c r="C6374" s="294"/>
      <c r="E6374" s="294"/>
      <c r="I6374" s="294"/>
    </row>
    <row r="6375" spans="3:9">
      <c r="C6375" s="294"/>
      <c r="E6375" s="294"/>
      <c r="I6375" s="294"/>
    </row>
    <row r="6376" spans="3:9">
      <c r="C6376" s="294"/>
      <c r="E6376" s="294"/>
      <c r="I6376" s="294"/>
    </row>
    <row r="6377" spans="3:9">
      <c r="C6377" s="294"/>
      <c r="E6377" s="294"/>
      <c r="I6377" s="294"/>
    </row>
    <row r="6378" spans="3:9">
      <c r="C6378" s="294"/>
      <c r="E6378" s="294"/>
      <c r="I6378" s="294"/>
    </row>
    <row r="6379" spans="3:9">
      <c r="C6379" s="294"/>
      <c r="E6379" s="294"/>
      <c r="I6379" s="294"/>
    </row>
    <row r="6380" spans="3:9">
      <c r="C6380" s="294"/>
      <c r="E6380" s="294"/>
      <c r="I6380" s="294"/>
    </row>
    <row r="6381" spans="3:9">
      <c r="C6381" s="294"/>
      <c r="E6381" s="294"/>
      <c r="I6381" s="294"/>
    </row>
    <row r="6382" spans="3:9">
      <c r="C6382" s="294"/>
      <c r="E6382" s="294"/>
      <c r="I6382" s="294"/>
    </row>
    <row r="6383" spans="3:9">
      <c r="C6383" s="294"/>
      <c r="E6383" s="294"/>
      <c r="I6383" s="294"/>
    </row>
    <row r="6384" spans="3:9">
      <c r="C6384" s="294"/>
      <c r="E6384" s="294"/>
      <c r="I6384" s="294"/>
    </row>
    <row r="6385" spans="3:9">
      <c r="C6385" s="294"/>
      <c r="E6385" s="294"/>
      <c r="I6385" s="294"/>
    </row>
    <row r="6386" spans="3:9">
      <c r="C6386" s="294"/>
      <c r="E6386" s="294"/>
      <c r="I6386" s="294"/>
    </row>
    <row r="6387" spans="3:9">
      <c r="C6387" s="294"/>
      <c r="E6387" s="294"/>
      <c r="I6387" s="294"/>
    </row>
    <row r="6388" spans="3:9">
      <c r="C6388" s="294"/>
      <c r="E6388" s="294"/>
      <c r="I6388" s="294"/>
    </row>
    <row r="6389" spans="3:9">
      <c r="C6389" s="294"/>
      <c r="E6389" s="294"/>
      <c r="I6389" s="294"/>
    </row>
    <row r="6390" spans="3:9">
      <c r="C6390" s="294"/>
      <c r="E6390" s="294"/>
      <c r="I6390" s="294"/>
    </row>
    <row r="6391" spans="3:9">
      <c r="C6391" s="294"/>
      <c r="E6391" s="294"/>
      <c r="I6391" s="294"/>
    </row>
    <row r="6392" spans="3:9">
      <c r="C6392" s="294"/>
      <c r="E6392" s="294"/>
      <c r="I6392" s="294"/>
    </row>
    <row r="6393" spans="3:9">
      <c r="C6393" s="294"/>
      <c r="E6393" s="294"/>
      <c r="I6393" s="294"/>
    </row>
    <row r="6394" spans="3:9">
      <c r="C6394" s="294"/>
      <c r="E6394" s="294"/>
      <c r="I6394" s="294"/>
    </row>
    <row r="6395" spans="3:9">
      <c r="C6395" s="294"/>
      <c r="E6395" s="294"/>
      <c r="I6395" s="294"/>
    </row>
    <row r="6396" spans="3:9">
      <c r="C6396" s="294"/>
      <c r="E6396" s="294"/>
      <c r="I6396" s="294"/>
    </row>
    <row r="6397" spans="3:9">
      <c r="C6397" s="294"/>
      <c r="E6397" s="294"/>
      <c r="I6397" s="294"/>
    </row>
    <row r="6398" spans="3:9">
      <c r="C6398" s="294"/>
      <c r="E6398" s="294"/>
      <c r="I6398" s="294"/>
    </row>
    <row r="6399" spans="3:9">
      <c r="C6399" s="294"/>
      <c r="E6399" s="294"/>
      <c r="I6399" s="294"/>
    </row>
    <row r="6400" spans="3:9">
      <c r="C6400" s="294"/>
      <c r="E6400" s="294"/>
      <c r="I6400" s="294"/>
    </row>
    <row r="6401" spans="3:9">
      <c r="C6401" s="294"/>
      <c r="E6401" s="294"/>
      <c r="I6401" s="294"/>
    </row>
    <row r="6402" spans="3:9">
      <c r="C6402" s="294"/>
      <c r="E6402" s="294"/>
      <c r="I6402" s="294"/>
    </row>
    <row r="6403" spans="3:9">
      <c r="C6403" s="294"/>
      <c r="E6403" s="294"/>
      <c r="I6403" s="294"/>
    </row>
    <row r="6404" spans="3:9">
      <c r="C6404" s="294"/>
      <c r="E6404" s="294"/>
      <c r="I6404" s="294"/>
    </row>
    <row r="6405" spans="3:9">
      <c r="C6405" s="294"/>
      <c r="E6405" s="294"/>
      <c r="I6405" s="294"/>
    </row>
    <row r="6406" spans="3:9">
      <c r="C6406" s="294"/>
      <c r="E6406" s="294"/>
      <c r="I6406" s="294"/>
    </row>
    <row r="6407" spans="3:9">
      <c r="C6407" s="294"/>
      <c r="E6407" s="294"/>
      <c r="I6407" s="294"/>
    </row>
    <row r="6408" spans="3:9">
      <c r="C6408" s="294"/>
      <c r="E6408" s="294"/>
      <c r="I6408" s="294"/>
    </row>
    <row r="6409" spans="3:9">
      <c r="C6409" s="294"/>
      <c r="E6409" s="294"/>
      <c r="I6409" s="294"/>
    </row>
    <row r="6410" spans="3:9">
      <c r="C6410" s="294"/>
      <c r="E6410" s="294"/>
      <c r="I6410" s="294"/>
    </row>
    <row r="6411" spans="3:9">
      <c r="C6411" s="294"/>
      <c r="E6411" s="294"/>
      <c r="I6411" s="294"/>
    </row>
    <row r="6412" spans="3:9">
      <c r="C6412" s="294"/>
      <c r="E6412" s="294"/>
      <c r="I6412" s="294"/>
    </row>
    <row r="6413" spans="3:9">
      <c r="C6413" s="294"/>
      <c r="E6413" s="294"/>
      <c r="I6413" s="294"/>
    </row>
    <row r="6414" spans="3:9">
      <c r="C6414" s="294"/>
      <c r="E6414" s="294"/>
      <c r="I6414" s="294"/>
    </row>
    <row r="6415" spans="3:9">
      <c r="C6415" s="294"/>
      <c r="E6415" s="294"/>
      <c r="I6415" s="294"/>
    </row>
    <row r="6416" spans="3:9">
      <c r="C6416" s="294"/>
      <c r="E6416" s="294"/>
      <c r="I6416" s="294"/>
    </row>
    <row r="6417" spans="3:9">
      <c r="C6417" s="294"/>
      <c r="E6417" s="294"/>
      <c r="I6417" s="294"/>
    </row>
    <row r="6418" spans="3:9">
      <c r="C6418" s="294"/>
      <c r="E6418" s="294"/>
      <c r="I6418" s="294"/>
    </row>
    <row r="6419" spans="3:9">
      <c r="C6419" s="294"/>
      <c r="E6419" s="294"/>
      <c r="I6419" s="294"/>
    </row>
    <row r="6420" spans="3:9">
      <c r="C6420" s="294"/>
      <c r="E6420" s="294"/>
      <c r="I6420" s="294"/>
    </row>
    <row r="6421" spans="3:9">
      <c r="C6421" s="294"/>
      <c r="E6421" s="294"/>
      <c r="I6421" s="294"/>
    </row>
    <row r="6422" spans="3:9">
      <c r="C6422" s="294"/>
      <c r="E6422" s="294"/>
      <c r="I6422" s="294"/>
    </row>
    <row r="6423" spans="3:9">
      <c r="C6423" s="294"/>
      <c r="E6423" s="294"/>
      <c r="I6423" s="294"/>
    </row>
    <row r="6424" spans="3:9">
      <c r="C6424" s="294"/>
      <c r="E6424" s="294"/>
      <c r="I6424" s="294"/>
    </row>
    <row r="6425" spans="3:9">
      <c r="C6425" s="294"/>
      <c r="E6425" s="294"/>
      <c r="I6425" s="294"/>
    </row>
    <row r="6426" spans="3:9">
      <c r="C6426" s="294"/>
      <c r="E6426" s="294"/>
      <c r="I6426" s="294"/>
    </row>
    <row r="6427" spans="3:9">
      <c r="C6427" s="294"/>
      <c r="E6427" s="294"/>
      <c r="I6427" s="294"/>
    </row>
    <row r="6428" spans="3:9">
      <c r="C6428" s="294"/>
      <c r="E6428" s="294"/>
      <c r="I6428" s="294"/>
    </row>
    <row r="6429" spans="3:9">
      <c r="C6429" s="294"/>
      <c r="E6429" s="294"/>
      <c r="I6429" s="294"/>
    </row>
    <row r="6430" spans="3:9">
      <c r="C6430" s="294"/>
      <c r="E6430" s="294"/>
      <c r="I6430" s="294"/>
    </row>
    <row r="6431" spans="3:9">
      <c r="C6431" s="294"/>
      <c r="E6431" s="294"/>
      <c r="I6431" s="294"/>
    </row>
    <row r="6432" spans="3:9">
      <c r="C6432" s="294"/>
      <c r="E6432" s="294"/>
      <c r="I6432" s="294"/>
    </row>
    <row r="6433" spans="3:9">
      <c r="C6433" s="294"/>
      <c r="E6433" s="294"/>
      <c r="I6433" s="294"/>
    </row>
    <row r="6434" spans="3:9">
      <c r="C6434" s="294"/>
      <c r="E6434" s="294"/>
      <c r="I6434" s="294"/>
    </row>
    <row r="6435" spans="3:9">
      <c r="C6435" s="294"/>
      <c r="E6435" s="294"/>
      <c r="I6435" s="294"/>
    </row>
    <row r="6436" spans="3:9">
      <c r="C6436" s="294"/>
      <c r="E6436" s="294"/>
      <c r="I6436" s="294"/>
    </row>
    <row r="6437" spans="3:9">
      <c r="C6437" s="294"/>
      <c r="E6437" s="294"/>
      <c r="I6437" s="294"/>
    </row>
    <row r="6438" spans="3:9">
      <c r="C6438" s="294"/>
      <c r="E6438" s="294"/>
      <c r="I6438" s="294"/>
    </row>
    <row r="6439" spans="3:9">
      <c r="C6439" s="294"/>
      <c r="E6439" s="294"/>
      <c r="I6439" s="294"/>
    </row>
    <row r="6440" spans="3:9">
      <c r="C6440" s="294"/>
      <c r="E6440" s="294"/>
      <c r="I6440" s="294"/>
    </row>
    <row r="6441" spans="3:9">
      <c r="C6441" s="294"/>
      <c r="E6441" s="294"/>
      <c r="I6441" s="294"/>
    </row>
    <row r="6442" spans="3:9">
      <c r="C6442" s="294"/>
      <c r="E6442" s="294"/>
      <c r="I6442" s="294"/>
    </row>
    <row r="6443" spans="3:9">
      <c r="C6443" s="294"/>
      <c r="E6443" s="294"/>
      <c r="I6443" s="294"/>
    </row>
    <row r="6444" spans="3:9">
      <c r="C6444" s="294"/>
      <c r="E6444" s="294"/>
      <c r="I6444" s="294"/>
    </row>
    <row r="6445" spans="3:9">
      <c r="C6445" s="294"/>
      <c r="E6445" s="294"/>
      <c r="I6445" s="294"/>
    </row>
    <row r="6446" spans="3:9">
      <c r="C6446" s="294"/>
      <c r="E6446" s="294"/>
      <c r="I6446" s="294"/>
    </row>
    <row r="6447" spans="3:9">
      <c r="C6447" s="294"/>
      <c r="E6447" s="294"/>
      <c r="I6447" s="294"/>
    </row>
    <row r="6448" spans="3:9">
      <c r="C6448" s="294"/>
      <c r="E6448" s="294"/>
      <c r="I6448" s="294"/>
    </row>
    <row r="6449" spans="3:9">
      <c r="C6449" s="294"/>
      <c r="E6449" s="294"/>
      <c r="I6449" s="294"/>
    </row>
    <row r="6450" spans="3:9">
      <c r="C6450" s="294"/>
      <c r="E6450" s="294"/>
      <c r="I6450" s="294"/>
    </row>
    <row r="6451" spans="3:9">
      <c r="C6451" s="294"/>
      <c r="E6451" s="294"/>
      <c r="I6451" s="294"/>
    </row>
    <row r="6452" spans="3:9">
      <c r="C6452" s="294"/>
      <c r="E6452" s="294"/>
      <c r="I6452" s="294"/>
    </row>
    <row r="6453" spans="3:9">
      <c r="C6453" s="294"/>
      <c r="E6453" s="294"/>
      <c r="I6453" s="294"/>
    </row>
    <row r="6454" spans="3:9">
      <c r="C6454" s="294"/>
      <c r="E6454" s="294"/>
      <c r="I6454" s="294"/>
    </row>
    <row r="6455" spans="3:9">
      <c r="C6455" s="294"/>
      <c r="E6455" s="294"/>
      <c r="I6455" s="294"/>
    </row>
    <row r="6456" spans="3:9">
      <c r="C6456" s="294"/>
      <c r="E6456" s="294"/>
      <c r="I6456" s="294"/>
    </row>
    <row r="6457" spans="3:9">
      <c r="C6457" s="294"/>
      <c r="E6457" s="294"/>
      <c r="I6457" s="294"/>
    </row>
    <row r="6458" spans="3:9">
      <c r="C6458" s="294"/>
      <c r="E6458" s="294"/>
      <c r="I6458" s="294"/>
    </row>
    <row r="6459" spans="3:9">
      <c r="C6459" s="294"/>
      <c r="E6459" s="294"/>
      <c r="I6459" s="294"/>
    </row>
    <row r="6460" spans="3:9">
      <c r="C6460" s="294"/>
      <c r="E6460" s="294"/>
      <c r="I6460" s="294"/>
    </row>
    <row r="6461" spans="3:9">
      <c r="C6461" s="294"/>
      <c r="E6461" s="294"/>
      <c r="I6461" s="294"/>
    </row>
    <row r="6462" spans="3:9">
      <c r="C6462" s="294"/>
      <c r="E6462" s="294"/>
      <c r="I6462" s="294"/>
    </row>
    <row r="6463" spans="3:9">
      <c r="C6463" s="294"/>
      <c r="E6463" s="294"/>
      <c r="I6463" s="294"/>
    </row>
    <row r="6464" spans="3:9">
      <c r="C6464" s="294"/>
      <c r="E6464" s="294"/>
      <c r="I6464" s="294"/>
    </row>
    <row r="6465" spans="3:9">
      <c r="C6465" s="294"/>
      <c r="E6465" s="294"/>
      <c r="I6465" s="294"/>
    </row>
    <row r="6466" spans="3:9">
      <c r="C6466" s="294"/>
      <c r="E6466" s="294"/>
      <c r="I6466" s="294"/>
    </row>
    <row r="6467" spans="3:9">
      <c r="C6467" s="294"/>
      <c r="E6467" s="294"/>
      <c r="I6467" s="294"/>
    </row>
    <row r="6468" spans="3:9">
      <c r="C6468" s="294"/>
      <c r="E6468" s="294"/>
      <c r="I6468" s="294"/>
    </row>
    <row r="6469" spans="3:9">
      <c r="C6469" s="294"/>
      <c r="E6469" s="294"/>
      <c r="I6469" s="294"/>
    </row>
    <row r="6470" spans="3:9">
      <c r="C6470" s="294"/>
      <c r="E6470" s="294"/>
      <c r="I6470" s="294"/>
    </row>
    <row r="6471" spans="3:9">
      <c r="C6471" s="294"/>
      <c r="E6471" s="294"/>
      <c r="I6471" s="294"/>
    </row>
    <row r="6472" spans="3:9">
      <c r="C6472" s="294"/>
      <c r="E6472" s="294"/>
      <c r="I6472" s="294"/>
    </row>
    <row r="6473" spans="3:9">
      <c r="C6473" s="294"/>
      <c r="E6473" s="294"/>
      <c r="I6473" s="294"/>
    </row>
    <row r="6474" spans="3:9">
      <c r="C6474" s="294"/>
      <c r="E6474" s="294"/>
      <c r="I6474" s="294"/>
    </row>
    <row r="6475" spans="3:9">
      <c r="C6475" s="294"/>
      <c r="E6475" s="294"/>
      <c r="I6475" s="294"/>
    </row>
    <row r="6476" spans="3:9">
      <c r="C6476" s="294"/>
      <c r="E6476" s="294"/>
      <c r="I6476" s="294"/>
    </row>
    <row r="6477" spans="3:9">
      <c r="C6477" s="294"/>
      <c r="E6477" s="294"/>
      <c r="I6477" s="294"/>
    </row>
    <row r="6478" spans="3:9">
      <c r="C6478" s="294"/>
      <c r="E6478" s="294"/>
      <c r="I6478" s="294"/>
    </row>
    <row r="6479" spans="3:9">
      <c r="C6479" s="294"/>
      <c r="E6479" s="294"/>
      <c r="I6479" s="294"/>
    </row>
    <row r="6480" spans="3:9">
      <c r="C6480" s="294"/>
      <c r="E6480" s="294"/>
      <c r="I6480" s="294"/>
    </row>
    <row r="6481" spans="3:9">
      <c r="C6481" s="294"/>
      <c r="E6481" s="294"/>
      <c r="I6481" s="294"/>
    </row>
    <row r="6482" spans="3:9">
      <c r="C6482" s="294"/>
      <c r="E6482" s="294"/>
      <c r="I6482" s="294"/>
    </row>
    <row r="6483" spans="3:9">
      <c r="C6483" s="294"/>
      <c r="E6483" s="294"/>
      <c r="I6483" s="294"/>
    </row>
    <row r="6484" spans="3:9">
      <c r="C6484" s="294"/>
      <c r="E6484" s="294"/>
      <c r="I6484" s="294"/>
    </row>
    <row r="6485" spans="3:9">
      <c r="C6485" s="294"/>
      <c r="E6485" s="294"/>
      <c r="I6485" s="294"/>
    </row>
    <row r="6486" spans="3:9">
      <c r="C6486" s="294"/>
      <c r="E6486" s="294"/>
      <c r="I6486" s="294"/>
    </row>
    <row r="6487" spans="3:9">
      <c r="C6487" s="294"/>
      <c r="E6487" s="294"/>
      <c r="I6487" s="294"/>
    </row>
    <row r="6488" spans="3:9">
      <c r="C6488" s="294"/>
      <c r="E6488" s="294"/>
      <c r="I6488" s="294"/>
    </row>
    <row r="6489" spans="3:9">
      <c r="C6489" s="294"/>
      <c r="E6489" s="294"/>
      <c r="I6489" s="294"/>
    </row>
    <row r="6490" spans="3:9">
      <c r="C6490" s="294"/>
      <c r="E6490" s="294"/>
      <c r="I6490" s="294"/>
    </row>
    <row r="6491" spans="3:9">
      <c r="C6491" s="294"/>
      <c r="E6491" s="294"/>
      <c r="I6491" s="294"/>
    </row>
    <row r="6492" spans="3:9">
      <c r="C6492" s="294"/>
      <c r="E6492" s="294"/>
      <c r="I6492" s="294"/>
    </row>
    <row r="6493" spans="3:9">
      <c r="C6493" s="294"/>
      <c r="E6493" s="294"/>
      <c r="I6493" s="294"/>
    </row>
    <row r="6494" spans="3:9">
      <c r="C6494" s="294"/>
      <c r="E6494" s="294"/>
      <c r="I6494" s="294"/>
    </row>
    <row r="6495" spans="3:9">
      <c r="C6495" s="294"/>
      <c r="E6495" s="294"/>
      <c r="I6495" s="294"/>
    </row>
    <row r="6496" spans="3:9">
      <c r="C6496" s="294"/>
      <c r="E6496" s="294"/>
      <c r="I6496" s="294"/>
    </row>
    <row r="6497" spans="3:9">
      <c r="C6497" s="294"/>
      <c r="E6497" s="294"/>
      <c r="I6497" s="294"/>
    </row>
    <row r="6498" spans="3:9">
      <c r="C6498" s="294"/>
      <c r="E6498" s="294"/>
      <c r="I6498" s="294"/>
    </row>
    <row r="6499" spans="3:9">
      <c r="C6499" s="294"/>
      <c r="E6499" s="294"/>
      <c r="I6499" s="294"/>
    </row>
    <row r="6500" spans="3:9">
      <c r="C6500" s="294"/>
      <c r="E6500" s="294"/>
      <c r="I6500" s="294"/>
    </row>
    <row r="6501" spans="3:9">
      <c r="C6501" s="294"/>
      <c r="E6501" s="294"/>
      <c r="I6501" s="294"/>
    </row>
    <row r="6502" spans="3:9">
      <c r="C6502" s="294"/>
      <c r="E6502" s="294"/>
      <c r="I6502" s="294"/>
    </row>
    <row r="6503" spans="3:9">
      <c r="C6503" s="294"/>
      <c r="E6503" s="294"/>
      <c r="I6503" s="294"/>
    </row>
    <row r="6504" spans="3:9">
      <c r="C6504" s="294"/>
      <c r="E6504" s="294"/>
      <c r="I6504" s="294"/>
    </row>
    <row r="6505" spans="3:9">
      <c r="C6505" s="294"/>
      <c r="E6505" s="294"/>
      <c r="I6505" s="294"/>
    </row>
    <row r="6506" spans="3:9">
      <c r="C6506" s="294"/>
      <c r="E6506" s="294"/>
      <c r="I6506" s="294"/>
    </row>
    <row r="6507" spans="3:9">
      <c r="C6507" s="294"/>
      <c r="E6507" s="294"/>
      <c r="I6507" s="294"/>
    </row>
    <row r="6508" spans="3:9">
      <c r="C6508" s="294"/>
      <c r="E6508" s="294"/>
      <c r="I6508" s="294"/>
    </row>
    <row r="6509" spans="3:9">
      <c r="C6509" s="294"/>
      <c r="E6509" s="294"/>
      <c r="I6509" s="294"/>
    </row>
    <row r="6510" spans="3:9">
      <c r="C6510" s="294"/>
      <c r="E6510" s="294"/>
      <c r="I6510" s="294"/>
    </row>
    <row r="6511" spans="3:9">
      <c r="C6511" s="294"/>
      <c r="E6511" s="294"/>
      <c r="I6511" s="294"/>
    </row>
    <row r="6512" spans="3:9">
      <c r="C6512" s="294"/>
      <c r="E6512" s="294"/>
      <c r="I6512" s="294"/>
    </row>
    <row r="6513" spans="3:9">
      <c r="C6513" s="294"/>
      <c r="E6513" s="294"/>
      <c r="I6513" s="294"/>
    </row>
    <row r="6514" spans="3:9">
      <c r="C6514" s="294"/>
      <c r="E6514" s="294"/>
      <c r="I6514" s="294"/>
    </row>
    <row r="6515" spans="3:9">
      <c r="C6515" s="294"/>
      <c r="E6515" s="294"/>
      <c r="I6515" s="294"/>
    </row>
    <row r="6516" spans="3:9">
      <c r="C6516" s="294"/>
      <c r="E6516" s="294"/>
      <c r="I6516" s="294"/>
    </row>
    <row r="6517" spans="3:9">
      <c r="C6517" s="294"/>
      <c r="E6517" s="294"/>
      <c r="I6517" s="294"/>
    </row>
    <row r="6518" spans="3:9">
      <c r="C6518" s="294"/>
      <c r="E6518" s="294"/>
      <c r="I6518" s="294"/>
    </row>
    <row r="6519" spans="3:9">
      <c r="C6519" s="294"/>
      <c r="E6519" s="294"/>
      <c r="I6519" s="294"/>
    </row>
    <row r="6520" spans="3:9">
      <c r="C6520" s="294"/>
      <c r="E6520" s="294"/>
      <c r="I6520" s="294"/>
    </row>
    <row r="6521" spans="3:9">
      <c r="C6521" s="294"/>
      <c r="E6521" s="294"/>
      <c r="I6521" s="294"/>
    </row>
    <row r="6522" spans="3:9">
      <c r="C6522" s="294"/>
      <c r="E6522" s="294"/>
      <c r="I6522" s="294"/>
    </row>
    <row r="6523" spans="3:9">
      <c r="C6523" s="294"/>
      <c r="E6523" s="294"/>
      <c r="I6523" s="294"/>
    </row>
    <row r="6524" spans="3:9">
      <c r="C6524" s="294"/>
      <c r="E6524" s="294"/>
      <c r="I6524" s="294"/>
    </row>
    <row r="6525" spans="3:9">
      <c r="C6525" s="294"/>
      <c r="E6525" s="294"/>
      <c r="I6525" s="294"/>
    </row>
    <row r="6526" spans="3:9">
      <c r="C6526" s="294"/>
      <c r="E6526" s="294"/>
      <c r="I6526" s="294"/>
    </row>
    <row r="6527" spans="3:9">
      <c r="C6527" s="294"/>
      <c r="E6527" s="294"/>
      <c r="I6527" s="294"/>
    </row>
    <row r="6528" spans="3:9">
      <c r="C6528" s="294"/>
      <c r="E6528" s="294"/>
      <c r="I6528" s="294"/>
    </row>
    <row r="6529" spans="3:9">
      <c r="C6529" s="294"/>
      <c r="E6529" s="294"/>
      <c r="I6529" s="294"/>
    </row>
    <row r="6530" spans="3:9">
      <c r="C6530" s="294"/>
      <c r="E6530" s="294"/>
      <c r="I6530" s="294"/>
    </row>
    <row r="6531" spans="3:9">
      <c r="C6531" s="294"/>
      <c r="E6531" s="294"/>
      <c r="I6531" s="294"/>
    </row>
    <row r="6532" spans="3:9">
      <c r="C6532" s="294"/>
      <c r="E6532" s="294"/>
      <c r="I6532" s="294"/>
    </row>
    <row r="6533" spans="3:9">
      <c r="C6533" s="294"/>
      <c r="E6533" s="294"/>
      <c r="I6533" s="294"/>
    </row>
    <row r="6534" spans="3:9">
      <c r="C6534" s="294"/>
      <c r="E6534" s="294"/>
      <c r="I6534" s="294"/>
    </row>
    <row r="6535" spans="3:9">
      <c r="C6535" s="294"/>
      <c r="E6535" s="294"/>
      <c r="I6535" s="294"/>
    </row>
    <row r="6536" spans="3:9">
      <c r="C6536" s="294"/>
      <c r="E6536" s="294"/>
      <c r="I6536" s="294"/>
    </row>
    <row r="6537" spans="3:9">
      <c r="C6537" s="294"/>
      <c r="E6537" s="294"/>
      <c r="I6537" s="294"/>
    </row>
    <row r="6538" spans="3:9">
      <c r="C6538" s="294"/>
      <c r="E6538" s="294"/>
      <c r="I6538" s="294"/>
    </row>
    <row r="6539" spans="3:9">
      <c r="C6539" s="294"/>
      <c r="E6539" s="294"/>
      <c r="I6539" s="294"/>
    </row>
    <row r="6540" spans="3:9">
      <c r="C6540" s="294"/>
      <c r="E6540" s="294"/>
      <c r="I6540" s="294"/>
    </row>
    <row r="6541" spans="3:9">
      <c r="C6541" s="294"/>
      <c r="E6541" s="294"/>
      <c r="I6541" s="294"/>
    </row>
    <row r="6542" spans="3:9">
      <c r="C6542" s="294"/>
      <c r="E6542" s="294"/>
      <c r="I6542" s="294"/>
    </row>
    <row r="6543" spans="3:9">
      <c r="C6543" s="294"/>
      <c r="E6543" s="294"/>
      <c r="I6543" s="294"/>
    </row>
    <row r="6544" spans="3:9">
      <c r="C6544" s="294"/>
      <c r="E6544" s="294"/>
      <c r="I6544" s="294"/>
    </row>
    <row r="6545" spans="3:9">
      <c r="C6545" s="294"/>
      <c r="E6545" s="294"/>
      <c r="I6545" s="294"/>
    </row>
    <row r="6546" spans="3:9">
      <c r="C6546" s="294"/>
      <c r="E6546" s="294"/>
      <c r="I6546" s="294"/>
    </row>
    <row r="6547" spans="3:9">
      <c r="C6547" s="294"/>
      <c r="E6547" s="294"/>
      <c r="I6547" s="294"/>
    </row>
    <row r="6548" spans="3:9">
      <c r="C6548" s="294"/>
      <c r="E6548" s="294"/>
      <c r="I6548" s="294"/>
    </row>
    <row r="6549" spans="3:9">
      <c r="C6549" s="294"/>
      <c r="E6549" s="294"/>
      <c r="I6549" s="294"/>
    </row>
    <row r="6550" spans="3:9">
      <c r="C6550" s="294"/>
      <c r="E6550" s="294"/>
      <c r="I6550" s="294"/>
    </row>
    <row r="6551" spans="3:9">
      <c r="C6551" s="294"/>
      <c r="E6551" s="294"/>
      <c r="I6551" s="294"/>
    </row>
    <row r="6552" spans="3:9">
      <c r="C6552" s="294"/>
      <c r="E6552" s="294"/>
      <c r="I6552" s="294"/>
    </row>
    <row r="6553" spans="3:9">
      <c r="C6553" s="294"/>
      <c r="E6553" s="294"/>
      <c r="I6553" s="294"/>
    </row>
    <row r="6554" spans="3:9">
      <c r="C6554" s="294"/>
      <c r="E6554" s="294"/>
      <c r="I6554" s="294"/>
    </row>
    <row r="6555" spans="3:9">
      <c r="C6555" s="294"/>
      <c r="E6555" s="294"/>
      <c r="I6555" s="294"/>
    </row>
    <row r="6556" spans="3:9">
      <c r="C6556" s="294"/>
      <c r="E6556" s="294"/>
      <c r="I6556" s="294"/>
    </row>
    <row r="6557" spans="3:9">
      <c r="C6557" s="294"/>
      <c r="E6557" s="294"/>
      <c r="I6557" s="294"/>
    </row>
    <row r="6558" spans="3:9">
      <c r="C6558" s="294"/>
      <c r="E6558" s="294"/>
      <c r="I6558" s="294"/>
    </row>
    <row r="6559" spans="3:9">
      <c r="C6559" s="294"/>
      <c r="E6559" s="294"/>
      <c r="I6559" s="294"/>
    </row>
    <row r="6560" spans="3:9">
      <c r="C6560" s="294"/>
      <c r="E6560" s="294"/>
      <c r="I6560" s="294"/>
    </row>
    <row r="6561" spans="3:9">
      <c r="C6561" s="294"/>
      <c r="E6561" s="294"/>
      <c r="I6561" s="294"/>
    </row>
    <row r="6562" spans="3:9">
      <c r="C6562" s="294"/>
      <c r="E6562" s="294"/>
      <c r="I6562" s="294"/>
    </row>
    <row r="6563" spans="3:9">
      <c r="C6563" s="294"/>
      <c r="E6563" s="294"/>
      <c r="I6563" s="294"/>
    </row>
    <row r="6564" spans="3:9">
      <c r="C6564" s="294"/>
      <c r="E6564" s="294"/>
      <c r="I6564" s="294"/>
    </row>
    <row r="6565" spans="3:9">
      <c r="C6565" s="294"/>
      <c r="E6565" s="294"/>
      <c r="I6565" s="294"/>
    </row>
    <row r="6566" spans="3:9">
      <c r="C6566" s="294"/>
      <c r="E6566" s="294"/>
      <c r="I6566" s="294"/>
    </row>
    <row r="6567" spans="3:9">
      <c r="C6567" s="294"/>
      <c r="E6567" s="294"/>
      <c r="I6567" s="294"/>
    </row>
    <row r="6568" spans="3:9">
      <c r="C6568" s="294"/>
      <c r="E6568" s="294"/>
      <c r="I6568" s="294"/>
    </row>
    <row r="6569" spans="3:9">
      <c r="C6569" s="294"/>
      <c r="E6569" s="294"/>
      <c r="I6569" s="294"/>
    </row>
    <row r="6570" spans="3:9">
      <c r="C6570" s="294"/>
      <c r="E6570" s="294"/>
      <c r="I6570" s="294"/>
    </row>
    <row r="6571" spans="3:9">
      <c r="C6571" s="294"/>
      <c r="E6571" s="294"/>
      <c r="I6571" s="294"/>
    </row>
    <row r="6572" spans="3:9">
      <c r="C6572" s="294"/>
      <c r="E6572" s="294"/>
      <c r="I6572" s="294"/>
    </row>
    <row r="6573" spans="3:9">
      <c r="C6573" s="294"/>
      <c r="E6573" s="294"/>
      <c r="I6573" s="294"/>
    </row>
    <row r="6574" spans="3:9">
      <c r="C6574" s="294"/>
      <c r="E6574" s="294"/>
      <c r="I6574" s="294"/>
    </row>
    <row r="6575" spans="3:9">
      <c r="C6575" s="294"/>
      <c r="E6575" s="294"/>
      <c r="I6575" s="294"/>
    </row>
    <row r="6576" spans="3:9">
      <c r="C6576" s="294"/>
      <c r="E6576" s="294"/>
      <c r="I6576" s="294"/>
    </row>
    <row r="6577" spans="3:9">
      <c r="C6577" s="294"/>
      <c r="E6577" s="294"/>
      <c r="I6577" s="294"/>
    </row>
    <row r="6578" spans="3:9">
      <c r="C6578" s="294"/>
      <c r="E6578" s="294"/>
      <c r="I6578" s="294"/>
    </row>
    <row r="6579" spans="3:9">
      <c r="C6579" s="294"/>
      <c r="E6579" s="294"/>
      <c r="I6579" s="294"/>
    </row>
    <row r="6580" spans="3:9">
      <c r="C6580" s="294"/>
      <c r="E6580" s="294"/>
      <c r="I6580" s="294"/>
    </row>
    <row r="6581" spans="3:9">
      <c r="C6581" s="294"/>
      <c r="E6581" s="294"/>
      <c r="I6581" s="294"/>
    </row>
    <row r="6582" spans="3:9">
      <c r="C6582" s="294"/>
      <c r="E6582" s="294"/>
      <c r="I6582" s="294"/>
    </row>
    <row r="6583" spans="3:9">
      <c r="C6583" s="294"/>
      <c r="E6583" s="294"/>
      <c r="I6583" s="294"/>
    </row>
    <row r="6584" spans="3:9">
      <c r="C6584" s="294"/>
      <c r="E6584" s="294"/>
      <c r="I6584" s="294"/>
    </row>
    <row r="6585" spans="3:9">
      <c r="C6585" s="294"/>
      <c r="E6585" s="294"/>
      <c r="I6585" s="294"/>
    </row>
    <row r="6586" spans="3:9">
      <c r="C6586" s="294"/>
      <c r="E6586" s="294"/>
      <c r="I6586" s="294"/>
    </row>
    <row r="6587" spans="3:9">
      <c r="C6587" s="294"/>
      <c r="E6587" s="294"/>
      <c r="I6587" s="294"/>
    </row>
    <row r="6588" spans="3:9">
      <c r="C6588" s="294"/>
      <c r="E6588" s="294"/>
      <c r="I6588" s="294"/>
    </row>
    <row r="6589" spans="3:9">
      <c r="C6589" s="294"/>
      <c r="E6589" s="294"/>
      <c r="I6589" s="294"/>
    </row>
    <row r="6590" spans="3:9">
      <c r="C6590" s="294"/>
      <c r="E6590" s="294"/>
      <c r="I6590" s="294"/>
    </row>
    <row r="6591" spans="3:9">
      <c r="C6591" s="294"/>
      <c r="E6591" s="294"/>
      <c r="I6591" s="294"/>
    </row>
    <row r="6592" spans="3:9">
      <c r="C6592" s="294"/>
      <c r="E6592" s="294"/>
      <c r="I6592" s="294"/>
    </row>
    <row r="6593" spans="3:9">
      <c r="C6593" s="294"/>
      <c r="E6593" s="294"/>
      <c r="I6593" s="294"/>
    </row>
    <row r="6594" spans="3:9">
      <c r="C6594" s="294"/>
      <c r="E6594" s="294"/>
      <c r="I6594" s="294"/>
    </row>
    <row r="6595" spans="3:9">
      <c r="C6595" s="294"/>
      <c r="E6595" s="294"/>
      <c r="I6595" s="294"/>
    </row>
    <row r="6596" spans="3:9">
      <c r="C6596" s="294"/>
      <c r="E6596" s="294"/>
      <c r="I6596" s="294"/>
    </row>
    <row r="6597" spans="3:9">
      <c r="C6597" s="294"/>
      <c r="E6597" s="294"/>
      <c r="I6597" s="294"/>
    </row>
    <row r="6598" spans="3:9">
      <c r="C6598" s="294"/>
      <c r="E6598" s="294"/>
      <c r="I6598" s="294"/>
    </row>
    <row r="6599" spans="3:9">
      <c r="C6599" s="294"/>
      <c r="E6599" s="294"/>
      <c r="I6599" s="294"/>
    </row>
    <row r="6600" spans="3:9">
      <c r="C6600" s="294"/>
      <c r="E6600" s="294"/>
      <c r="I6600" s="294"/>
    </row>
    <row r="6601" spans="3:9">
      <c r="C6601" s="294"/>
      <c r="E6601" s="294"/>
      <c r="I6601" s="294"/>
    </row>
    <row r="6602" spans="3:9">
      <c r="C6602" s="294"/>
      <c r="E6602" s="294"/>
      <c r="I6602" s="294"/>
    </row>
    <row r="6603" spans="3:9">
      <c r="C6603" s="294"/>
      <c r="E6603" s="294"/>
      <c r="I6603" s="294"/>
    </row>
    <row r="6604" spans="3:9">
      <c r="C6604" s="294"/>
      <c r="E6604" s="294"/>
      <c r="I6604" s="294"/>
    </row>
    <row r="6605" spans="3:9">
      <c r="C6605" s="294"/>
      <c r="E6605" s="294"/>
      <c r="I6605" s="294"/>
    </row>
    <row r="6606" spans="3:9">
      <c r="C6606" s="294"/>
      <c r="E6606" s="294"/>
      <c r="I6606" s="294"/>
    </row>
    <row r="6607" spans="3:9">
      <c r="C6607" s="294"/>
      <c r="E6607" s="294"/>
      <c r="I6607" s="294"/>
    </row>
    <row r="6608" spans="3:9">
      <c r="C6608" s="294"/>
      <c r="E6608" s="294"/>
      <c r="I6608" s="294"/>
    </row>
    <row r="6609" spans="3:9">
      <c r="C6609" s="294"/>
      <c r="E6609" s="294"/>
      <c r="I6609" s="294"/>
    </row>
    <row r="6610" spans="3:9">
      <c r="C6610" s="294"/>
      <c r="E6610" s="294"/>
      <c r="I6610" s="294"/>
    </row>
    <row r="6611" spans="3:9">
      <c r="C6611" s="294"/>
      <c r="E6611" s="294"/>
      <c r="I6611" s="294"/>
    </row>
    <row r="6612" spans="3:9">
      <c r="C6612" s="294"/>
      <c r="E6612" s="294"/>
      <c r="I6612" s="294"/>
    </row>
    <row r="6613" spans="3:9">
      <c r="C6613" s="294"/>
      <c r="E6613" s="294"/>
      <c r="I6613" s="294"/>
    </row>
    <row r="6614" spans="3:9">
      <c r="C6614" s="294"/>
      <c r="E6614" s="294"/>
      <c r="I6614" s="294"/>
    </row>
    <row r="6615" spans="3:9">
      <c r="C6615" s="294"/>
      <c r="E6615" s="294"/>
      <c r="I6615" s="294"/>
    </row>
    <row r="6616" spans="3:9">
      <c r="C6616" s="294"/>
      <c r="E6616" s="294"/>
      <c r="I6616" s="294"/>
    </row>
    <row r="6617" spans="3:9">
      <c r="C6617" s="294"/>
      <c r="E6617" s="294"/>
      <c r="I6617" s="294"/>
    </row>
    <row r="6618" spans="3:9">
      <c r="C6618" s="294"/>
      <c r="E6618" s="294"/>
      <c r="I6618" s="294"/>
    </row>
    <row r="6619" spans="3:9">
      <c r="C6619" s="294"/>
      <c r="E6619" s="294"/>
      <c r="I6619" s="294"/>
    </row>
    <row r="6620" spans="3:9">
      <c r="C6620" s="294"/>
      <c r="E6620" s="294"/>
      <c r="I6620" s="294"/>
    </row>
    <row r="6621" spans="3:9">
      <c r="C6621" s="294"/>
      <c r="E6621" s="294"/>
      <c r="I6621" s="294"/>
    </row>
    <row r="6622" spans="3:9">
      <c r="C6622" s="294"/>
      <c r="E6622" s="294"/>
      <c r="I6622" s="294"/>
    </row>
    <row r="6623" spans="3:9">
      <c r="C6623" s="294"/>
      <c r="E6623" s="294"/>
      <c r="I6623" s="294"/>
    </row>
    <row r="6624" spans="3:9">
      <c r="C6624" s="294"/>
      <c r="E6624" s="294"/>
      <c r="I6624" s="294"/>
    </row>
    <row r="6625" spans="3:9">
      <c r="C6625" s="294"/>
      <c r="E6625" s="294"/>
      <c r="I6625" s="294"/>
    </row>
    <row r="6626" spans="3:9">
      <c r="C6626" s="294"/>
      <c r="E6626" s="294"/>
      <c r="I6626" s="294"/>
    </row>
    <row r="6627" spans="3:9">
      <c r="C6627" s="294"/>
      <c r="E6627" s="294"/>
      <c r="I6627" s="294"/>
    </row>
    <row r="6628" spans="3:9">
      <c r="C6628" s="294"/>
      <c r="E6628" s="294"/>
      <c r="I6628" s="294"/>
    </row>
    <row r="6629" spans="3:9">
      <c r="C6629" s="294"/>
      <c r="E6629" s="294"/>
      <c r="I6629" s="294"/>
    </row>
    <row r="6630" spans="3:9">
      <c r="C6630" s="294"/>
      <c r="E6630" s="294"/>
      <c r="I6630" s="294"/>
    </row>
    <row r="6631" spans="3:9">
      <c r="C6631" s="294"/>
      <c r="E6631" s="294"/>
      <c r="I6631" s="294"/>
    </row>
    <row r="6632" spans="3:9">
      <c r="C6632" s="294"/>
      <c r="E6632" s="294"/>
      <c r="I6632" s="294"/>
    </row>
    <row r="6633" spans="3:9">
      <c r="C6633" s="294"/>
      <c r="E6633" s="294"/>
      <c r="I6633" s="294"/>
    </row>
    <row r="6634" spans="3:9">
      <c r="C6634" s="294"/>
      <c r="E6634" s="294"/>
      <c r="I6634" s="294"/>
    </row>
    <row r="6635" spans="3:9">
      <c r="C6635" s="294"/>
      <c r="E6635" s="294"/>
      <c r="I6635" s="294"/>
    </row>
    <row r="6636" spans="3:9">
      <c r="C6636" s="294"/>
      <c r="E6636" s="294"/>
      <c r="I6636" s="294"/>
    </row>
    <row r="6637" spans="3:9">
      <c r="C6637" s="294"/>
      <c r="E6637" s="294"/>
      <c r="I6637" s="294"/>
    </row>
    <row r="6638" spans="3:9">
      <c r="C6638" s="294"/>
      <c r="E6638" s="294"/>
      <c r="I6638" s="294"/>
    </row>
    <row r="6639" spans="3:9">
      <c r="C6639" s="294"/>
      <c r="E6639" s="294"/>
      <c r="I6639" s="294"/>
    </row>
    <row r="6640" spans="3:9">
      <c r="C6640" s="294"/>
      <c r="E6640" s="294"/>
      <c r="I6640" s="294"/>
    </row>
    <row r="6641" spans="3:9">
      <c r="C6641" s="294"/>
      <c r="E6641" s="294"/>
      <c r="I6641" s="294"/>
    </row>
    <row r="6642" spans="3:9">
      <c r="C6642" s="294"/>
      <c r="E6642" s="294"/>
      <c r="I6642" s="294"/>
    </row>
    <row r="6643" spans="3:9">
      <c r="C6643" s="294"/>
      <c r="E6643" s="294"/>
      <c r="I6643" s="294"/>
    </row>
    <row r="6644" spans="3:9">
      <c r="C6644" s="294"/>
      <c r="E6644" s="294"/>
      <c r="I6644" s="294"/>
    </row>
    <row r="6645" spans="3:9">
      <c r="C6645" s="294"/>
      <c r="E6645" s="294"/>
      <c r="I6645" s="294"/>
    </row>
    <row r="6646" spans="3:9">
      <c r="C6646" s="294"/>
      <c r="E6646" s="294"/>
      <c r="I6646" s="294"/>
    </row>
    <row r="6647" spans="3:9">
      <c r="C6647" s="294"/>
      <c r="E6647" s="294"/>
      <c r="I6647" s="294"/>
    </row>
    <row r="6648" spans="3:9">
      <c r="C6648" s="294"/>
      <c r="E6648" s="294"/>
      <c r="I6648" s="294"/>
    </row>
    <row r="6649" spans="3:9">
      <c r="C6649" s="294"/>
      <c r="E6649" s="294"/>
      <c r="I6649" s="294"/>
    </row>
    <row r="6650" spans="3:9">
      <c r="C6650" s="294"/>
      <c r="E6650" s="294"/>
      <c r="I6650" s="294"/>
    </row>
    <row r="6651" spans="3:9">
      <c r="C6651" s="294"/>
      <c r="E6651" s="294"/>
      <c r="I6651" s="294"/>
    </row>
    <row r="6652" spans="3:9">
      <c r="C6652" s="294"/>
      <c r="E6652" s="294"/>
      <c r="I6652" s="294"/>
    </row>
    <row r="6653" spans="3:9">
      <c r="C6653" s="294"/>
      <c r="E6653" s="294"/>
      <c r="I6653" s="294"/>
    </row>
    <row r="6654" spans="3:9">
      <c r="C6654" s="294"/>
      <c r="E6654" s="294"/>
      <c r="I6654" s="294"/>
    </row>
    <row r="6655" spans="3:9">
      <c r="C6655" s="294"/>
      <c r="E6655" s="294"/>
      <c r="I6655" s="294"/>
    </row>
    <row r="6656" spans="3:9">
      <c r="C6656" s="294"/>
      <c r="E6656" s="294"/>
      <c r="I6656" s="294"/>
    </row>
    <row r="6657" spans="3:9">
      <c r="C6657" s="294"/>
      <c r="E6657" s="294"/>
      <c r="I6657" s="294"/>
    </row>
    <row r="6658" spans="3:9">
      <c r="C6658" s="294"/>
      <c r="E6658" s="294"/>
      <c r="I6658" s="294"/>
    </row>
    <row r="6659" spans="3:9">
      <c r="C6659" s="294"/>
      <c r="E6659" s="294"/>
      <c r="I6659" s="294"/>
    </row>
    <row r="6660" spans="3:9">
      <c r="C6660" s="294"/>
      <c r="E6660" s="294"/>
      <c r="I6660" s="294"/>
    </row>
    <row r="6661" spans="3:9">
      <c r="C6661" s="294"/>
      <c r="E6661" s="294"/>
      <c r="I6661" s="294"/>
    </row>
    <row r="6662" spans="3:9">
      <c r="C6662" s="294"/>
      <c r="E6662" s="294"/>
      <c r="I6662" s="294"/>
    </row>
    <row r="6663" spans="3:9">
      <c r="C6663" s="294"/>
      <c r="E6663" s="294"/>
      <c r="I6663" s="294"/>
    </row>
    <row r="6664" spans="3:9">
      <c r="C6664" s="294"/>
      <c r="E6664" s="294"/>
      <c r="I6664" s="294"/>
    </row>
    <row r="6665" spans="3:9">
      <c r="C6665" s="294"/>
      <c r="E6665" s="294"/>
      <c r="I6665" s="294"/>
    </row>
    <row r="6666" spans="3:9">
      <c r="C6666" s="294"/>
      <c r="E6666" s="294"/>
      <c r="I6666" s="294"/>
    </row>
    <row r="6667" spans="3:9">
      <c r="C6667" s="294"/>
      <c r="E6667" s="294"/>
      <c r="I6667" s="294"/>
    </row>
    <row r="6668" spans="3:9">
      <c r="C6668" s="294"/>
      <c r="E6668" s="294"/>
      <c r="I6668" s="294"/>
    </row>
    <row r="6669" spans="3:9">
      <c r="C6669" s="294"/>
      <c r="E6669" s="294"/>
      <c r="I6669" s="294"/>
    </row>
    <row r="6670" spans="3:9">
      <c r="C6670" s="294"/>
      <c r="E6670" s="294"/>
      <c r="I6670" s="294"/>
    </row>
    <row r="6671" spans="3:9">
      <c r="C6671" s="294"/>
      <c r="E6671" s="294"/>
      <c r="I6671" s="294"/>
    </row>
    <row r="6672" spans="3:9">
      <c r="C6672" s="294"/>
      <c r="E6672" s="294"/>
      <c r="I6672" s="294"/>
    </row>
    <row r="6673" spans="3:9">
      <c r="C6673" s="294"/>
      <c r="E6673" s="294"/>
      <c r="I6673" s="294"/>
    </row>
    <row r="6674" spans="3:9">
      <c r="C6674" s="294"/>
      <c r="E6674" s="294"/>
      <c r="I6674" s="294"/>
    </row>
    <row r="6675" spans="3:9">
      <c r="C6675" s="294"/>
      <c r="E6675" s="294"/>
      <c r="I6675" s="294"/>
    </row>
    <row r="6676" spans="3:9">
      <c r="C6676" s="294"/>
      <c r="E6676" s="294"/>
      <c r="I6676" s="294"/>
    </row>
    <row r="6677" spans="3:9">
      <c r="C6677" s="294"/>
      <c r="E6677" s="294"/>
      <c r="I6677" s="294"/>
    </row>
    <row r="6678" spans="3:9">
      <c r="C6678" s="294"/>
      <c r="E6678" s="294"/>
      <c r="I6678" s="294"/>
    </row>
    <row r="6679" spans="3:9">
      <c r="C6679" s="294"/>
      <c r="E6679" s="294"/>
      <c r="I6679" s="294"/>
    </row>
    <row r="6680" spans="3:9">
      <c r="C6680" s="294"/>
      <c r="E6680" s="294"/>
      <c r="I6680" s="294"/>
    </row>
    <row r="6681" spans="3:9">
      <c r="C6681" s="294"/>
      <c r="E6681" s="294"/>
      <c r="I6681" s="294"/>
    </row>
    <row r="6682" spans="3:9">
      <c r="C6682" s="294"/>
      <c r="E6682" s="294"/>
      <c r="I6682" s="294"/>
    </row>
    <row r="6683" spans="3:9">
      <c r="C6683" s="294"/>
      <c r="E6683" s="294"/>
      <c r="I6683" s="294"/>
    </row>
    <row r="6684" spans="3:9">
      <c r="C6684" s="294"/>
      <c r="E6684" s="294"/>
      <c r="I6684" s="294"/>
    </row>
    <row r="6685" spans="3:9">
      <c r="C6685" s="294"/>
      <c r="E6685" s="294"/>
      <c r="I6685" s="294"/>
    </row>
    <row r="6686" spans="3:9">
      <c r="C6686" s="294"/>
      <c r="E6686" s="294"/>
      <c r="I6686" s="294"/>
    </row>
    <row r="6687" spans="3:9">
      <c r="C6687" s="294"/>
      <c r="E6687" s="294"/>
      <c r="I6687" s="294"/>
    </row>
    <row r="6688" spans="3:9">
      <c r="C6688" s="294"/>
      <c r="E6688" s="294"/>
      <c r="I6688" s="294"/>
    </row>
    <row r="6689" spans="3:9">
      <c r="C6689" s="294"/>
      <c r="E6689" s="294"/>
      <c r="I6689" s="294"/>
    </row>
    <row r="6690" spans="3:9">
      <c r="C6690" s="294"/>
      <c r="E6690" s="294"/>
      <c r="I6690" s="294"/>
    </row>
    <row r="6691" spans="3:9">
      <c r="C6691" s="294"/>
      <c r="E6691" s="294"/>
      <c r="I6691" s="294"/>
    </row>
    <row r="6692" spans="3:9">
      <c r="C6692" s="294"/>
      <c r="E6692" s="294"/>
      <c r="I6692" s="294"/>
    </row>
    <row r="6693" spans="3:9">
      <c r="C6693" s="294"/>
      <c r="E6693" s="294"/>
      <c r="I6693" s="294"/>
    </row>
    <row r="6694" spans="3:9">
      <c r="C6694" s="294"/>
      <c r="E6694" s="294"/>
      <c r="I6694" s="294"/>
    </row>
    <row r="6695" spans="3:9">
      <c r="C6695" s="294"/>
      <c r="E6695" s="294"/>
      <c r="I6695" s="294"/>
    </row>
    <row r="6696" spans="3:9">
      <c r="C6696" s="294"/>
      <c r="E6696" s="294"/>
      <c r="I6696" s="294"/>
    </row>
    <row r="6697" spans="3:9">
      <c r="C6697" s="294"/>
      <c r="E6697" s="294"/>
      <c r="I6697" s="294"/>
    </row>
    <row r="6698" spans="3:9">
      <c r="C6698" s="294"/>
      <c r="E6698" s="294"/>
      <c r="I6698" s="294"/>
    </row>
    <row r="6699" spans="3:9">
      <c r="C6699" s="294"/>
      <c r="E6699" s="294"/>
      <c r="I6699" s="294"/>
    </row>
    <row r="6700" spans="3:9">
      <c r="C6700" s="294"/>
      <c r="E6700" s="294"/>
      <c r="I6700" s="294"/>
    </row>
    <row r="6701" spans="3:9">
      <c r="C6701" s="294"/>
      <c r="E6701" s="294"/>
      <c r="I6701" s="294"/>
    </row>
    <row r="6702" spans="3:9">
      <c r="C6702" s="294"/>
      <c r="E6702" s="294"/>
      <c r="I6702" s="294"/>
    </row>
    <row r="6703" spans="3:9">
      <c r="C6703" s="294"/>
      <c r="E6703" s="294"/>
      <c r="I6703" s="294"/>
    </row>
    <row r="6704" spans="3:9">
      <c r="C6704" s="294"/>
      <c r="E6704" s="294"/>
      <c r="I6704" s="294"/>
    </row>
    <row r="6705" spans="3:9">
      <c r="C6705" s="294"/>
      <c r="E6705" s="294"/>
      <c r="I6705" s="294"/>
    </row>
    <row r="6706" spans="3:9">
      <c r="C6706" s="294"/>
      <c r="E6706" s="294"/>
      <c r="I6706" s="294"/>
    </row>
    <row r="6707" spans="3:9">
      <c r="C6707" s="294"/>
      <c r="E6707" s="294"/>
      <c r="I6707" s="294"/>
    </row>
    <row r="6708" spans="3:9">
      <c r="C6708" s="294"/>
      <c r="E6708" s="294"/>
      <c r="I6708" s="294"/>
    </row>
    <row r="6709" spans="3:9">
      <c r="C6709" s="294"/>
      <c r="E6709" s="294"/>
      <c r="I6709" s="294"/>
    </row>
    <row r="6710" spans="3:9">
      <c r="C6710" s="294"/>
      <c r="E6710" s="294"/>
      <c r="I6710" s="294"/>
    </row>
    <row r="6711" spans="3:9">
      <c r="C6711" s="294"/>
      <c r="E6711" s="294"/>
      <c r="I6711" s="294"/>
    </row>
    <row r="6712" spans="3:9">
      <c r="C6712" s="294"/>
      <c r="E6712" s="294"/>
      <c r="I6712" s="294"/>
    </row>
    <row r="6713" spans="3:9">
      <c r="C6713" s="294"/>
      <c r="E6713" s="294"/>
      <c r="I6713" s="294"/>
    </row>
    <row r="6714" spans="3:9">
      <c r="C6714" s="294"/>
      <c r="E6714" s="294"/>
      <c r="I6714" s="294"/>
    </row>
    <row r="6715" spans="3:9">
      <c r="C6715" s="294"/>
      <c r="E6715" s="294"/>
      <c r="I6715" s="294"/>
    </row>
    <row r="6716" spans="3:9">
      <c r="C6716" s="294"/>
      <c r="E6716" s="294"/>
      <c r="I6716" s="294"/>
    </row>
    <row r="6717" spans="3:9">
      <c r="C6717" s="294"/>
      <c r="E6717" s="294"/>
      <c r="I6717" s="294"/>
    </row>
    <row r="6718" spans="3:9">
      <c r="C6718" s="294"/>
      <c r="E6718" s="294"/>
      <c r="I6718" s="294"/>
    </row>
    <row r="6719" spans="3:9">
      <c r="C6719" s="294"/>
      <c r="E6719" s="294"/>
      <c r="I6719" s="294"/>
    </row>
    <row r="6720" spans="3:9">
      <c r="C6720" s="294"/>
      <c r="E6720" s="294"/>
      <c r="I6720" s="294"/>
    </row>
    <row r="6721" spans="3:9">
      <c r="C6721" s="294"/>
      <c r="E6721" s="294"/>
      <c r="I6721" s="294"/>
    </row>
    <row r="6722" spans="3:9">
      <c r="C6722" s="294"/>
      <c r="E6722" s="294"/>
      <c r="I6722" s="294"/>
    </row>
    <row r="6723" spans="3:9">
      <c r="C6723" s="294"/>
      <c r="E6723" s="294"/>
      <c r="I6723" s="294"/>
    </row>
    <row r="6724" spans="3:9">
      <c r="C6724" s="294"/>
      <c r="E6724" s="294"/>
      <c r="I6724" s="294"/>
    </row>
    <row r="6725" spans="3:9">
      <c r="C6725" s="294"/>
      <c r="E6725" s="294"/>
      <c r="I6725" s="294"/>
    </row>
    <row r="6726" spans="3:9">
      <c r="C6726" s="294"/>
      <c r="E6726" s="294"/>
      <c r="I6726" s="294"/>
    </row>
    <row r="6727" spans="3:9">
      <c r="C6727" s="294"/>
      <c r="E6727" s="294"/>
      <c r="I6727" s="294"/>
    </row>
    <row r="6728" spans="3:9">
      <c r="C6728" s="294"/>
      <c r="E6728" s="294"/>
      <c r="I6728" s="294"/>
    </row>
    <row r="6729" spans="3:9">
      <c r="C6729" s="294"/>
      <c r="E6729" s="294"/>
      <c r="I6729" s="294"/>
    </row>
    <row r="6730" spans="3:9">
      <c r="C6730" s="294"/>
      <c r="E6730" s="294"/>
      <c r="I6730" s="294"/>
    </row>
    <row r="6731" spans="3:9">
      <c r="C6731" s="294"/>
      <c r="E6731" s="294"/>
      <c r="I6731" s="294"/>
    </row>
    <row r="6732" spans="3:9">
      <c r="C6732" s="294"/>
      <c r="E6732" s="294"/>
      <c r="I6732" s="294"/>
    </row>
    <row r="6733" spans="3:9">
      <c r="C6733" s="294"/>
      <c r="E6733" s="294"/>
      <c r="I6733" s="294"/>
    </row>
    <row r="6734" spans="3:9">
      <c r="C6734" s="294"/>
      <c r="E6734" s="294"/>
      <c r="I6734" s="294"/>
    </row>
    <row r="6735" spans="3:9">
      <c r="C6735" s="294"/>
      <c r="E6735" s="294"/>
      <c r="I6735" s="294"/>
    </row>
    <row r="6736" spans="3:9">
      <c r="C6736" s="294"/>
      <c r="E6736" s="294"/>
      <c r="I6736" s="294"/>
    </row>
    <row r="6737" spans="3:9">
      <c r="C6737" s="294"/>
      <c r="E6737" s="294"/>
      <c r="I6737" s="294"/>
    </row>
    <row r="6738" spans="3:9">
      <c r="C6738" s="294"/>
      <c r="E6738" s="294"/>
      <c r="I6738" s="294"/>
    </row>
    <row r="6739" spans="3:9">
      <c r="C6739" s="294"/>
      <c r="E6739" s="294"/>
      <c r="I6739" s="294"/>
    </row>
    <row r="6740" spans="3:9">
      <c r="C6740" s="294"/>
      <c r="E6740" s="294"/>
      <c r="I6740" s="294"/>
    </row>
    <row r="6741" spans="3:9">
      <c r="C6741" s="294"/>
      <c r="E6741" s="294"/>
      <c r="I6741" s="294"/>
    </row>
    <row r="6742" spans="3:9">
      <c r="C6742" s="294"/>
      <c r="E6742" s="294"/>
      <c r="I6742" s="294"/>
    </row>
    <row r="6743" spans="3:9">
      <c r="C6743" s="294"/>
      <c r="E6743" s="294"/>
      <c r="I6743" s="294"/>
    </row>
    <row r="6744" spans="3:9">
      <c r="C6744" s="294"/>
      <c r="E6744" s="294"/>
      <c r="I6744" s="294"/>
    </row>
    <row r="6745" spans="3:9">
      <c r="C6745" s="294"/>
      <c r="E6745" s="294"/>
      <c r="I6745" s="294"/>
    </row>
    <row r="6746" spans="3:9">
      <c r="C6746" s="294"/>
      <c r="E6746" s="294"/>
      <c r="I6746" s="294"/>
    </row>
    <row r="6747" spans="3:9">
      <c r="C6747" s="294"/>
      <c r="E6747" s="294"/>
      <c r="I6747" s="294"/>
    </row>
    <row r="6748" spans="3:9">
      <c r="C6748" s="294"/>
      <c r="E6748" s="294"/>
      <c r="I6748" s="294"/>
    </row>
    <row r="6749" spans="3:9">
      <c r="C6749" s="294"/>
      <c r="E6749" s="294"/>
      <c r="I6749" s="294"/>
    </row>
    <row r="6750" spans="3:9">
      <c r="C6750" s="294"/>
      <c r="E6750" s="294"/>
      <c r="I6750" s="294"/>
    </row>
    <row r="6751" spans="3:9">
      <c r="C6751" s="294"/>
      <c r="E6751" s="294"/>
      <c r="I6751" s="294"/>
    </row>
    <row r="6752" spans="3:9">
      <c r="C6752" s="294"/>
      <c r="E6752" s="294"/>
      <c r="I6752" s="294"/>
    </row>
    <row r="6753" spans="3:9">
      <c r="C6753" s="294"/>
      <c r="E6753" s="294"/>
      <c r="I6753" s="294"/>
    </row>
    <row r="6754" spans="3:9">
      <c r="C6754" s="294"/>
      <c r="E6754" s="294"/>
      <c r="I6754" s="294"/>
    </row>
    <row r="6755" spans="3:9">
      <c r="C6755" s="294"/>
      <c r="E6755" s="294"/>
      <c r="I6755" s="294"/>
    </row>
    <row r="6756" spans="3:9">
      <c r="C6756" s="294"/>
      <c r="E6756" s="294"/>
      <c r="I6756" s="294"/>
    </row>
    <row r="6757" spans="3:9">
      <c r="C6757" s="294"/>
      <c r="E6757" s="294"/>
      <c r="I6757" s="294"/>
    </row>
    <row r="6758" spans="3:9">
      <c r="C6758" s="294"/>
      <c r="E6758" s="294"/>
      <c r="I6758" s="294"/>
    </row>
    <row r="6759" spans="3:9">
      <c r="C6759" s="294"/>
      <c r="E6759" s="294"/>
      <c r="I6759" s="294"/>
    </row>
    <row r="6760" spans="3:9">
      <c r="C6760" s="294"/>
      <c r="E6760" s="294"/>
      <c r="I6760" s="294"/>
    </row>
    <row r="6761" spans="3:9">
      <c r="C6761" s="294"/>
      <c r="E6761" s="294"/>
      <c r="I6761" s="294"/>
    </row>
    <row r="6762" spans="3:9">
      <c r="C6762" s="294"/>
      <c r="E6762" s="294"/>
      <c r="I6762" s="294"/>
    </row>
    <row r="6763" spans="3:9">
      <c r="C6763" s="294"/>
      <c r="E6763" s="294"/>
      <c r="I6763" s="294"/>
    </row>
    <row r="6764" spans="3:9">
      <c r="C6764" s="294"/>
      <c r="E6764" s="294"/>
      <c r="I6764" s="294"/>
    </row>
    <row r="6765" spans="3:9">
      <c r="C6765" s="294"/>
      <c r="E6765" s="294"/>
      <c r="I6765" s="294"/>
    </row>
    <row r="6766" spans="3:9">
      <c r="C6766" s="294"/>
      <c r="E6766" s="294"/>
      <c r="I6766" s="294"/>
    </row>
    <row r="6767" spans="3:9">
      <c r="C6767" s="294"/>
      <c r="E6767" s="294"/>
      <c r="I6767" s="294"/>
    </row>
    <row r="6768" spans="3:9">
      <c r="C6768" s="294"/>
      <c r="E6768" s="294"/>
      <c r="I6768" s="294"/>
    </row>
    <row r="6769" spans="3:9">
      <c r="C6769" s="294"/>
      <c r="E6769" s="294"/>
      <c r="I6769" s="294"/>
    </row>
    <row r="6770" spans="3:9">
      <c r="C6770" s="294"/>
      <c r="E6770" s="294"/>
      <c r="I6770" s="294"/>
    </row>
    <row r="6771" spans="3:9">
      <c r="C6771" s="294"/>
      <c r="E6771" s="294"/>
      <c r="I6771" s="294"/>
    </row>
    <row r="6772" spans="3:9">
      <c r="C6772" s="294"/>
      <c r="E6772" s="294"/>
      <c r="I6772" s="294"/>
    </row>
    <row r="6773" spans="3:9">
      <c r="C6773" s="294"/>
      <c r="E6773" s="294"/>
      <c r="I6773" s="294"/>
    </row>
    <row r="6774" spans="3:9">
      <c r="C6774" s="294"/>
      <c r="E6774" s="294"/>
      <c r="I6774" s="294"/>
    </row>
    <row r="6775" spans="3:9">
      <c r="C6775" s="294"/>
      <c r="E6775" s="294"/>
      <c r="I6775" s="294"/>
    </row>
    <row r="6776" spans="3:9">
      <c r="C6776" s="294"/>
      <c r="E6776" s="294"/>
      <c r="I6776" s="294"/>
    </row>
    <row r="6777" spans="3:9">
      <c r="C6777" s="294"/>
      <c r="E6777" s="294"/>
      <c r="I6777" s="294"/>
    </row>
    <row r="6778" spans="3:9">
      <c r="C6778" s="294"/>
      <c r="E6778" s="294"/>
      <c r="I6778" s="294"/>
    </row>
    <row r="6779" spans="3:9">
      <c r="C6779" s="294"/>
      <c r="E6779" s="294"/>
      <c r="I6779" s="294"/>
    </row>
    <row r="6780" spans="3:9">
      <c r="C6780" s="294"/>
      <c r="E6780" s="294"/>
      <c r="I6780" s="294"/>
    </row>
    <row r="6781" spans="3:9">
      <c r="C6781" s="294"/>
      <c r="E6781" s="294"/>
      <c r="I6781" s="294"/>
    </row>
    <row r="6782" spans="3:9">
      <c r="C6782" s="294"/>
      <c r="E6782" s="294"/>
      <c r="I6782" s="294"/>
    </row>
    <row r="6783" spans="3:9">
      <c r="C6783" s="294"/>
      <c r="E6783" s="294"/>
      <c r="I6783" s="294"/>
    </row>
    <row r="6784" spans="3:9">
      <c r="C6784" s="294"/>
      <c r="E6784" s="294"/>
      <c r="I6784" s="294"/>
    </row>
    <row r="6785" spans="3:9">
      <c r="C6785" s="294"/>
      <c r="E6785" s="294"/>
      <c r="I6785" s="294"/>
    </row>
    <row r="6786" spans="3:9">
      <c r="C6786" s="294"/>
      <c r="E6786" s="294"/>
      <c r="I6786" s="294"/>
    </row>
    <row r="6787" spans="3:9">
      <c r="C6787" s="294"/>
      <c r="E6787" s="294"/>
      <c r="I6787" s="294"/>
    </row>
    <row r="6788" spans="3:9">
      <c r="C6788" s="294"/>
      <c r="E6788" s="294"/>
      <c r="I6788" s="294"/>
    </row>
    <row r="6789" spans="3:9">
      <c r="C6789" s="294"/>
      <c r="E6789" s="294"/>
      <c r="I6789" s="294"/>
    </row>
    <row r="6790" spans="3:9">
      <c r="C6790" s="294"/>
      <c r="E6790" s="294"/>
      <c r="I6790" s="294"/>
    </row>
    <row r="6791" spans="3:9">
      <c r="C6791" s="294"/>
      <c r="E6791" s="294"/>
      <c r="I6791" s="294"/>
    </row>
    <row r="6792" spans="3:9">
      <c r="C6792" s="294"/>
      <c r="E6792" s="294"/>
      <c r="I6792" s="294"/>
    </row>
    <row r="6793" spans="3:9">
      <c r="C6793" s="294"/>
      <c r="E6793" s="294"/>
      <c r="I6793" s="294"/>
    </row>
    <row r="6794" spans="3:9">
      <c r="C6794" s="294"/>
      <c r="E6794" s="294"/>
      <c r="I6794" s="294"/>
    </row>
    <row r="6795" spans="3:9">
      <c r="C6795" s="294"/>
      <c r="E6795" s="294"/>
      <c r="I6795" s="294"/>
    </row>
    <row r="6796" spans="3:9">
      <c r="C6796" s="294"/>
      <c r="E6796" s="294"/>
      <c r="I6796" s="294"/>
    </row>
    <row r="6797" spans="3:9">
      <c r="C6797" s="294"/>
      <c r="E6797" s="294"/>
      <c r="I6797" s="294"/>
    </row>
    <row r="6798" spans="3:9">
      <c r="C6798" s="294"/>
      <c r="E6798" s="294"/>
      <c r="I6798" s="294"/>
    </row>
    <row r="6799" spans="3:9">
      <c r="C6799" s="294"/>
      <c r="E6799" s="294"/>
      <c r="I6799" s="294"/>
    </row>
    <row r="6800" spans="3:9">
      <c r="C6800" s="294"/>
      <c r="E6800" s="294"/>
      <c r="I6800" s="294"/>
    </row>
    <row r="6801" spans="3:9">
      <c r="C6801" s="294"/>
      <c r="E6801" s="294"/>
      <c r="I6801" s="294"/>
    </row>
    <row r="6802" spans="3:9">
      <c r="C6802" s="294"/>
      <c r="E6802" s="294"/>
      <c r="I6802" s="294"/>
    </row>
    <row r="6803" spans="3:9">
      <c r="C6803" s="294"/>
      <c r="E6803" s="294"/>
      <c r="I6803" s="294"/>
    </row>
    <row r="6804" spans="3:9">
      <c r="C6804" s="294"/>
      <c r="E6804" s="294"/>
      <c r="I6804" s="294"/>
    </row>
    <row r="6805" spans="3:9">
      <c r="C6805" s="294"/>
      <c r="E6805" s="294"/>
      <c r="I6805" s="294"/>
    </row>
    <row r="6806" spans="3:9">
      <c r="C6806" s="294"/>
      <c r="E6806" s="294"/>
      <c r="I6806" s="294"/>
    </row>
    <row r="6807" spans="3:9">
      <c r="C6807" s="294"/>
      <c r="E6807" s="294"/>
      <c r="I6807" s="294"/>
    </row>
    <row r="6808" spans="3:9">
      <c r="C6808" s="294"/>
      <c r="E6808" s="294"/>
      <c r="I6808" s="294"/>
    </row>
    <row r="6809" spans="3:9">
      <c r="C6809" s="294"/>
      <c r="E6809" s="294"/>
      <c r="I6809" s="294"/>
    </row>
    <row r="6810" spans="3:9">
      <c r="C6810" s="294"/>
      <c r="E6810" s="294"/>
      <c r="I6810" s="294"/>
    </row>
    <row r="6811" spans="3:9">
      <c r="C6811" s="294"/>
      <c r="E6811" s="294"/>
      <c r="I6811" s="294"/>
    </row>
    <row r="6812" spans="3:9">
      <c r="C6812" s="294"/>
      <c r="E6812" s="294"/>
      <c r="I6812" s="294"/>
    </row>
    <row r="6813" spans="3:9">
      <c r="C6813" s="294"/>
      <c r="E6813" s="294"/>
      <c r="I6813" s="294"/>
    </row>
    <row r="6814" spans="3:9">
      <c r="C6814" s="294"/>
      <c r="E6814" s="294"/>
      <c r="I6814" s="294"/>
    </row>
    <row r="6815" spans="3:9">
      <c r="C6815" s="294"/>
      <c r="E6815" s="294"/>
      <c r="I6815" s="294"/>
    </row>
    <row r="6816" spans="3:9">
      <c r="C6816" s="294"/>
      <c r="E6816" s="294"/>
      <c r="I6816" s="294"/>
    </row>
    <row r="6817" spans="3:9">
      <c r="C6817" s="294"/>
      <c r="E6817" s="294"/>
      <c r="I6817" s="294"/>
    </row>
    <row r="6818" spans="3:9">
      <c r="C6818" s="294"/>
      <c r="E6818" s="294"/>
      <c r="I6818" s="294"/>
    </row>
    <row r="6819" spans="3:9">
      <c r="C6819" s="294"/>
      <c r="E6819" s="294"/>
      <c r="I6819" s="294"/>
    </row>
    <row r="6820" spans="3:9">
      <c r="C6820" s="294"/>
      <c r="E6820" s="294"/>
      <c r="I6820" s="294"/>
    </row>
    <row r="6821" spans="3:9">
      <c r="C6821" s="294"/>
      <c r="E6821" s="294"/>
      <c r="I6821" s="294"/>
    </row>
    <row r="6822" spans="3:9">
      <c r="C6822" s="294"/>
      <c r="E6822" s="294"/>
      <c r="I6822" s="294"/>
    </row>
    <row r="6823" spans="3:9">
      <c r="C6823" s="294"/>
      <c r="E6823" s="294"/>
      <c r="I6823" s="294"/>
    </row>
    <row r="6824" spans="3:9">
      <c r="C6824" s="294"/>
      <c r="E6824" s="294"/>
      <c r="I6824" s="294"/>
    </row>
    <row r="6825" spans="3:9">
      <c r="C6825" s="294"/>
      <c r="E6825" s="294"/>
      <c r="I6825" s="294"/>
    </row>
    <row r="6826" spans="3:9">
      <c r="C6826" s="294"/>
      <c r="E6826" s="294"/>
      <c r="I6826" s="294"/>
    </row>
    <row r="6827" spans="3:9">
      <c r="C6827" s="294"/>
      <c r="E6827" s="294"/>
      <c r="I6827" s="294"/>
    </row>
    <row r="6828" spans="3:9">
      <c r="C6828" s="294"/>
      <c r="E6828" s="294"/>
      <c r="I6828" s="294"/>
    </row>
    <row r="6829" spans="3:9">
      <c r="C6829" s="294"/>
      <c r="E6829" s="294"/>
      <c r="I6829" s="294"/>
    </row>
    <row r="6830" spans="3:9">
      <c r="C6830" s="294"/>
      <c r="E6830" s="294"/>
      <c r="I6830" s="294"/>
    </row>
    <row r="6831" spans="3:9">
      <c r="C6831" s="294"/>
      <c r="E6831" s="294"/>
      <c r="I6831" s="294"/>
    </row>
    <row r="6832" spans="3:9">
      <c r="C6832" s="294"/>
      <c r="E6832" s="294"/>
      <c r="I6832" s="294"/>
    </row>
    <row r="6833" spans="3:9">
      <c r="C6833" s="294"/>
      <c r="E6833" s="294"/>
      <c r="I6833" s="294"/>
    </row>
    <row r="6834" spans="3:9">
      <c r="C6834" s="294"/>
      <c r="E6834" s="294"/>
      <c r="I6834" s="294"/>
    </row>
    <row r="6835" spans="3:9">
      <c r="C6835" s="294"/>
      <c r="E6835" s="294"/>
      <c r="I6835" s="294"/>
    </row>
    <row r="6836" spans="3:9">
      <c r="C6836" s="294"/>
      <c r="E6836" s="294"/>
      <c r="I6836" s="294"/>
    </row>
    <row r="6837" spans="3:9">
      <c r="C6837" s="294"/>
      <c r="E6837" s="294"/>
      <c r="I6837" s="294"/>
    </row>
    <row r="6838" spans="3:9">
      <c r="C6838" s="294"/>
      <c r="E6838" s="294"/>
      <c r="I6838" s="294"/>
    </row>
    <row r="6839" spans="3:9">
      <c r="C6839" s="294"/>
      <c r="E6839" s="294"/>
      <c r="I6839" s="294"/>
    </row>
    <row r="6840" spans="3:9">
      <c r="C6840" s="294"/>
      <c r="E6840" s="294"/>
      <c r="I6840" s="294"/>
    </row>
    <row r="6841" spans="3:9">
      <c r="C6841" s="294"/>
      <c r="E6841" s="294"/>
      <c r="I6841" s="294"/>
    </row>
    <row r="6842" spans="3:9">
      <c r="C6842" s="294"/>
      <c r="E6842" s="294"/>
      <c r="I6842" s="294"/>
    </row>
    <row r="6843" spans="3:9">
      <c r="C6843" s="294"/>
      <c r="E6843" s="294"/>
      <c r="I6843" s="294"/>
    </row>
    <row r="6844" spans="3:9">
      <c r="C6844" s="294"/>
      <c r="E6844" s="294"/>
      <c r="I6844" s="294"/>
    </row>
    <row r="6845" spans="3:9">
      <c r="C6845" s="294"/>
      <c r="E6845" s="294"/>
      <c r="I6845" s="294"/>
    </row>
    <row r="6846" spans="3:9">
      <c r="C6846" s="294"/>
      <c r="E6846" s="294"/>
      <c r="I6846" s="294"/>
    </row>
    <row r="6847" spans="3:9">
      <c r="C6847" s="294"/>
      <c r="E6847" s="294"/>
      <c r="I6847" s="294"/>
    </row>
    <row r="6848" spans="3:9">
      <c r="C6848" s="294"/>
      <c r="E6848" s="294"/>
      <c r="I6848" s="294"/>
    </row>
    <row r="6849" spans="3:9">
      <c r="C6849" s="294"/>
      <c r="E6849" s="294"/>
      <c r="I6849" s="294"/>
    </row>
    <row r="6850" spans="3:9">
      <c r="C6850" s="294"/>
      <c r="E6850" s="294"/>
      <c r="I6850" s="294"/>
    </row>
    <row r="6851" spans="3:9">
      <c r="C6851" s="294"/>
      <c r="E6851" s="294"/>
      <c r="I6851" s="294"/>
    </row>
    <row r="6852" spans="3:9">
      <c r="C6852" s="294"/>
      <c r="E6852" s="294"/>
      <c r="I6852" s="294"/>
    </row>
    <row r="6853" spans="3:9">
      <c r="C6853" s="294"/>
      <c r="E6853" s="294"/>
      <c r="I6853" s="294"/>
    </row>
    <row r="6854" spans="3:9">
      <c r="C6854" s="294"/>
      <c r="E6854" s="294"/>
      <c r="I6854" s="294"/>
    </row>
    <row r="6855" spans="3:9">
      <c r="C6855" s="294"/>
      <c r="E6855" s="294"/>
      <c r="I6855" s="294"/>
    </row>
    <row r="6856" spans="3:9">
      <c r="C6856" s="294"/>
      <c r="E6856" s="294"/>
      <c r="I6856" s="294"/>
    </row>
    <row r="6857" spans="3:9">
      <c r="C6857" s="294"/>
      <c r="E6857" s="294"/>
      <c r="I6857" s="294"/>
    </row>
    <row r="6858" spans="3:9">
      <c r="C6858" s="294"/>
      <c r="E6858" s="294"/>
      <c r="I6858" s="294"/>
    </row>
    <row r="6859" spans="3:9">
      <c r="C6859" s="294"/>
      <c r="E6859" s="294"/>
      <c r="I6859" s="294"/>
    </row>
    <row r="6860" spans="3:9">
      <c r="C6860" s="294"/>
      <c r="E6860" s="294"/>
      <c r="I6860" s="294"/>
    </row>
    <row r="6861" spans="3:9">
      <c r="C6861" s="294"/>
      <c r="E6861" s="294"/>
      <c r="I6861" s="294"/>
    </row>
    <row r="6862" spans="3:9">
      <c r="C6862" s="294"/>
      <c r="E6862" s="294"/>
      <c r="I6862" s="294"/>
    </row>
    <row r="6863" spans="3:9">
      <c r="C6863" s="294"/>
      <c r="E6863" s="294"/>
      <c r="I6863" s="294"/>
    </row>
    <row r="6864" spans="3:9">
      <c r="C6864" s="294"/>
      <c r="E6864" s="294"/>
      <c r="I6864" s="294"/>
    </row>
    <row r="6865" spans="3:9">
      <c r="C6865" s="294"/>
      <c r="E6865" s="294"/>
      <c r="I6865" s="294"/>
    </row>
    <row r="6866" spans="3:9">
      <c r="C6866" s="294"/>
      <c r="E6866" s="294"/>
      <c r="I6866" s="294"/>
    </row>
    <row r="6867" spans="3:9">
      <c r="C6867" s="294"/>
      <c r="E6867" s="294"/>
      <c r="I6867" s="294"/>
    </row>
    <row r="6868" spans="3:9">
      <c r="C6868" s="294"/>
      <c r="E6868" s="294"/>
      <c r="I6868" s="294"/>
    </row>
    <row r="6869" spans="3:9">
      <c r="C6869" s="294"/>
      <c r="E6869" s="294"/>
      <c r="I6869" s="294"/>
    </row>
    <row r="6870" spans="3:9">
      <c r="C6870" s="294"/>
      <c r="E6870" s="294"/>
      <c r="I6870" s="294"/>
    </row>
    <row r="6871" spans="3:9">
      <c r="C6871" s="294"/>
      <c r="E6871" s="294"/>
      <c r="I6871" s="294"/>
    </row>
    <row r="6872" spans="3:9">
      <c r="C6872" s="294"/>
      <c r="E6872" s="294"/>
      <c r="I6872" s="294"/>
    </row>
    <row r="6873" spans="3:9">
      <c r="C6873" s="294"/>
      <c r="E6873" s="294"/>
      <c r="I6873" s="294"/>
    </row>
    <row r="6874" spans="3:9">
      <c r="C6874" s="294"/>
      <c r="E6874" s="294"/>
      <c r="I6874" s="294"/>
    </row>
    <row r="6875" spans="3:9">
      <c r="C6875" s="294"/>
      <c r="E6875" s="294"/>
      <c r="I6875" s="294"/>
    </row>
    <row r="6876" spans="3:9">
      <c r="C6876" s="294"/>
      <c r="E6876" s="294"/>
      <c r="I6876" s="294"/>
    </row>
    <row r="6877" spans="3:9">
      <c r="C6877" s="294"/>
      <c r="E6877" s="294"/>
      <c r="I6877" s="294"/>
    </row>
    <row r="6878" spans="3:9">
      <c r="C6878" s="294"/>
      <c r="E6878" s="294"/>
      <c r="I6878" s="294"/>
    </row>
    <row r="6879" spans="3:9">
      <c r="C6879" s="294"/>
      <c r="E6879" s="294"/>
      <c r="I6879" s="294"/>
    </row>
    <row r="6880" spans="3:9">
      <c r="C6880" s="294"/>
      <c r="E6880" s="294"/>
      <c r="I6880" s="294"/>
    </row>
    <row r="6881" spans="3:9">
      <c r="C6881" s="294"/>
      <c r="E6881" s="294"/>
      <c r="I6881" s="294"/>
    </row>
    <row r="6882" spans="3:9">
      <c r="C6882" s="294"/>
      <c r="E6882" s="294"/>
      <c r="I6882" s="294"/>
    </row>
    <row r="6883" spans="3:9">
      <c r="C6883" s="294"/>
      <c r="E6883" s="294"/>
      <c r="I6883" s="294"/>
    </row>
    <row r="6884" spans="3:9">
      <c r="C6884" s="294"/>
      <c r="E6884" s="294"/>
      <c r="I6884" s="294"/>
    </row>
    <row r="6885" spans="3:9">
      <c r="C6885" s="294"/>
      <c r="E6885" s="294"/>
      <c r="I6885" s="294"/>
    </row>
    <row r="6886" spans="3:9">
      <c r="C6886" s="294"/>
      <c r="E6886" s="294"/>
      <c r="I6886" s="294"/>
    </row>
    <row r="6887" spans="3:9">
      <c r="C6887" s="294"/>
      <c r="E6887" s="294"/>
      <c r="I6887" s="294"/>
    </row>
    <row r="6888" spans="3:9">
      <c r="C6888" s="294"/>
      <c r="E6888" s="294"/>
      <c r="I6888" s="294"/>
    </row>
    <row r="6889" spans="3:9">
      <c r="C6889" s="294"/>
      <c r="E6889" s="294"/>
      <c r="I6889" s="294"/>
    </row>
    <row r="6890" spans="3:9">
      <c r="C6890" s="294"/>
      <c r="E6890" s="294"/>
      <c r="I6890" s="294"/>
    </row>
    <row r="6891" spans="3:9">
      <c r="C6891" s="294"/>
      <c r="E6891" s="294"/>
      <c r="I6891" s="294"/>
    </row>
    <row r="6892" spans="3:9">
      <c r="C6892" s="294"/>
      <c r="E6892" s="294"/>
      <c r="I6892" s="294"/>
    </row>
    <row r="6893" spans="3:9">
      <c r="C6893" s="294"/>
      <c r="E6893" s="294"/>
      <c r="I6893" s="294"/>
    </row>
    <row r="6894" spans="3:9">
      <c r="C6894" s="294"/>
      <c r="E6894" s="294"/>
      <c r="I6894" s="294"/>
    </row>
    <row r="6895" spans="3:9">
      <c r="C6895" s="294"/>
      <c r="E6895" s="294"/>
      <c r="I6895" s="294"/>
    </row>
    <row r="6896" spans="3:9">
      <c r="C6896" s="294"/>
      <c r="E6896" s="294"/>
      <c r="I6896" s="294"/>
    </row>
    <row r="6897" spans="3:9">
      <c r="C6897" s="294"/>
      <c r="E6897" s="294"/>
      <c r="I6897" s="294"/>
    </row>
    <row r="6898" spans="3:9">
      <c r="C6898" s="294"/>
      <c r="E6898" s="294"/>
      <c r="I6898" s="294"/>
    </row>
    <row r="6899" spans="3:9">
      <c r="C6899" s="294"/>
      <c r="E6899" s="294"/>
      <c r="I6899" s="294"/>
    </row>
    <row r="6900" spans="3:9">
      <c r="C6900" s="294"/>
      <c r="E6900" s="294"/>
      <c r="I6900" s="294"/>
    </row>
    <row r="6901" spans="3:9">
      <c r="C6901" s="294"/>
      <c r="E6901" s="294"/>
      <c r="I6901" s="294"/>
    </row>
    <row r="6902" spans="3:9">
      <c r="C6902" s="294"/>
      <c r="E6902" s="294"/>
      <c r="I6902" s="294"/>
    </row>
    <row r="6903" spans="3:9">
      <c r="C6903" s="294"/>
      <c r="E6903" s="294"/>
      <c r="I6903" s="294"/>
    </row>
    <row r="6904" spans="3:9">
      <c r="C6904" s="294"/>
      <c r="E6904" s="294"/>
      <c r="I6904" s="294"/>
    </row>
    <row r="6905" spans="3:9">
      <c r="C6905" s="294"/>
      <c r="E6905" s="294"/>
      <c r="I6905" s="294"/>
    </row>
    <row r="6906" spans="3:9">
      <c r="C6906" s="294"/>
      <c r="E6906" s="294"/>
      <c r="I6906" s="294"/>
    </row>
    <row r="6907" spans="3:9">
      <c r="C6907" s="294"/>
      <c r="E6907" s="294"/>
      <c r="I6907" s="294"/>
    </row>
    <row r="6908" spans="3:9">
      <c r="C6908" s="294"/>
      <c r="E6908" s="294"/>
      <c r="I6908" s="294"/>
    </row>
    <row r="6909" spans="3:9">
      <c r="C6909" s="294"/>
      <c r="E6909" s="294"/>
      <c r="I6909" s="294"/>
    </row>
    <row r="6910" spans="3:9">
      <c r="C6910" s="294"/>
      <c r="E6910" s="294"/>
      <c r="I6910" s="294"/>
    </row>
    <row r="6911" spans="3:9">
      <c r="C6911" s="294"/>
      <c r="E6911" s="294"/>
      <c r="I6911" s="294"/>
    </row>
    <row r="6912" spans="3:9">
      <c r="C6912" s="294"/>
      <c r="E6912" s="294"/>
      <c r="I6912" s="294"/>
    </row>
    <row r="6913" spans="3:9">
      <c r="C6913" s="294"/>
      <c r="E6913" s="294"/>
      <c r="I6913" s="294"/>
    </row>
    <row r="6914" spans="3:9">
      <c r="C6914" s="294"/>
      <c r="E6914" s="294"/>
      <c r="I6914" s="294"/>
    </row>
    <row r="6915" spans="3:9">
      <c r="C6915" s="294"/>
      <c r="E6915" s="294"/>
      <c r="I6915" s="294"/>
    </row>
    <row r="6916" spans="3:9">
      <c r="C6916" s="294"/>
      <c r="E6916" s="294"/>
      <c r="I6916" s="294"/>
    </row>
    <row r="6917" spans="3:9">
      <c r="C6917" s="294"/>
      <c r="E6917" s="294"/>
      <c r="I6917" s="294"/>
    </row>
    <row r="6918" spans="3:9">
      <c r="C6918" s="294"/>
      <c r="E6918" s="294"/>
      <c r="I6918" s="294"/>
    </row>
    <row r="6919" spans="3:9">
      <c r="C6919" s="294"/>
      <c r="E6919" s="294"/>
      <c r="I6919" s="294"/>
    </row>
    <row r="6920" spans="3:9">
      <c r="C6920" s="294"/>
      <c r="E6920" s="294"/>
      <c r="I6920" s="294"/>
    </row>
    <row r="6921" spans="3:9">
      <c r="C6921" s="294"/>
      <c r="E6921" s="294"/>
      <c r="I6921" s="294"/>
    </row>
    <row r="6922" spans="3:9">
      <c r="C6922" s="294"/>
      <c r="E6922" s="294"/>
      <c r="I6922" s="294"/>
    </row>
    <row r="6923" spans="3:9">
      <c r="C6923" s="294"/>
      <c r="E6923" s="294"/>
      <c r="I6923" s="294"/>
    </row>
    <row r="6924" spans="3:9">
      <c r="C6924" s="294"/>
      <c r="E6924" s="294"/>
      <c r="I6924" s="294"/>
    </row>
    <row r="6925" spans="3:9">
      <c r="C6925" s="294"/>
      <c r="E6925" s="294"/>
      <c r="I6925" s="294"/>
    </row>
    <row r="6926" spans="3:9">
      <c r="C6926" s="294"/>
      <c r="E6926" s="294"/>
      <c r="I6926" s="294"/>
    </row>
    <row r="6927" spans="3:9">
      <c r="C6927" s="294"/>
      <c r="E6927" s="294"/>
      <c r="I6927" s="294"/>
    </row>
    <row r="6928" spans="3:9">
      <c r="C6928" s="294"/>
      <c r="E6928" s="294"/>
      <c r="I6928" s="294"/>
    </row>
    <row r="6929" spans="3:9">
      <c r="C6929" s="294"/>
      <c r="E6929" s="294"/>
      <c r="I6929" s="294"/>
    </row>
    <row r="6930" spans="3:9">
      <c r="C6930" s="294"/>
      <c r="E6930" s="294"/>
      <c r="I6930" s="294"/>
    </row>
    <row r="6931" spans="3:9">
      <c r="C6931" s="294"/>
      <c r="E6931" s="294"/>
      <c r="I6931" s="294"/>
    </row>
    <row r="6932" spans="3:9">
      <c r="C6932" s="294"/>
      <c r="E6932" s="294"/>
      <c r="I6932" s="294"/>
    </row>
    <row r="6933" spans="3:9">
      <c r="C6933" s="294"/>
      <c r="E6933" s="294"/>
      <c r="I6933" s="294"/>
    </row>
    <row r="6934" spans="3:9">
      <c r="C6934" s="294"/>
      <c r="E6934" s="294"/>
      <c r="I6934" s="294"/>
    </row>
    <row r="6935" spans="3:9">
      <c r="C6935" s="294"/>
      <c r="E6935" s="294"/>
      <c r="I6935" s="294"/>
    </row>
    <row r="6936" spans="3:9">
      <c r="C6936" s="294"/>
      <c r="E6936" s="294"/>
      <c r="I6936" s="294"/>
    </row>
    <row r="6937" spans="3:9">
      <c r="C6937" s="294"/>
      <c r="E6937" s="294"/>
      <c r="I6937" s="294"/>
    </row>
    <row r="6938" spans="3:9">
      <c r="C6938" s="294"/>
      <c r="E6938" s="294"/>
      <c r="I6938" s="294"/>
    </row>
    <row r="6939" spans="3:9">
      <c r="C6939" s="294"/>
      <c r="E6939" s="294"/>
      <c r="I6939" s="294"/>
    </row>
    <row r="6940" spans="3:9">
      <c r="C6940" s="294"/>
      <c r="E6940" s="294"/>
      <c r="I6940" s="294"/>
    </row>
    <row r="6941" spans="3:9">
      <c r="C6941" s="294"/>
      <c r="E6941" s="294"/>
      <c r="I6941" s="294"/>
    </row>
    <row r="6942" spans="3:9">
      <c r="C6942" s="294"/>
      <c r="E6942" s="294"/>
      <c r="I6942" s="294"/>
    </row>
    <row r="6943" spans="3:9">
      <c r="C6943" s="294"/>
      <c r="E6943" s="294"/>
      <c r="I6943" s="294"/>
    </row>
    <row r="6944" spans="3:9">
      <c r="C6944" s="294"/>
      <c r="E6944" s="294"/>
      <c r="I6944" s="294"/>
    </row>
    <row r="6945" spans="3:9">
      <c r="C6945" s="294"/>
      <c r="E6945" s="294"/>
      <c r="I6945" s="294"/>
    </row>
    <row r="6946" spans="3:9">
      <c r="C6946" s="294"/>
      <c r="E6946" s="294"/>
      <c r="I6946" s="294"/>
    </row>
    <row r="6947" spans="3:9">
      <c r="C6947" s="294"/>
      <c r="E6947" s="294"/>
      <c r="I6947" s="294"/>
    </row>
    <row r="6948" spans="3:9">
      <c r="C6948" s="294"/>
      <c r="E6948" s="294"/>
      <c r="I6948" s="294"/>
    </row>
    <row r="6949" spans="3:9">
      <c r="C6949" s="294"/>
      <c r="E6949" s="294"/>
      <c r="I6949" s="294"/>
    </row>
    <row r="6950" spans="3:9">
      <c r="C6950" s="294"/>
      <c r="E6950" s="294"/>
      <c r="I6950" s="294"/>
    </row>
    <row r="6951" spans="3:9">
      <c r="C6951" s="294"/>
      <c r="E6951" s="294"/>
      <c r="I6951" s="294"/>
    </row>
    <row r="6952" spans="3:9">
      <c r="C6952" s="294"/>
      <c r="E6952" s="294"/>
      <c r="I6952" s="294"/>
    </row>
    <row r="6953" spans="3:9">
      <c r="C6953" s="294"/>
      <c r="E6953" s="294"/>
      <c r="I6953" s="294"/>
    </row>
    <row r="6954" spans="3:9">
      <c r="C6954" s="294"/>
      <c r="E6954" s="294"/>
      <c r="I6954" s="294"/>
    </row>
    <row r="6955" spans="3:9">
      <c r="C6955" s="294"/>
      <c r="E6955" s="294"/>
      <c r="I6955" s="294"/>
    </row>
    <row r="6956" spans="3:9">
      <c r="C6956" s="294"/>
      <c r="E6956" s="294"/>
      <c r="I6956" s="294"/>
    </row>
    <row r="6957" spans="3:9">
      <c r="C6957" s="294"/>
      <c r="E6957" s="294"/>
      <c r="I6957" s="294"/>
    </row>
    <row r="6958" spans="3:9">
      <c r="C6958" s="294"/>
      <c r="E6958" s="294"/>
      <c r="I6958" s="294"/>
    </row>
    <row r="6959" spans="3:9">
      <c r="C6959" s="294"/>
      <c r="E6959" s="294"/>
      <c r="I6959" s="294"/>
    </row>
    <row r="6960" spans="3:9">
      <c r="C6960" s="294"/>
      <c r="E6960" s="294"/>
      <c r="I6960" s="294"/>
    </row>
    <row r="6961" spans="3:9">
      <c r="C6961" s="294"/>
      <c r="E6961" s="294"/>
      <c r="I6961" s="294"/>
    </row>
    <row r="6962" spans="3:9">
      <c r="C6962" s="294"/>
      <c r="E6962" s="294"/>
      <c r="I6962" s="294"/>
    </row>
    <row r="6963" spans="3:9">
      <c r="C6963" s="294"/>
      <c r="E6963" s="294"/>
      <c r="I6963" s="294"/>
    </row>
    <row r="6964" spans="3:9">
      <c r="C6964" s="294"/>
      <c r="E6964" s="294"/>
      <c r="I6964" s="294"/>
    </row>
    <row r="6965" spans="3:9">
      <c r="C6965" s="294"/>
      <c r="E6965" s="294"/>
      <c r="I6965" s="294"/>
    </row>
    <row r="6966" spans="3:9">
      <c r="C6966" s="294"/>
      <c r="E6966" s="294"/>
      <c r="I6966" s="294"/>
    </row>
    <row r="6967" spans="3:9">
      <c r="C6967" s="294"/>
      <c r="E6967" s="294"/>
      <c r="I6967" s="294"/>
    </row>
    <row r="6968" spans="3:9">
      <c r="C6968" s="294"/>
      <c r="E6968" s="294"/>
      <c r="I6968" s="294"/>
    </row>
    <row r="6969" spans="3:9">
      <c r="C6969" s="294"/>
      <c r="E6969" s="294"/>
      <c r="I6969" s="294"/>
    </row>
    <row r="6970" spans="3:9">
      <c r="C6970" s="294"/>
      <c r="E6970" s="294"/>
      <c r="I6970" s="294"/>
    </row>
    <row r="6971" spans="3:9">
      <c r="C6971" s="294"/>
      <c r="E6971" s="294"/>
      <c r="I6971" s="294"/>
    </row>
    <row r="6972" spans="3:9">
      <c r="C6972" s="294"/>
      <c r="E6972" s="294"/>
      <c r="I6972" s="294"/>
    </row>
    <row r="6973" spans="3:9">
      <c r="C6973" s="294"/>
      <c r="E6973" s="294"/>
      <c r="I6973" s="294"/>
    </row>
    <row r="6974" spans="3:9">
      <c r="C6974" s="294"/>
      <c r="E6974" s="294"/>
      <c r="I6974" s="294"/>
    </row>
    <row r="6975" spans="3:9">
      <c r="C6975" s="294"/>
      <c r="E6975" s="294"/>
      <c r="I6975" s="294"/>
    </row>
    <row r="6976" spans="3:9">
      <c r="C6976" s="294"/>
      <c r="E6976" s="294"/>
      <c r="I6976" s="294"/>
    </row>
    <row r="6977" spans="3:9">
      <c r="C6977" s="294"/>
      <c r="E6977" s="294"/>
      <c r="I6977" s="294"/>
    </row>
    <row r="6978" spans="3:9">
      <c r="C6978" s="294"/>
      <c r="E6978" s="294"/>
      <c r="I6978" s="294"/>
    </row>
    <row r="6979" spans="3:9">
      <c r="C6979" s="294"/>
      <c r="E6979" s="294"/>
      <c r="I6979" s="294"/>
    </row>
    <row r="6980" spans="3:9">
      <c r="C6980" s="294"/>
      <c r="E6980" s="294"/>
      <c r="I6980" s="294"/>
    </row>
    <row r="6981" spans="3:9">
      <c r="C6981" s="294"/>
      <c r="E6981" s="294"/>
      <c r="I6981" s="294"/>
    </row>
    <row r="6982" spans="3:9">
      <c r="C6982" s="294"/>
      <c r="E6982" s="294"/>
      <c r="I6982" s="294"/>
    </row>
    <row r="6983" spans="3:9">
      <c r="C6983" s="294"/>
      <c r="E6983" s="294"/>
      <c r="I6983" s="294"/>
    </row>
    <row r="6984" spans="3:9">
      <c r="C6984" s="294"/>
      <c r="E6984" s="294"/>
      <c r="I6984" s="294"/>
    </row>
    <row r="6985" spans="3:9">
      <c r="C6985" s="294"/>
      <c r="E6985" s="294"/>
      <c r="I6985" s="294"/>
    </row>
    <row r="6986" spans="3:9">
      <c r="C6986" s="294"/>
      <c r="E6986" s="294"/>
      <c r="I6986" s="294"/>
    </row>
    <row r="6987" spans="3:9">
      <c r="C6987" s="294"/>
      <c r="E6987" s="294"/>
      <c r="I6987" s="294"/>
    </row>
    <row r="6988" spans="3:9">
      <c r="C6988" s="294"/>
      <c r="E6988" s="294"/>
      <c r="I6988" s="294"/>
    </row>
    <row r="6989" spans="3:9">
      <c r="C6989" s="294"/>
      <c r="E6989" s="294"/>
      <c r="I6989" s="294"/>
    </row>
    <row r="6990" spans="3:9">
      <c r="C6990" s="294"/>
      <c r="E6990" s="294"/>
      <c r="I6990" s="294"/>
    </row>
    <row r="6991" spans="3:9">
      <c r="C6991" s="294"/>
      <c r="E6991" s="294"/>
      <c r="I6991" s="294"/>
    </row>
    <row r="6992" spans="3:9">
      <c r="C6992" s="294"/>
      <c r="E6992" s="294"/>
      <c r="I6992" s="294"/>
    </row>
    <row r="6993" spans="3:9">
      <c r="C6993" s="294"/>
      <c r="E6993" s="294"/>
      <c r="I6993" s="294"/>
    </row>
    <row r="6994" spans="3:9">
      <c r="C6994" s="294"/>
      <c r="E6994" s="294"/>
      <c r="I6994" s="294"/>
    </row>
    <row r="6995" spans="3:9">
      <c r="C6995" s="294"/>
      <c r="E6995" s="294"/>
      <c r="I6995" s="294"/>
    </row>
    <row r="6996" spans="3:9">
      <c r="C6996" s="294"/>
      <c r="E6996" s="294"/>
      <c r="I6996" s="294"/>
    </row>
    <row r="6997" spans="3:9">
      <c r="C6997" s="294"/>
      <c r="E6997" s="294"/>
      <c r="I6997" s="294"/>
    </row>
    <row r="6998" spans="3:9">
      <c r="C6998" s="294"/>
      <c r="E6998" s="294"/>
      <c r="I6998" s="294"/>
    </row>
    <row r="6999" spans="3:9">
      <c r="C6999" s="294"/>
      <c r="E6999" s="294"/>
      <c r="I6999" s="294"/>
    </row>
    <row r="7000" spans="3:9">
      <c r="C7000" s="294"/>
      <c r="E7000" s="294"/>
      <c r="I7000" s="294"/>
    </row>
    <row r="7001" spans="3:9">
      <c r="C7001" s="294"/>
      <c r="E7001" s="294"/>
      <c r="I7001" s="294"/>
    </row>
    <row r="7002" spans="3:9">
      <c r="C7002" s="294"/>
      <c r="E7002" s="294"/>
      <c r="I7002" s="294"/>
    </row>
    <row r="7003" spans="3:9">
      <c r="C7003" s="294"/>
      <c r="E7003" s="294"/>
      <c r="I7003" s="294"/>
    </row>
    <row r="7004" spans="3:9">
      <c r="C7004" s="294"/>
      <c r="E7004" s="294"/>
      <c r="I7004" s="294"/>
    </row>
    <row r="7005" spans="3:9">
      <c r="C7005" s="294"/>
      <c r="E7005" s="294"/>
      <c r="I7005" s="294"/>
    </row>
    <row r="7006" spans="3:9">
      <c r="C7006" s="294"/>
      <c r="E7006" s="294"/>
      <c r="I7006" s="294"/>
    </row>
    <row r="7007" spans="3:9">
      <c r="C7007" s="294"/>
      <c r="E7007" s="294"/>
      <c r="I7007" s="294"/>
    </row>
    <row r="7008" spans="3:9">
      <c r="C7008" s="294"/>
      <c r="E7008" s="294"/>
      <c r="I7008" s="294"/>
    </row>
    <row r="7009" spans="3:9">
      <c r="C7009" s="294"/>
      <c r="E7009" s="294"/>
      <c r="I7009" s="294"/>
    </row>
    <row r="7010" spans="3:9">
      <c r="C7010" s="294"/>
      <c r="E7010" s="294"/>
      <c r="I7010" s="294"/>
    </row>
    <row r="7011" spans="3:9">
      <c r="C7011" s="294"/>
      <c r="E7011" s="294"/>
      <c r="I7011" s="294"/>
    </row>
    <row r="7012" spans="3:9">
      <c r="C7012" s="294"/>
      <c r="E7012" s="294"/>
      <c r="I7012" s="294"/>
    </row>
    <row r="7013" spans="3:9">
      <c r="C7013" s="294"/>
      <c r="E7013" s="294"/>
      <c r="I7013" s="294"/>
    </row>
    <row r="7014" spans="3:9">
      <c r="C7014" s="294"/>
      <c r="E7014" s="294"/>
      <c r="I7014" s="294"/>
    </row>
    <row r="7015" spans="3:9">
      <c r="C7015" s="294"/>
      <c r="E7015" s="294"/>
      <c r="I7015" s="294"/>
    </row>
    <row r="7016" spans="3:9">
      <c r="C7016" s="294"/>
      <c r="E7016" s="294"/>
      <c r="I7016" s="294"/>
    </row>
    <row r="7017" spans="3:9">
      <c r="C7017" s="294"/>
      <c r="E7017" s="294"/>
      <c r="I7017" s="294"/>
    </row>
    <row r="7018" spans="3:9">
      <c r="C7018" s="294"/>
      <c r="E7018" s="294"/>
      <c r="I7018" s="294"/>
    </row>
    <row r="7019" spans="3:9">
      <c r="C7019" s="294"/>
      <c r="E7019" s="294"/>
      <c r="I7019" s="294"/>
    </row>
    <row r="7020" spans="3:9">
      <c r="C7020" s="294"/>
      <c r="E7020" s="294"/>
      <c r="I7020" s="294"/>
    </row>
    <row r="7021" spans="3:9">
      <c r="C7021" s="294"/>
      <c r="E7021" s="294"/>
      <c r="I7021" s="294"/>
    </row>
    <row r="7022" spans="3:9">
      <c r="C7022" s="294"/>
      <c r="E7022" s="294"/>
      <c r="I7022" s="294"/>
    </row>
    <row r="7023" spans="3:9">
      <c r="C7023" s="294"/>
      <c r="E7023" s="294"/>
      <c r="I7023" s="294"/>
    </row>
    <row r="7024" spans="3:9">
      <c r="C7024" s="294"/>
      <c r="E7024" s="294"/>
      <c r="I7024" s="294"/>
    </row>
    <row r="7025" spans="3:9">
      <c r="C7025" s="294"/>
      <c r="E7025" s="294"/>
      <c r="I7025" s="294"/>
    </row>
    <row r="7026" spans="3:9">
      <c r="C7026" s="294"/>
      <c r="E7026" s="294"/>
      <c r="I7026" s="294"/>
    </row>
    <row r="7027" spans="3:9">
      <c r="C7027" s="294"/>
      <c r="E7027" s="294"/>
      <c r="I7027" s="294"/>
    </row>
    <row r="7028" spans="3:9">
      <c r="C7028" s="294"/>
      <c r="E7028" s="294"/>
      <c r="I7028" s="294"/>
    </row>
    <row r="7029" spans="3:9">
      <c r="C7029" s="294"/>
      <c r="E7029" s="294"/>
      <c r="I7029" s="294"/>
    </row>
    <row r="7030" spans="3:9">
      <c r="C7030" s="294"/>
      <c r="E7030" s="294"/>
      <c r="I7030" s="294"/>
    </row>
    <row r="7031" spans="3:9">
      <c r="C7031" s="294"/>
      <c r="E7031" s="294"/>
      <c r="I7031" s="294"/>
    </row>
    <row r="7032" spans="3:9">
      <c r="C7032" s="294"/>
      <c r="E7032" s="294"/>
      <c r="I7032" s="294"/>
    </row>
    <row r="7033" spans="3:9">
      <c r="C7033" s="294"/>
      <c r="E7033" s="294"/>
      <c r="I7033" s="294"/>
    </row>
    <row r="7034" spans="3:9">
      <c r="C7034" s="294"/>
      <c r="E7034" s="294"/>
      <c r="I7034" s="294"/>
    </row>
    <row r="7035" spans="3:9">
      <c r="C7035" s="294"/>
      <c r="E7035" s="294"/>
      <c r="I7035" s="294"/>
    </row>
    <row r="7036" spans="3:9">
      <c r="C7036" s="294"/>
      <c r="E7036" s="294"/>
      <c r="I7036" s="294"/>
    </row>
    <row r="7037" spans="3:9">
      <c r="C7037" s="294"/>
      <c r="E7037" s="294"/>
      <c r="I7037" s="294"/>
    </row>
    <row r="7038" spans="3:9">
      <c r="C7038" s="294"/>
      <c r="E7038" s="294"/>
      <c r="I7038" s="294"/>
    </row>
    <row r="7039" spans="3:9">
      <c r="C7039" s="294"/>
      <c r="E7039" s="294"/>
      <c r="I7039" s="294"/>
    </row>
    <row r="7040" spans="3:9">
      <c r="C7040" s="294"/>
      <c r="E7040" s="294"/>
      <c r="I7040" s="294"/>
    </row>
    <row r="7041" spans="3:9">
      <c r="C7041" s="294"/>
      <c r="E7041" s="294"/>
      <c r="I7041" s="294"/>
    </row>
    <row r="7042" spans="3:9">
      <c r="C7042" s="294"/>
      <c r="E7042" s="294"/>
      <c r="I7042" s="294"/>
    </row>
    <row r="7043" spans="3:9">
      <c r="C7043" s="294"/>
      <c r="E7043" s="294"/>
      <c r="I7043" s="294"/>
    </row>
    <row r="7044" spans="3:9">
      <c r="C7044" s="294"/>
      <c r="E7044" s="294"/>
      <c r="I7044" s="294"/>
    </row>
    <row r="7045" spans="3:9">
      <c r="C7045" s="294"/>
      <c r="E7045" s="294"/>
      <c r="I7045" s="294"/>
    </row>
    <row r="7046" spans="3:9">
      <c r="C7046" s="294"/>
      <c r="E7046" s="294"/>
      <c r="I7046" s="294"/>
    </row>
    <row r="7047" spans="3:9">
      <c r="C7047" s="294"/>
      <c r="E7047" s="294"/>
      <c r="I7047" s="294"/>
    </row>
    <row r="7048" spans="3:9">
      <c r="C7048" s="294"/>
      <c r="E7048" s="294"/>
      <c r="I7048" s="294"/>
    </row>
    <row r="7049" spans="3:9">
      <c r="C7049" s="294"/>
      <c r="E7049" s="294"/>
      <c r="I7049" s="294"/>
    </row>
    <row r="7050" spans="3:9">
      <c r="C7050" s="294"/>
      <c r="E7050" s="294"/>
      <c r="I7050" s="294"/>
    </row>
    <row r="7051" spans="3:9">
      <c r="C7051" s="294"/>
      <c r="E7051" s="294"/>
      <c r="I7051" s="294"/>
    </row>
    <row r="7052" spans="3:9">
      <c r="C7052" s="294"/>
      <c r="E7052" s="294"/>
      <c r="I7052" s="294"/>
    </row>
    <row r="7053" spans="3:9">
      <c r="C7053" s="294"/>
      <c r="E7053" s="294"/>
      <c r="I7053" s="294"/>
    </row>
    <row r="7054" spans="3:9">
      <c r="C7054" s="294"/>
      <c r="E7054" s="294"/>
      <c r="I7054" s="294"/>
    </row>
    <row r="7055" spans="3:9">
      <c r="C7055" s="294"/>
      <c r="E7055" s="294"/>
      <c r="I7055" s="294"/>
    </row>
    <row r="7056" spans="3:9">
      <c r="C7056" s="294"/>
      <c r="E7056" s="294"/>
      <c r="I7056" s="294"/>
    </row>
    <row r="7057" spans="3:9">
      <c r="C7057" s="294"/>
      <c r="E7057" s="294"/>
      <c r="I7057" s="294"/>
    </row>
    <row r="7058" spans="3:9">
      <c r="C7058" s="294"/>
      <c r="E7058" s="294"/>
      <c r="I7058" s="294"/>
    </row>
    <row r="7059" spans="3:9">
      <c r="C7059" s="294"/>
      <c r="E7059" s="294"/>
      <c r="I7059" s="294"/>
    </row>
    <row r="7060" spans="3:9">
      <c r="C7060" s="294"/>
      <c r="E7060" s="294"/>
      <c r="I7060" s="294"/>
    </row>
    <row r="7061" spans="3:9">
      <c r="C7061" s="294"/>
      <c r="E7061" s="294"/>
      <c r="I7061" s="294"/>
    </row>
    <row r="7062" spans="3:9">
      <c r="C7062" s="294"/>
      <c r="E7062" s="294"/>
      <c r="I7062" s="294"/>
    </row>
    <row r="7063" spans="3:9">
      <c r="C7063" s="294"/>
      <c r="E7063" s="294"/>
      <c r="I7063" s="294"/>
    </row>
    <row r="7064" spans="3:9">
      <c r="C7064" s="294"/>
      <c r="E7064" s="294"/>
      <c r="I7064" s="294"/>
    </row>
    <row r="7065" spans="3:9">
      <c r="C7065" s="294"/>
      <c r="E7065" s="294"/>
      <c r="I7065" s="294"/>
    </row>
    <row r="7066" spans="3:9">
      <c r="C7066" s="294"/>
      <c r="E7066" s="294"/>
      <c r="I7066" s="294"/>
    </row>
    <row r="7067" spans="3:9">
      <c r="C7067" s="294"/>
      <c r="E7067" s="294"/>
      <c r="I7067" s="294"/>
    </row>
    <row r="7068" spans="3:9">
      <c r="C7068" s="294"/>
      <c r="E7068" s="294"/>
      <c r="I7068" s="294"/>
    </row>
    <row r="7069" spans="3:9">
      <c r="C7069" s="294"/>
      <c r="E7069" s="294"/>
      <c r="I7069" s="294"/>
    </row>
    <row r="7070" spans="3:9">
      <c r="C7070" s="294"/>
      <c r="E7070" s="294"/>
      <c r="I7070" s="294"/>
    </row>
    <row r="7071" spans="3:9">
      <c r="C7071" s="294"/>
      <c r="E7071" s="294"/>
      <c r="I7071" s="294"/>
    </row>
    <row r="7072" spans="3:9">
      <c r="C7072" s="294"/>
      <c r="E7072" s="294"/>
      <c r="I7072" s="294"/>
    </row>
    <row r="7073" spans="3:9">
      <c r="C7073" s="294"/>
      <c r="E7073" s="294"/>
      <c r="I7073" s="294"/>
    </row>
    <row r="7074" spans="3:9">
      <c r="C7074" s="294"/>
      <c r="E7074" s="294"/>
      <c r="I7074" s="294"/>
    </row>
    <row r="7075" spans="3:9">
      <c r="C7075" s="294"/>
      <c r="E7075" s="294"/>
      <c r="I7075" s="294"/>
    </row>
    <row r="7076" spans="3:9">
      <c r="C7076" s="294"/>
      <c r="E7076" s="294"/>
      <c r="I7076" s="294"/>
    </row>
    <row r="7077" spans="3:9">
      <c r="C7077" s="294"/>
      <c r="E7077" s="294"/>
      <c r="I7077" s="294"/>
    </row>
    <row r="7078" spans="3:9">
      <c r="C7078" s="294"/>
      <c r="E7078" s="294"/>
      <c r="I7078" s="294"/>
    </row>
    <row r="7079" spans="3:9">
      <c r="C7079" s="294"/>
      <c r="E7079" s="294"/>
      <c r="I7079" s="294"/>
    </row>
    <row r="7080" spans="3:9">
      <c r="C7080" s="294"/>
      <c r="E7080" s="294"/>
      <c r="I7080" s="294"/>
    </row>
    <row r="7081" spans="3:9">
      <c r="C7081" s="294"/>
      <c r="E7081" s="294"/>
      <c r="I7081" s="294"/>
    </row>
    <row r="7082" spans="3:9">
      <c r="C7082" s="294"/>
      <c r="E7082" s="294"/>
      <c r="I7082" s="294"/>
    </row>
    <row r="7083" spans="3:9">
      <c r="C7083" s="294"/>
      <c r="E7083" s="294"/>
      <c r="I7083" s="294"/>
    </row>
    <row r="7084" spans="3:9">
      <c r="C7084" s="294"/>
      <c r="E7084" s="294"/>
      <c r="I7084" s="294"/>
    </row>
    <row r="7085" spans="3:9">
      <c r="C7085" s="294"/>
      <c r="E7085" s="294"/>
      <c r="I7085" s="294"/>
    </row>
    <row r="7086" spans="3:9">
      <c r="C7086" s="294"/>
      <c r="E7086" s="294"/>
      <c r="I7086" s="294"/>
    </row>
    <row r="7087" spans="3:9">
      <c r="C7087" s="294"/>
      <c r="E7087" s="294"/>
      <c r="I7087" s="294"/>
    </row>
    <row r="7088" spans="3:9">
      <c r="C7088" s="294"/>
      <c r="E7088" s="294"/>
      <c r="I7088" s="294"/>
    </row>
    <row r="7089" spans="3:9">
      <c r="C7089" s="294"/>
      <c r="E7089" s="294"/>
      <c r="I7089" s="294"/>
    </row>
    <row r="7090" spans="3:9">
      <c r="C7090" s="294"/>
      <c r="E7090" s="294"/>
      <c r="I7090" s="294"/>
    </row>
    <row r="7091" spans="3:9">
      <c r="C7091" s="294"/>
      <c r="E7091" s="294"/>
      <c r="I7091" s="294"/>
    </row>
    <row r="7092" spans="3:9">
      <c r="C7092" s="294"/>
      <c r="E7092" s="294"/>
      <c r="I7092" s="294"/>
    </row>
    <row r="7093" spans="3:9">
      <c r="C7093" s="294"/>
      <c r="E7093" s="294"/>
      <c r="I7093" s="294"/>
    </row>
    <row r="7094" spans="3:9">
      <c r="C7094" s="294"/>
      <c r="E7094" s="294"/>
      <c r="I7094" s="294"/>
    </row>
    <row r="7095" spans="3:9">
      <c r="C7095" s="294"/>
      <c r="E7095" s="294"/>
      <c r="I7095" s="294"/>
    </row>
    <row r="7096" spans="3:9">
      <c r="C7096" s="294"/>
      <c r="E7096" s="294"/>
      <c r="I7096" s="294"/>
    </row>
    <row r="7097" spans="3:9">
      <c r="C7097" s="294"/>
      <c r="E7097" s="294"/>
      <c r="I7097" s="294"/>
    </row>
    <row r="7098" spans="3:9">
      <c r="C7098" s="294"/>
      <c r="E7098" s="294"/>
      <c r="I7098" s="294"/>
    </row>
    <row r="7099" spans="3:9">
      <c r="C7099" s="294"/>
      <c r="E7099" s="294"/>
      <c r="I7099" s="294"/>
    </row>
    <row r="7100" spans="3:9">
      <c r="C7100" s="294"/>
      <c r="E7100" s="294"/>
      <c r="I7100" s="294"/>
    </row>
    <row r="7101" spans="3:9">
      <c r="C7101" s="294"/>
      <c r="E7101" s="294"/>
      <c r="I7101" s="294"/>
    </row>
    <row r="7102" spans="3:9">
      <c r="C7102" s="294"/>
      <c r="E7102" s="294"/>
      <c r="I7102" s="294"/>
    </row>
    <row r="7103" spans="3:9">
      <c r="C7103" s="294"/>
      <c r="E7103" s="294"/>
      <c r="I7103" s="294"/>
    </row>
    <row r="7104" spans="3:9">
      <c r="C7104" s="294"/>
      <c r="E7104" s="294"/>
      <c r="I7104" s="294"/>
    </row>
    <row r="7105" spans="3:9">
      <c r="C7105" s="294"/>
      <c r="E7105" s="294"/>
      <c r="I7105" s="294"/>
    </row>
    <row r="7106" spans="3:9">
      <c r="C7106" s="294"/>
      <c r="E7106" s="294"/>
      <c r="I7106" s="294"/>
    </row>
    <row r="7107" spans="3:9">
      <c r="C7107" s="294"/>
      <c r="E7107" s="294"/>
      <c r="I7107" s="294"/>
    </row>
    <row r="7108" spans="3:9">
      <c r="C7108" s="294"/>
      <c r="E7108" s="294"/>
      <c r="I7108" s="294"/>
    </row>
    <row r="7109" spans="3:9">
      <c r="C7109" s="294"/>
      <c r="E7109" s="294"/>
      <c r="I7109" s="294"/>
    </row>
    <row r="7110" spans="3:9">
      <c r="C7110" s="294"/>
      <c r="E7110" s="294"/>
      <c r="I7110" s="294"/>
    </row>
    <row r="7111" spans="3:9">
      <c r="C7111" s="294"/>
      <c r="E7111" s="294"/>
      <c r="I7111" s="294"/>
    </row>
    <row r="7112" spans="3:9">
      <c r="C7112" s="294"/>
      <c r="E7112" s="294"/>
      <c r="I7112" s="294"/>
    </row>
    <row r="7113" spans="3:9">
      <c r="C7113" s="294"/>
      <c r="E7113" s="294"/>
      <c r="I7113" s="294"/>
    </row>
    <row r="7114" spans="3:9">
      <c r="C7114" s="294"/>
      <c r="E7114" s="294"/>
      <c r="I7114" s="294"/>
    </row>
    <row r="7115" spans="3:9">
      <c r="C7115" s="294"/>
      <c r="E7115" s="294"/>
      <c r="I7115" s="294"/>
    </row>
    <row r="7116" spans="3:9">
      <c r="C7116" s="294"/>
      <c r="E7116" s="294"/>
      <c r="I7116" s="294"/>
    </row>
    <row r="7117" spans="3:9">
      <c r="C7117" s="294"/>
      <c r="E7117" s="294"/>
      <c r="I7117" s="294"/>
    </row>
    <row r="7118" spans="3:9">
      <c r="C7118" s="294"/>
      <c r="E7118" s="294"/>
      <c r="I7118" s="294"/>
    </row>
    <row r="7119" spans="3:9">
      <c r="C7119" s="294"/>
      <c r="E7119" s="294"/>
      <c r="I7119" s="294"/>
    </row>
    <row r="7120" spans="3:9">
      <c r="C7120" s="294"/>
      <c r="E7120" s="294"/>
      <c r="I7120" s="294"/>
    </row>
    <row r="7121" spans="3:9">
      <c r="C7121" s="294"/>
      <c r="E7121" s="294"/>
      <c r="I7121" s="294"/>
    </row>
    <row r="7122" spans="3:9">
      <c r="C7122" s="294"/>
      <c r="E7122" s="294"/>
      <c r="I7122" s="294"/>
    </row>
    <row r="7123" spans="3:9">
      <c r="C7123" s="294"/>
      <c r="E7123" s="294"/>
      <c r="I7123" s="294"/>
    </row>
    <row r="7124" spans="3:9">
      <c r="C7124" s="294"/>
      <c r="E7124" s="294"/>
      <c r="I7124" s="294"/>
    </row>
    <row r="7125" spans="3:9">
      <c r="C7125" s="294"/>
      <c r="E7125" s="294"/>
      <c r="I7125" s="294"/>
    </row>
    <row r="7126" spans="3:9">
      <c r="C7126" s="294"/>
      <c r="E7126" s="294"/>
      <c r="I7126" s="294"/>
    </row>
    <row r="7127" spans="3:9">
      <c r="C7127" s="294"/>
      <c r="E7127" s="294"/>
      <c r="I7127" s="294"/>
    </row>
    <row r="7128" spans="3:9">
      <c r="C7128" s="294"/>
      <c r="E7128" s="294"/>
      <c r="I7128" s="294"/>
    </row>
    <row r="7129" spans="3:9">
      <c r="C7129" s="294"/>
      <c r="E7129" s="294"/>
      <c r="I7129" s="294"/>
    </row>
    <row r="7130" spans="3:9">
      <c r="C7130" s="294"/>
      <c r="E7130" s="294"/>
      <c r="I7130" s="294"/>
    </row>
    <row r="7131" spans="3:9">
      <c r="C7131" s="294"/>
      <c r="E7131" s="294"/>
      <c r="I7131" s="294"/>
    </row>
    <row r="7132" spans="3:9">
      <c r="C7132" s="294"/>
      <c r="E7132" s="294"/>
      <c r="I7132" s="294"/>
    </row>
    <row r="7133" spans="3:9">
      <c r="C7133" s="294"/>
      <c r="E7133" s="294"/>
      <c r="I7133" s="294"/>
    </row>
    <row r="7134" spans="3:9">
      <c r="C7134" s="294"/>
      <c r="E7134" s="294"/>
      <c r="I7134" s="294"/>
    </row>
    <row r="7135" spans="3:9">
      <c r="C7135" s="294"/>
      <c r="E7135" s="294"/>
      <c r="I7135" s="294"/>
    </row>
    <row r="7136" spans="3:9">
      <c r="C7136" s="294"/>
      <c r="E7136" s="294"/>
      <c r="I7136" s="294"/>
    </row>
    <row r="7137" spans="3:9">
      <c r="C7137" s="294"/>
      <c r="E7137" s="294"/>
      <c r="I7137" s="294"/>
    </row>
    <row r="7138" spans="3:9">
      <c r="C7138" s="294"/>
      <c r="E7138" s="294"/>
      <c r="I7138" s="294"/>
    </row>
    <row r="7139" spans="3:9">
      <c r="C7139" s="294"/>
      <c r="E7139" s="294"/>
      <c r="I7139" s="294"/>
    </row>
    <row r="7140" spans="3:9">
      <c r="C7140" s="294"/>
      <c r="E7140" s="294"/>
      <c r="I7140" s="294"/>
    </row>
    <row r="7141" spans="3:9">
      <c r="C7141" s="294"/>
      <c r="E7141" s="294"/>
      <c r="I7141" s="294"/>
    </row>
    <row r="7142" spans="3:9">
      <c r="C7142" s="294"/>
      <c r="E7142" s="294"/>
      <c r="I7142" s="294"/>
    </row>
    <row r="7143" spans="3:9">
      <c r="C7143" s="294"/>
      <c r="E7143" s="294"/>
      <c r="I7143" s="294"/>
    </row>
    <row r="7144" spans="3:9">
      <c r="C7144" s="294"/>
      <c r="E7144" s="294"/>
      <c r="I7144" s="294"/>
    </row>
    <row r="7145" spans="3:9">
      <c r="C7145" s="294"/>
      <c r="E7145" s="294"/>
      <c r="I7145" s="294"/>
    </row>
    <row r="7146" spans="3:9">
      <c r="C7146" s="294"/>
      <c r="E7146" s="294"/>
      <c r="I7146" s="294"/>
    </row>
    <row r="7147" spans="3:9">
      <c r="C7147" s="294"/>
      <c r="E7147" s="294"/>
      <c r="I7147" s="294"/>
    </row>
    <row r="7148" spans="3:9">
      <c r="C7148" s="294"/>
      <c r="E7148" s="294"/>
      <c r="I7148" s="294"/>
    </row>
    <row r="7149" spans="3:9">
      <c r="C7149" s="294"/>
      <c r="E7149" s="294"/>
      <c r="I7149" s="294"/>
    </row>
    <row r="7150" spans="3:9">
      <c r="C7150" s="294"/>
      <c r="E7150" s="294"/>
      <c r="I7150" s="294"/>
    </row>
    <row r="7151" spans="3:9">
      <c r="C7151" s="294"/>
      <c r="E7151" s="294"/>
      <c r="I7151" s="294"/>
    </row>
    <row r="7152" spans="3:9">
      <c r="C7152" s="294"/>
      <c r="E7152" s="294"/>
      <c r="I7152" s="294"/>
    </row>
    <row r="7153" spans="3:9">
      <c r="C7153" s="294"/>
      <c r="E7153" s="294"/>
      <c r="I7153" s="294"/>
    </row>
    <row r="7154" spans="3:9">
      <c r="C7154" s="294"/>
      <c r="E7154" s="294"/>
      <c r="I7154" s="294"/>
    </row>
    <row r="7155" spans="3:9">
      <c r="C7155" s="294"/>
      <c r="E7155" s="294"/>
      <c r="I7155" s="294"/>
    </row>
    <row r="7156" spans="3:9">
      <c r="C7156" s="294"/>
      <c r="E7156" s="294"/>
      <c r="I7156" s="294"/>
    </row>
    <row r="7157" spans="3:9">
      <c r="C7157" s="294"/>
      <c r="E7157" s="294"/>
      <c r="I7157" s="294"/>
    </row>
    <row r="7158" spans="3:9">
      <c r="C7158" s="294"/>
      <c r="E7158" s="294"/>
      <c r="I7158" s="294"/>
    </row>
    <row r="7159" spans="3:9">
      <c r="C7159" s="294"/>
      <c r="E7159" s="294"/>
      <c r="I7159" s="294"/>
    </row>
    <row r="7160" spans="3:9">
      <c r="C7160" s="294"/>
      <c r="E7160" s="294"/>
      <c r="I7160" s="294"/>
    </row>
    <row r="7161" spans="3:9">
      <c r="C7161" s="294"/>
      <c r="E7161" s="294"/>
      <c r="I7161" s="294"/>
    </row>
    <row r="7162" spans="3:9">
      <c r="C7162" s="294"/>
      <c r="E7162" s="294"/>
      <c r="I7162" s="294"/>
    </row>
    <row r="7163" spans="3:9">
      <c r="C7163" s="294"/>
      <c r="E7163" s="294"/>
      <c r="I7163" s="294"/>
    </row>
    <row r="7164" spans="3:9">
      <c r="C7164" s="294"/>
      <c r="E7164" s="294"/>
      <c r="I7164" s="294"/>
    </row>
    <row r="7165" spans="3:9">
      <c r="C7165" s="294"/>
      <c r="E7165" s="294"/>
      <c r="I7165" s="294"/>
    </row>
    <row r="7166" spans="3:9">
      <c r="C7166" s="294"/>
      <c r="E7166" s="294"/>
      <c r="I7166" s="294"/>
    </row>
    <row r="7167" spans="3:9">
      <c r="C7167" s="294"/>
      <c r="E7167" s="294"/>
      <c r="I7167" s="294"/>
    </row>
    <row r="7168" spans="3:9">
      <c r="C7168" s="294"/>
      <c r="E7168" s="294"/>
      <c r="I7168" s="294"/>
    </row>
    <row r="7169" spans="3:9">
      <c r="C7169" s="294"/>
      <c r="E7169" s="294"/>
      <c r="I7169" s="294"/>
    </row>
    <row r="7170" spans="3:9">
      <c r="C7170" s="294"/>
      <c r="E7170" s="294"/>
      <c r="I7170" s="294"/>
    </row>
    <row r="7171" spans="3:9">
      <c r="C7171" s="294"/>
      <c r="E7171" s="294"/>
      <c r="I7171" s="294"/>
    </row>
    <row r="7172" spans="3:9">
      <c r="C7172" s="294"/>
      <c r="E7172" s="294"/>
      <c r="I7172" s="294"/>
    </row>
    <row r="7173" spans="3:9">
      <c r="C7173" s="294"/>
      <c r="E7173" s="294"/>
      <c r="I7173" s="294"/>
    </row>
    <row r="7174" spans="3:9">
      <c r="C7174" s="294"/>
      <c r="E7174" s="294"/>
      <c r="I7174" s="294"/>
    </row>
    <row r="7175" spans="3:9">
      <c r="C7175" s="294"/>
      <c r="E7175" s="294"/>
      <c r="I7175" s="294"/>
    </row>
    <row r="7176" spans="3:9">
      <c r="C7176" s="294"/>
      <c r="E7176" s="294"/>
      <c r="I7176" s="294"/>
    </row>
    <row r="7177" spans="3:9">
      <c r="C7177" s="294"/>
      <c r="E7177" s="294"/>
      <c r="I7177" s="294"/>
    </row>
    <row r="7178" spans="3:9">
      <c r="C7178" s="294"/>
      <c r="E7178" s="294"/>
      <c r="I7178" s="294"/>
    </row>
    <row r="7179" spans="3:9">
      <c r="C7179" s="294"/>
      <c r="E7179" s="294"/>
      <c r="I7179" s="294"/>
    </row>
    <row r="7180" spans="3:9">
      <c r="C7180" s="294"/>
      <c r="E7180" s="294"/>
      <c r="I7180" s="294"/>
    </row>
    <row r="7181" spans="3:9">
      <c r="C7181" s="294"/>
      <c r="E7181" s="294"/>
      <c r="I7181" s="294"/>
    </row>
    <row r="7182" spans="3:9">
      <c r="C7182" s="294"/>
      <c r="E7182" s="294"/>
      <c r="I7182" s="294"/>
    </row>
    <row r="7183" spans="3:9">
      <c r="C7183" s="294"/>
      <c r="E7183" s="294"/>
      <c r="I7183" s="294"/>
    </row>
    <row r="7184" spans="3:9">
      <c r="C7184" s="294"/>
      <c r="E7184" s="294"/>
      <c r="I7184" s="294"/>
    </row>
    <row r="7185" spans="3:9">
      <c r="C7185" s="294"/>
      <c r="E7185" s="294"/>
      <c r="I7185" s="294"/>
    </row>
    <row r="7186" spans="3:9">
      <c r="C7186" s="294"/>
      <c r="E7186" s="294"/>
      <c r="I7186" s="294"/>
    </row>
    <row r="7187" spans="3:9">
      <c r="C7187" s="294"/>
      <c r="E7187" s="294"/>
      <c r="I7187" s="294"/>
    </row>
    <row r="7188" spans="3:9">
      <c r="C7188" s="294"/>
      <c r="E7188" s="294"/>
      <c r="I7188" s="294"/>
    </row>
    <row r="7189" spans="3:9">
      <c r="C7189" s="294"/>
      <c r="E7189" s="294"/>
      <c r="I7189" s="294"/>
    </row>
    <row r="7190" spans="3:9">
      <c r="C7190" s="294"/>
      <c r="E7190" s="294"/>
      <c r="I7190" s="294"/>
    </row>
    <row r="7191" spans="3:9">
      <c r="C7191" s="294"/>
      <c r="E7191" s="294"/>
      <c r="I7191" s="294"/>
    </row>
    <row r="7192" spans="3:9">
      <c r="C7192" s="294"/>
      <c r="E7192" s="294"/>
      <c r="I7192" s="294"/>
    </row>
    <row r="7193" spans="3:9">
      <c r="C7193" s="294"/>
      <c r="E7193" s="294"/>
      <c r="I7193" s="294"/>
    </row>
    <row r="7194" spans="3:9">
      <c r="C7194" s="294"/>
      <c r="E7194" s="294"/>
      <c r="I7194" s="294"/>
    </row>
    <row r="7195" spans="3:9">
      <c r="C7195" s="294"/>
      <c r="E7195" s="294"/>
      <c r="I7195" s="294"/>
    </row>
    <row r="7196" spans="3:9">
      <c r="C7196" s="294"/>
      <c r="E7196" s="294"/>
      <c r="I7196" s="294"/>
    </row>
    <row r="7197" spans="3:9">
      <c r="C7197" s="294"/>
      <c r="E7197" s="294"/>
      <c r="I7197" s="294"/>
    </row>
    <row r="7198" spans="3:9">
      <c r="C7198" s="294"/>
      <c r="E7198" s="294"/>
      <c r="I7198" s="294"/>
    </row>
    <row r="7199" spans="3:9">
      <c r="C7199" s="294"/>
      <c r="E7199" s="294"/>
      <c r="I7199" s="294"/>
    </row>
    <row r="7200" spans="3:9">
      <c r="C7200" s="294"/>
      <c r="E7200" s="294"/>
      <c r="I7200" s="294"/>
    </row>
    <row r="7201" spans="3:9">
      <c r="C7201" s="294"/>
      <c r="E7201" s="294"/>
      <c r="I7201" s="294"/>
    </row>
    <row r="7202" spans="3:9">
      <c r="C7202" s="294"/>
      <c r="E7202" s="294"/>
      <c r="I7202" s="294"/>
    </row>
    <row r="7203" spans="3:9">
      <c r="C7203" s="294"/>
      <c r="E7203" s="294"/>
      <c r="I7203" s="294"/>
    </row>
    <row r="7204" spans="3:9">
      <c r="C7204" s="294"/>
      <c r="E7204" s="294"/>
      <c r="I7204" s="294"/>
    </row>
    <row r="7205" spans="3:9">
      <c r="C7205" s="294"/>
      <c r="E7205" s="294"/>
      <c r="I7205" s="294"/>
    </row>
    <row r="7206" spans="3:9">
      <c r="C7206" s="294"/>
      <c r="E7206" s="294"/>
      <c r="I7206" s="294"/>
    </row>
    <row r="7207" spans="3:9">
      <c r="C7207" s="294"/>
      <c r="E7207" s="294"/>
      <c r="I7207" s="294"/>
    </row>
    <row r="7208" spans="3:9">
      <c r="C7208" s="294"/>
      <c r="E7208" s="294"/>
      <c r="I7208" s="294"/>
    </row>
    <row r="7209" spans="3:9">
      <c r="C7209" s="294"/>
      <c r="E7209" s="294"/>
      <c r="I7209" s="294"/>
    </row>
    <row r="7210" spans="3:9">
      <c r="C7210" s="294"/>
      <c r="E7210" s="294"/>
      <c r="I7210" s="294"/>
    </row>
    <row r="7211" spans="3:9">
      <c r="C7211" s="294"/>
      <c r="E7211" s="294"/>
      <c r="I7211" s="294"/>
    </row>
    <row r="7212" spans="3:9">
      <c r="C7212" s="294"/>
      <c r="E7212" s="294"/>
      <c r="I7212" s="294"/>
    </row>
    <row r="7213" spans="3:9">
      <c r="C7213" s="294"/>
      <c r="E7213" s="294"/>
      <c r="I7213" s="294"/>
    </row>
    <row r="7214" spans="3:9">
      <c r="C7214" s="294"/>
      <c r="E7214" s="294"/>
      <c r="I7214" s="294"/>
    </row>
    <row r="7215" spans="3:9">
      <c r="C7215" s="294"/>
      <c r="E7215" s="294"/>
      <c r="I7215" s="294"/>
    </row>
    <row r="7216" spans="3:9">
      <c r="C7216" s="294"/>
      <c r="E7216" s="294"/>
      <c r="I7216" s="294"/>
    </row>
    <row r="7217" spans="3:9">
      <c r="C7217" s="294"/>
      <c r="E7217" s="294"/>
      <c r="I7217" s="294"/>
    </row>
    <row r="7218" spans="3:9">
      <c r="C7218" s="294"/>
      <c r="E7218" s="294"/>
      <c r="I7218" s="294"/>
    </row>
    <row r="7219" spans="3:9">
      <c r="C7219" s="294"/>
      <c r="E7219" s="294"/>
      <c r="I7219" s="294"/>
    </row>
    <row r="7220" spans="3:9">
      <c r="C7220" s="294"/>
      <c r="E7220" s="294"/>
      <c r="I7220" s="294"/>
    </row>
    <row r="7221" spans="3:9">
      <c r="C7221" s="294"/>
      <c r="E7221" s="294"/>
      <c r="I7221" s="294"/>
    </row>
    <row r="7222" spans="3:9">
      <c r="C7222" s="294"/>
      <c r="E7222" s="294"/>
      <c r="I7222" s="294"/>
    </row>
    <row r="7223" spans="3:9">
      <c r="C7223" s="294"/>
      <c r="E7223" s="294"/>
      <c r="I7223" s="294"/>
    </row>
    <row r="7224" spans="3:9">
      <c r="C7224" s="294"/>
      <c r="E7224" s="294"/>
      <c r="I7224" s="294"/>
    </row>
    <row r="7225" spans="3:9">
      <c r="C7225" s="294"/>
      <c r="E7225" s="294"/>
      <c r="I7225" s="294"/>
    </row>
    <row r="7226" spans="3:9">
      <c r="C7226" s="294"/>
      <c r="E7226" s="294"/>
      <c r="I7226" s="294"/>
    </row>
    <row r="7227" spans="3:9">
      <c r="C7227" s="294"/>
      <c r="E7227" s="294"/>
      <c r="I7227" s="294"/>
    </row>
    <row r="7228" spans="3:9">
      <c r="C7228" s="294"/>
      <c r="E7228" s="294"/>
      <c r="I7228" s="294"/>
    </row>
    <row r="7229" spans="3:9">
      <c r="C7229" s="294"/>
      <c r="E7229" s="294"/>
      <c r="I7229" s="294"/>
    </row>
    <row r="7230" spans="3:9">
      <c r="C7230" s="294"/>
      <c r="E7230" s="294"/>
      <c r="I7230" s="294"/>
    </row>
    <row r="7231" spans="3:9">
      <c r="C7231" s="294"/>
      <c r="E7231" s="294"/>
      <c r="I7231" s="294"/>
    </row>
    <row r="7232" spans="3:9">
      <c r="C7232" s="294"/>
      <c r="E7232" s="294"/>
      <c r="I7232" s="294"/>
    </row>
    <row r="7233" spans="3:9">
      <c r="C7233" s="294"/>
      <c r="E7233" s="294"/>
      <c r="I7233" s="294"/>
    </row>
    <row r="7234" spans="3:9">
      <c r="C7234" s="294"/>
      <c r="E7234" s="294"/>
      <c r="I7234" s="294"/>
    </row>
    <row r="7235" spans="3:9">
      <c r="C7235" s="294"/>
      <c r="E7235" s="294"/>
      <c r="I7235" s="294"/>
    </row>
    <row r="7236" spans="3:9">
      <c r="C7236" s="294"/>
      <c r="E7236" s="294"/>
      <c r="I7236" s="294"/>
    </row>
    <row r="7237" spans="3:9">
      <c r="C7237" s="294"/>
      <c r="E7237" s="294"/>
      <c r="I7237" s="294"/>
    </row>
    <row r="7238" spans="3:9">
      <c r="C7238" s="294"/>
      <c r="E7238" s="294"/>
      <c r="I7238" s="294"/>
    </row>
    <row r="7239" spans="3:9">
      <c r="C7239" s="294"/>
      <c r="E7239" s="294"/>
      <c r="I7239" s="294"/>
    </row>
    <row r="7240" spans="3:9">
      <c r="C7240" s="294"/>
      <c r="E7240" s="294"/>
      <c r="I7240" s="294"/>
    </row>
    <row r="7241" spans="3:9">
      <c r="C7241" s="294"/>
      <c r="E7241" s="294"/>
      <c r="I7241" s="294"/>
    </row>
    <row r="7242" spans="3:9">
      <c r="C7242" s="294"/>
      <c r="E7242" s="294"/>
      <c r="I7242" s="294"/>
    </row>
    <row r="7243" spans="3:9">
      <c r="C7243" s="294"/>
      <c r="E7243" s="294"/>
      <c r="I7243" s="294"/>
    </row>
    <row r="7244" spans="3:9">
      <c r="C7244" s="294"/>
      <c r="E7244" s="294"/>
      <c r="I7244" s="294"/>
    </row>
    <row r="7245" spans="3:9">
      <c r="C7245" s="294"/>
      <c r="E7245" s="294"/>
      <c r="I7245" s="294"/>
    </row>
    <row r="7246" spans="3:9">
      <c r="C7246" s="294"/>
      <c r="E7246" s="294"/>
      <c r="I7246" s="294"/>
    </row>
    <row r="7247" spans="3:9">
      <c r="C7247" s="294"/>
      <c r="E7247" s="294"/>
      <c r="I7247" s="294"/>
    </row>
    <row r="7248" spans="3:9">
      <c r="C7248" s="294"/>
      <c r="E7248" s="294"/>
      <c r="I7248" s="294"/>
    </row>
    <row r="7249" spans="3:9">
      <c r="C7249" s="294"/>
      <c r="E7249" s="294"/>
      <c r="I7249" s="294"/>
    </row>
    <row r="7250" spans="3:9">
      <c r="C7250" s="294"/>
      <c r="E7250" s="294"/>
      <c r="I7250" s="294"/>
    </row>
    <row r="7251" spans="3:9">
      <c r="C7251" s="294"/>
      <c r="E7251" s="294"/>
      <c r="I7251" s="294"/>
    </row>
    <row r="7252" spans="3:9">
      <c r="C7252" s="294"/>
      <c r="E7252" s="294"/>
      <c r="I7252" s="294"/>
    </row>
    <row r="7253" spans="3:9">
      <c r="C7253" s="294"/>
      <c r="E7253" s="294"/>
      <c r="I7253" s="294"/>
    </row>
    <row r="7254" spans="3:9">
      <c r="C7254" s="294"/>
      <c r="E7254" s="294"/>
      <c r="I7254" s="294"/>
    </row>
    <row r="7255" spans="3:9">
      <c r="C7255" s="294"/>
      <c r="E7255" s="294"/>
      <c r="I7255" s="294"/>
    </row>
    <row r="7256" spans="3:9">
      <c r="C7256" s="294"/>
      <c r="E7256" s="294"/>
      <c r="I7256" s="294"/>
    </row>
    <row r="7257" spans="3:9">
      <c r="C7257" s="294"/>
      <c r="E7257" s="294"/>
      <c r="I7257" s="294"/>
    </row>
    <row r="7258" spans="3:9">
      <c r="C7258" s="294"/>
      <c r="E7258" s="294"/>
      <c r="I7258" s="294"/>
    </row>
    <row r="7259" spans="3:9">
      <c r="C7259" s="294"/>
      <c r="E7259" s="294"/>
      <c r="I7259" s="294"/>
    </row>
    <row r="7260" spans="3:9">
      <c r="C7260" s="294"/>
      <c r="E7260" s="294"/>
      <c r="I7260" s="294"/>
    </row>
    <row r="7261" spans="3:9">
      <c r="C7261" s="294"/>
      <c r="E7261" s="294"/>
      <c r="I7261" s="294"/>
    </row>
    <row r="7262" spans="3:9">
      <c r="C7262" s="294"/>
      <c r="E7262" s="294"/>
      <c r="I7262" s="294"/>
    </row>
    <row r="7263" spans="3:9">
      <c r="C7263" s="294"/>
      <c r="E7263" s="294"/>
      <c r="I7263" s="294"/>
    </row>
    <row r="7264" spans="3:9">
      <c r="C7264" s="294"/>
      <c r="E7264" s="294"/>
      <c r="I7264" s="294"/>
    </row>
    <row r="7265" spans="3:9">
      <c r="C7265" s="294"/>
      <c r="E7265" s="294"/>
      <c r="I7265" s="294"/>
    </row>
    <row r="7266" spans="3:9">
      <c r="C7266" s="294"/>
      <c r="E7266" s="294"/>
      <c r="I7266" s="294"/>
    </row>
    <row r="7267" spans="3:9">
      <c r="C7267" s="294"/>
      <c r="E7267" s="294"/>
      <c r="I7267" s="294"/>
    </row>
    <row r="7268" spans="3:9">
      <c r="C7268" s="294"/>
      <c r="E7268" s="294"/>
      <c r="I7268" s="294"/>
    </row>
    <row r="7269" spans="3:9">
      <c r="C7269" s="294"/>
      <c r="E7269" s="294"/>
      <c r="I7269" s="294"/>
    </row>
    <row r="7270" spans="3:9">
      <c r="C7270" s="294"/>
      <c r="E7270" s="294"/>
      <c r="I7270" s="294"/>
    </row>
    <row r="7271" spans="3:9">
      <c r="C7271" s="294"/>
      <c r="E7271" s="294"/>
      <c r="I7271" s="294"/>
    </row>
    <row r="7272" spans="3:9">
      <c r="C7272" s="294"/>
      <c r="E7272" s="294"/>
      <c r="I7272" s="294"/>
    </row>
    <row r="7273" spans="3:9">
      <c r="C7273" s="294"/>
      <c r="E7273" s="294"/>
      <c r="I7273" s="294"/>
    </row>
    <row r="7274" spans="3:9">
      <c r="C7274" s="294"/>
      <c r="E7274" s="294"/>
      <c r="I7274" s="294"/>
    </row>
    <row r="7275" spans="3:9">
      <c r="C7275" s="294"/>
      <c r="E7275" s="294"/>
      <c r="I7275" s="294"/>
    </row>
    <row r="7276" spans="3:9">
      <c r="C7276" s="294"/>
      <c r="E7276" s="294"/>
      <c r="I7276" s="294"/>
    </row>
    <row r="7277" spans="3:9">
      <c r="C7277" s="294"/>
      <c r="E7277" s="294"/>
      <c r="I7277" s="294"/>
    </row>
    <row r="7278" spans="3:9">
      <c r="C7278" s="294"/>
      <c r="E7278" s="294"/>
      <c r="I7278" s="294"/>
    </row>
    <row r="7279" spans="3:9">
      <c r="C7279" s="294"/>
      <c r="E7279" s="294"/>
      <c r="I7279" s="294"/>
    </row>
    <row r="7280" spans="3:9">
      <c r="C7280" s="294"/>
      <c r="E7280" s="294"/>
      <c r="I7280" s="294"/>
    </row>
    <row r="7281" spans="3:9">
      <c r="C7281" s="294"/>
      <c r="E7281" s="294"/>
      <c r="I7281" s="294"/>
    </row>
    <row r="7282" spans="3:9">
      <c r="C7282" s="294"/>
      <c r="E7282" s="294"/>
      <c r="I7282" s="294"/>
    </row>
    <row r="7283" spans="3:9">
      <c r="C7283" s="294"/>
      <c r="E7283" s="294"/>
      <c r="I7283" s="294"/>
    </row>
    <row r="7284" spans="3:9">
      <c r="C7284" s="294"/>
      <c r="E7284" s="294"/>
      <c r="I7284" s="294"/>
    </row>
    <row r="7285" spans="3:9">
      <c r="C7285" s="294"/>
      <c r="E7285" s="294"/>
      <c r="I7285" s="294"/>
    </row>
    <row r="7286" spans="3:9">
      <c r="C7286" s="294"/>
      <c r="E7286" s="294"/>
      <c r="I7286" s="294"/>
    </row>
    <row r="7287" spans="3:9">
      <c r="C7287" s="294"/>
      <c r="E7287" s="294"/>
      <c r="I7287" s="294"/>
    </row>
    <row r="7288" spans="3:9">
      <c r="C7288" s="294"/>
      <c r="E7288" s="294"/>
      <c r="I7288" s="294"/>
    </row>
    <row r="7289" spans="3:9">
      <c r="C7289" s="294"/>
      <c r="E7289" s="294"/>
      <c r="I7289" s="294"/>
    </row>
    <row r="7290" spans="3:9">
      <c r="C7290" s="294"/>
      <c r="E7290" s="294"/>
      <c r="I7290" s="294"/>
    </row>
    <row r="7291" spans="3:9">
      <c r="C7291" s="294"/>
      <c r="E7291" s="294"/>
      <c r="I7291" s="294"/>
    </row>
    <row r="7292" spans="3:9">
      <c r="C7292" s="294"/>
      <c r="E7292" s="294"/>
      <c r="I7292" s="294"/>
    </row>
    <row r="7293" spans="3:9">
      <c r="C7293" s="294"/>
      <c r="E7293" s="294"/>
      <c r="I7293" s="294"/>
    </row>
    <row r="7294" spans="3:9">
      <c r="C7294" s="294"/>
      <c r="E7294" s="294"/>
      <c r="I7294" s="294"/>
    </row>
    <row r="7295" spans="3:9">
      <c r="C7295" s="294"/>
      <c r="E7295" s="294"/>
      <c r="I7295" s="294"/>
    </row>
    <row r="7296" spans="3:9">
      <c r="C7296" s="294"/>
      <c r="E7296" s="294"/>
      <c r="I7296" s="294"/>
    </row>
    <row r="7297" spans="3:9">
      <c r="C7297" s="294"/>
      <c r="E7297" s="294"/>
      <c r="I7297" s="294"/>
    </row>
    <row r="7298" spans="3:9">
      <c r="C7298" s="294"/>
      <c r="E7298" s="294"/>
      <c r="I7298" s="294"/>
    </row>
    <row r="7299" spans="3:9">
      <c r="C7299" s="294"/>
      <c r="E7299" s="294"/>
      <c r="I7299" s="294"/>
    </row>
    <row r="7300" spans="3:9">
      <c r="C7300" s="294"/>
      <c r="E7300" s="294"/>
      <c r="I7300" s="294"/>
    </row>
    <row r="7301" spans="3:9">
      <c r="C7301" s="294"/>
      <c r="E7301" s="294"/>
      <c r="I7301" s="294"/>
    </row>
    <row r="7302" spans="3:9">
      <c r="C7302" s="294"/>
      <c r="E7302" s="294"/>
      <c r="I7302" s="294"/>
    </row>
    <row r="7303" spans="3:9">
      <c r="C7303" s="294"/>
      <c r="E7303" s="294"/>
      <c r="I7303" s="294"/>
    </row>
    <row r="7304" spans="3:9">
      <c r="C7304" s="294"/>
      <c r="E7304" s="294"/>
      <c r="I7304" s="294"/>
    </row>
    <row r="7305" spans="3:9">
      <c r="C7305" s="294"/>
      <c r="E7305" s="294"/>
      <c r="I7305" s="294"/>
    </row>
    <row r="7306" spans="3:9">
      <c r="C7306" s="294"/>
      <c r="E7306" s="294"/>
      <c r="I7306" s="294"/>
    </row>
    <row r="7307" spans="3:9">
      <c r="C7307" s="294"/>
      <c r="E7307" s="294"/>
      <c r="I7307" s="294"/>
    </row>
    <row r="7308" spans="3:9">
      <c r="C7308" s="294"/>
      <c r="E7308" s="294"/>
      <c r="I7308" s="294"/>
    </row>
    <row r="7309" spans="3:9">
      <c r="C7309" s="294"/>
      <c r="E7309" s="294"/>
      <c r="I7309" s="294"/>
    </row>
    <row r="7310" spans="3:9">
      <c r="C7310" s="294"/>
      <c r="E7310" s="294"/>
      <c r="I7310" s="294"/>
    </row>
    <row r="7311" spans="3:9">
      <c r="C7311" s="294"/>
      <c r="E7311" s="294"/>
      <c r="I7311" s="294"/>
    </row>
    <row r="7312" spans="3:9">
      <c r="C7312" s="294"/>
      <c r="E7312" s="294"/>
      <c r="I7312" s="294"/>
    </row>
    <row r="7313" spans="3:9">
      <c r="C7313" s="294"/>
      <c r="E7313" s="294"/>
      <c r="I7313" s="294"/>
    </row>
    <row r="7314" spans="3:9">
      <c r="C7314" s="294"/>
      <c r="E7314" s="294"/>
      <c r="I7314" s="294"/>
    </row>
    <row r="7315" spans="3:9">
      <c r="C7315" s="294"/>
      <c r="E7315" s="294"/>
      <c r="I7315" s="294"/>
    </row>
    <row r="7316" spans="3:9">
      <c r="C7316" s="294"/>
      <c r="E7316" s="294"/>
      <c r="I7316" s="294"/>
    </row>
    <row r="7317" spans="3:9">
      <c r="C7317" s="294"/>
      <c r="E7317" s="294"/>
      <c r="I7317" s="294"/>
    </row>
    <row r="7318" spans="3:9">
      <c r="C7318" s="294"/>
      <c r="E7318" s="294"/>
      <c r="I7318" s="294"/>
    </row>
    <row r="7319" spans="3:9">
      <c r="C7319" s="294"/>
      <c r="E7319" s="294"/>
      <c r="I7319" s="294"/>
    </row>
    <row r="7320" spans="3:9">
      <c r="C7320" s="294"/>
      <c r="E7320" s="294"/>
      <c r="I7320" s="294"/>
    </row>
    <row r="7321" spans="3:9">
      <c r="C7321" s="294"/>
      <c r="E7321" s="294"/>
      <c r="I7321" s="294"/>
    </row>
    <row r="7322" spans="3:9">
      <c r="C7322" s="294"/>
      <c r="E7322" s="294"/>
      <c r="I7322" s="294"/>
    </row>
    <row r="7323" spans="3:9">
      <c r="C7323" s="294"/>
      <c r="E7323" s="294"/>
      <c r="I7323" s="294"/>
    </row>
    <row r="7324" spans="3:9">
      <c r="C7324" s="294"/>
      <c r="E7324" s="294"/>
      <c r="I7324" s="294"/>
    </row>
    <row r="7325" spans="3:9">
      <c r="C7325" s="294"/>
      <c r="E7325" s="294"/>
      <c r="I7325" s="294"/>
    </row>
    <row r="7326" spans="3:9">
      <c r="C7326" s="294"/>
      <c r="E7326" s="294"/>
      <c r="I7326" s="294"/>
    </row>
    <row r="7327" spans="3:9">
      <c r="C7327" s="294"/>
      <c r="E7327" s="294"/>
      <c r="I7327" s="294"/>
    </row>
    <row r="7328" spans="3:9">
      <c r="C7328" s="294"/>
      <c r="E7328" s="294"/>
      <c r="I7328" s="294"/>
    </row>
    <row r="7329" spans="3:9">
      <c r="C7329" s="294"/>
      <c r="E7329" s="294"/>
      <c r="I7329" s="294"/>
    </row>
    <row r="7330" spans="3:9">
      <c r="C7330" s="294"/>
      <c r="E7330" s="294"/>
      <c r="I7330" s="294"/>
    </row>
    <row r="7331" spans="3:9">
      <c r="C7331" s="294"/>
      <c r="E7331" s="294"/>
      <c r="I7331" s="294"/>
    </row>
    <row r="7332" spans="3:9">
      <c r="C7332" s="294"/>
      <c r="E7332" s="294"/>
      <c r="I7332" s="294"/>
    </row>
    <row r="7333" spans="3:9">
      <c r="C7333" s="294"/>
      <c r="E7333" s="294"/>
      <c r="I7333" s="294"/>
    </row>
    <row r="7334" spans="3:9">
      <c r="C7334" s="294"/>
      <c r="E7334" s="294"/>
      <c r="I7334" s="294"/>
    </row>
    <row r="7335" spans="3:9">
      <c r="C7335" s="294"/>
      <c r="E7335" s="294"/>
      <c r="I7335" s="294"/>
    </row>
    <row r="7336" spans="3:9">
      <c r="C7336" s="294"/>
      <c r="E7336" s="294"/>
      <c r="I7336" s="294"/>
    </row>
    <row r="7337" spans="3:9">
      <c r="C7337" s="294"/>
      <c r="E7337" s="294"/>
      <c r="I7337" s="294"/>
    </row>
    <row r="7338" spans="3:9">
      <c r="C7338" s="294"/>
      <c r="E7338" s="294"/>
      <c r="I7338" s="294"/>
    </row>
    <row r="7339" spans="3:9">
      <c r="C7339" s="294"/>
      <c r="E7339" s="294"/>
      <c r="I7339" s="294"/>
    </row>
    <row r="7340" spans="3:9">
      <c r="C7340" s="294"/>
      <c r="E7340" s="294"/>
      <c r="I7340" s="294"/>
    </row>
    <row r="7341" spans="3:9">
      <c r="C7341" s="294"/>
      <c r="E7341" s="294"/>
      <c r="I7341" s="294"/>
    </row>
    <row r="7342" spans="3:9">
      <c r="C7342" s="294"/>
      <c r="E7342" s="294"/>
      <c r="I7342" s="294"/>
    </row>
    <row r="7343" spans="3:9">
      <c r="C7343" s="294"/>
      <c r="E7343" s="294"/>
      <c r="I7343" s="294"/>
    </row>
    <row r="7344" spans="3:9">
      <c r="C7344" s="294"/>
      <c r="E7344" s="294"/>
      <c r="I7344" s="294"/>
    </row>
    <row r="7345" spans="3:9">
      <c r="C7345" s="294"/>
      <c r="E7345" s="294"/>
      <c r="I7345" s="294"/>
    </row>
    <row r="7346" spans="3:9">
      <c r="C7346" s="294"/>
      <c r="E7346" s="294"/>
      <c r="I7346" s="294"/>
    </row>
    <row r="7347" spans="3:9">
      <c r="C7347" s="294"/>
      <c r="E7347" s="294"/>
      <c r="I7347" s="294"/>
    </row>
    <row r="7348" spans="3:9">
      <c r="C7348" s="294"/>
      <c r="E7348" s="294"/>
      <c r="I7348" s="294"/>
    </row>
    <row r="7349" spans="3:9">
      <c r="C7349" s="294"/>
      <c r="E7349" s="294"/>
      <c r="I7349" s="294"/>
    </row>
    <row r="7350" spans="3:9">
      <c r="C7350" s="294"/>
      <c r="E7350" s="294"/>
      <c r="I7350" s="294"/>
    </row>
    <row r="7351" spans="3:9">
      <c r="C7351" s="294"/>
      <c r="E7351" s="294"/>
      <c r="I7351" s="294"/>
    </row>
    <row r="7352" spans="3:9">
      <c r="C7352" s="294"/>
      <c r="E7352" s="294"/>
      <c r="I7352" s="294"/>
    </row>
    <row r="7353" spans="3:9">
      <c r="C7353" s="294"/>
      <c r="E7353" s="294"/>
      <c r="I7353" s="294"/>
    </row>
    <row r="7354" spans="3:9">
      <c r="C7354" s="294"/>
      <c r="E7354" s="294"/>
      <c r="I7354" s="294"/>
    </row>
    <row r="7355" spans="3:9">
      <c r="C7355" s="294"/>
      <c r="E7355" s="294"/>
      <c r="I7355" s="294"/>
    </row>
    <row r="7356" spans="3:9">
      <c r="C7356" s="294"/>
      <c r="E7356" s="294"/>
      <c r="I7356" s="294"/>
    </row>
    <row r="7357" spans="3:9">
      <c r="C7357" s="294"/>
      <c r="E7357" s="294"/>
      <c r="I7357" s="294"/>
    </row>
    <row r="7358" spans="3:9">
      <c r="C7358" s="294"/>
      <c r="E7358" s="294"/>
      <c r="I7358" s="294"/>
    </row>
    <row r="7359" spans="3:9">
      <c r="C7359" s="294"/>
      <c r="E7359" s="294"/>
      <c r="I7359" s="294"/>
    </row>
    <row r="7360" spans="3:9">
      <c r="C7360" s="294"/>
      <c r="E7360" s="294"/>
      <c r="I7360" s="294"/>
    </row>
    <row r="7361" spans="3:9">
      <c r="C7361" s="294"/>
      <c r="E7361" s="294"/>
      <c r="I7361" s="294"/>
    </row>
    <row r="7362" spans="3:9">
      <c r="C7362" s="294"/>
      <c r="E7362" s="294"/>
      <c r="I7362" s="294"/>
    </row>
    <row r="7363" spans="3:9">
      <c r="C7363" s="294"/>
      <c r="E7363" s="294"/>
      <c r="I7363" s="294"/>
    </row>
    <row r="7364" spans="3:9">
      <c r="C7364" s="294"/>
      <c r="E7364" s="294"/>
      <c r="I7364" s="294"/>
    </row>
    <row r="7365" spans="3:9">
      <c r="C7365" s="294"/>
      <c r="E7365" s="294"/>
      <c r="I7365" s="294"/>
    </row>
    <row r="7366" spans="3:9">
      <c r="C7366" s="294"/>
      <c r="E7366" s="294"/>
      <c r="I7366" s="294"/>
    </row>
    <row r="7367" spans="3:9">
      <c r="C7367" s="294"/>
      <c r="E7367" s="294"/>
      <c r="I7367" s="294"/>
    </row>
    <row r="7368" spans="3:9">
      <c r="C7368" s="294"/>
      <c r="E7368" s="294"/>
      <c r="I7368" s="294"/>
    </row>
    <row r="7369" spans="3:9">
      <c r="C7369" s="294"/>
      <c r="E7369" s="294"/>
      <c r="I7369" s="294"/>
    </row>
    <row r="7370" spans="3:9">
      <c r="C7370" s="294"/>
      <c r="E7370" s="294"/>
      <c r="I7370" s="294"/>
    </row>
    <row r="7371" spans="3:9">
      <c r="C7371" s="294"/>
      <c r="E7371" s="294"/>
      <c r="I7371" s="294"/>
    </row>
    <row r="7372" spans="3:9">
      <c r="C7372" s="294"/>
      <c r="E7372" s="294"/>
      <c r="I7372" s="294"/>
    </row>
    <row r="7373" spans="3:9">
      <c r="C7373" s="294"/>
      <c r="E7373" s="294"/>
      <c r="I7373" s="294"/>
    </row>
    <row r="7374" spans="3:9">
      <c r="C7374" s="294"/>
      <c r="E7374" s="294"/>
      <c r="I7374" s="294"/>
    </row>
    <row r="7375" spans="3:9">
      <c r="C7375" s="294"/>
      <c r="E7375" s="294"/>
      <c r="I7375" s="294"/>
    </row>
    <row r="7376" spans="3:9">
      <c r="C7376" s="294"/>
      <c r="E7376" s="294"/>
      <c r="I7376" s="294"/>
    </row>
    <row r="7377" spans="3:9">
      <c r="C7377" s="294"/>
      <c r="E7377" s="294"/>
      <c r="I7377" s="294"/>
    </row>
    <row r="7378" spans="3:9">
      <c r="C7378" s="294"/>
      <c r="E7378" s="294"/>
      <c r="I7378" s="294"/>
    </row>
    <row r="7379" spans="3:9">
      <c r="C7379" s="294"/>
      <c r="E7379" s="294"/>
      <c r="I7379" s="294"/>
    </row>
    <row r="7380" spans="3:9">
      <c r="C7380" s="294"/>
      <c r="E7380" s="294"/>
      <c r="I7380" s="294"/>
    </row>
    <row r="7381" spans="3:9">
      <c r="C7381" s="294"/>
      <c r="E7381" s="294"/>
      <c r="I7381" s="294"/>
    </row>
    <row r="7382" spans="3:9">
      <c r="C7382" s="294"/>
      <c r="E7382" s="294"/>
      <c r="I7382" s="294"/>
    </row>
    <row r="7383" spans="3:9">
      <c r="C7383" s="294"/>
      <c r="E7383" s="294"/>
      <c r="I7383" s="294"/>
    </row>
    <row r="7384" spans="3:9">
      <c r="C7384" s="294"/>
      <c r="E7384" s="294"/>
      <c r="I7384" s="294"/>
    </row>
    <row r="7385" spans="3:9">
      <c r="C7385" s="294"/>
      <c r="E7385" s="294"/>
      <c r="I7385" s="294"/>
    </row>
    <row r="7386" spans="3:9">
      <c r="C7386" s="294"/>
      <c r="E7386" s="294"/>
      <c r="I7386" s="294"/>
    </row>
    <row r="7387" spans="3:9">
      <c r="C7387" s="294"/>
      <c r="E7387" s="294"/>
      <c r="I7387" s="294"/>
    </row>
    <row r="7388" spans="3:9">
      <c r="C7388" s="294"/>
      <c r="E7388" s="294"/>
      <c r="I7388" s="294"/>
    </row>
    <row r="7389" spans="3:9">
      <c r="C7389" s="294"/>
      <c r="E7389" s="294"/>
      <c r="I7389" s="294"/>
    </row>
    <row r="7390" spans="3:9">
      <c r="C7390" s="294"/>
      <c r="E7390" s="294"/>
      <c r="I7390" s="294"/>
    </row>
    <row r="7391" spans="3:9">
      <c r="C7391" s="294"/>
      <c r="E7391" s="294"/>
      <c r="I7391" s="294"/>
    </row>
    <row r="7392" spans="3:9">
      <c r="C7392" s="294"/>
      <c r="E7392" s="294"/>
      <c r="I7392" s="294"/>
    </row>
    <row r="7393" spans="3:9">
      <c r="C7393" s="294"/>
      <c r="E7393" s="294"/>
      <c r="I7393" s="294"/>
    </row>
    <row r="7394" spans="3:9">
      <c r="C7394" s="294"/>
      <c r="E7394" s="294"/>
      <c r="I7394" s="294"/>
    </row>
    <row r="7395" spans="3:9">
      <c r="C7395" s="294"/>
      <c r="E7395" s="294"/>
      <c r="I7395" s="294"/>
    </row>
    <row r="7396" spans="3:9">
      <c r="C7396" s="294"/>
      <c r="E7396" s="294"/>
      <c r="I7396" s="294"/>
    </row>
    <row r="7397" spans="3:9">
      <c r="C7397" s="294"/>
      <c r="E7397" s="294"/>
      <c r="I7397" s="294"/>
    </row>
    <row r="7398" spans="3:9">
      <c r="C7398" s="294"/>
      <c r="E7398" s="294"/>
      <c r="I7398" s="294"/>
    </row>
    <row r="7399" spans="3:9">
      <c r="C7399" s="294"/>
      <c r="E7399" s="294"/>
      <c r="I7399" s="294"/>
    </row>
    <row r="7400" spans="3:9">
      <c r="C7400" s="294"/>
      <c r="E7400" s="294"/>
      <c r="I7400" s="294"/>
    </row>
    <row r="7401" spans="3:9">
      <c r="C7401" s="294"/>
      <c r="E7401" s="294"/>
      <c r="I7401" s="294"/>
    </row>
    <row r="7402" spans="3:9">
      <c r="C7402" s="294"/>
      <c r="E7402" s="294"/>
      <c r="I7402" s="294"/>
    </row>
    <row r="7403" spans="3:9">
      <c r="C7403" s="294"/>
      <c r="E7403" s="294"/>
      <c r="I7403" s="294"/>
    </row>
    <row r="7404" spans="3:9">
      <c r="C7404" s="294"/>
      <c r="E7404" s="294"/>
      <c r="I7404" s="294"/>
    </row>
    <row r="7405" spans="3:9">
      <c r="C7405" s="294"/>
      <c r="E7405" s="294"/>
      <c r="I7405" s="294"/>
    </row>
    <row r="7406" spans="3:9">
      <c r="C7406" s="294"/>
      <c r="E7406" s="294"/>
      <c r="I7406" s="294"/>
    </row>
    <row r="7407" spans="3:9">
      <c r="C7407" s="294"/>
      <c r="E7407" s="294"/>
      <c r="I7407" s="294"/>
    </row>
    <row r="7408" spans="3:9">
      <c r="C7408" s="294"/>
      <c r="E7408" s="294"/>
      <c r="I7408" s="294"/>
    </row>
    <row r="7409" spans="3:9">
      <c r="C7409" s="294"/>
      <c r="E7409" s="294"/>
      <c r="I7409" s="294"/>
    </row>
    <row r="7410" spans="3:9">
      <c r="C7410" s="294"/>
      <c r="E7410" s="294"/>
      <c r="I7410" s="294"/>
    </row>
    <row r="7411" spans="3:9">
      <c r="C7411" s="294"/>
      <c r="E7411" s="294"/>
      <c r="I7411" s="294"/>
    </row>
    <row r="7412" spans="3:9">
      <c r="C7412" s="294"/>
      <c r="E7412" s="294"/>
      <c r="I7412" s="294"/>
    </row>
    <row r="7413" spans="3:9">
      <c r="C7413" s="294"/>
      <c r="E7413" s="294"/>
      <c r="I7413" s="294"/>
    </row>
    <row r="7414" spans="3:9">
      <c r="C7414" s="294"/>
      <c r="E7414" s="294"/>
      <c r="I7414" s="294"/>
    </row>
    <row r="7415" spans="3:9">
      <c r="C7415" s="294"/>
      <c r="E7415" s="294"/>
      <c r="I7415" s="294"/>
    </row>
    <row r="7416" spans="3:9">
      <c r="C7416" s="294"/>
      <c r="E7416" s="294"/>
      <c r="I7416" s="294"/>
    </row>
    <row r="7417" spans="3:9">
      <c r="C7417" s="294"/>
      <c r="E7417" s="294"/>
      <c r="I7417" s="294"/>
    </row>
    <row r="7418" spans="3:9">
      <c r="C7418" s="294"/>
      <c r="E7418" s="294"/>
      <c r="I7418" s="294"/>
    </row>
    <row r="7419" spans="3:9">
      <c r="C7419" s="294"/>
      <c r="E7419" s="294"/>
      <c r="I7419" s="294"/>
    </row>
    <row r="7420" spans="3:9">
      <c r="C7420" s="294"/>
      <c r="E7420" s="294"/>
      <c r="I7420" s="294"/>
    </row>
    <row r="7421" spans="3:9">
      <c r="C7421" s="294"/>
      <c r="E7421" s="294"/>
      <c r="I7421" s="294"/>
    </row>
    <row r="7422" spans="3:9">
      <c r="C7422" s="294"/>
      <c r="E7422" s="294"/>
      <c r="I7422" s="294"/>
    </row>
    <row r="7423" spans="3:9">
      <c r="C7423" s="294"/>
      <c r="E7423" s="294"/>
      <c r="I7423" s="294"/>
    </row>
    <row r="7424" spans="3:9">
      <c r="C7424" s="294"/>
      <c r="E7424" s="294"/>
      <c r="I7424" s="294"/>
    </row>
    <row r="7425" spans="3:9">
      <c r="C7425" s="294"/>
      <c r="E7425" s="294"/>
      <c r="I7425" s="294"/>
    </row>
    <row r="7426" spans="3:9">
      <c r="C7426" s="294"/>
      <c r="E7426" s="294"/>
      <c r="I7426" s="294"/>
    </row>
    <row r="7427" spans="3:9">
      <c r="C7427" s="294"/>
      <c r="E7427" s="294"/>
      <c r="I7427" s="294"/>
    </row>
    <row r="7428" spans="3:9">
      <c r="C7428" s="294"/>
      <c r="E7428" s="294"/>
      <c r="I7428" s="294"/>
    </row>
    <row r="7429" spans="3:9">
      <c r="C7429" s="294"/>
      <c r="E7429" s="294"/>
      <c r="I7429" s="294"/>
    </row>
    <row r="7430" spans="3:9">
      <c r="C7430" s="294"/>
      <c r="E7430" s="294"/>
      <c r="I7430" s="294"/>
    </row>
    <row r="7431" spans="3:9">
      <c r="C7431" s="294"/>
      <c r="E7431" s="294"/>
      <c r="I7431" s="294"/>
    </row>
    <row r="7432" spans="3:9">
      <c r="C7432" s="294"/>
      <c r="E7432" s="294"/>
      <c r="I7432" s="294"/>
    </row>
    <row r="7433" spans="3:9">
      <c r="C7433" s="294"/>
      <c r="E7433" s="294"/>
      <c r="I7433" s="294"/>
    </row>
    <row r="7434" spans="3:9">
      <c r="C7434" s="294"/>
      <c r="E7434" s="294"/>
      <c r="I7434" s="294"/>
    </row>
    <row r="7435" spans="3:9">
      <c r="C7435" s="294"/>
      <c r="E7435" s="294"/>
      <c r="I7435" s="294"/>
    </row>
    <row r="7436" spans="3:9">
      <c r="C7436" s="294"/>
      <c r="E7436" s="294"/>
      <c r="I7436" s="294"/>
    </row>
    <row r="7437" spans="3:9">
      <c r="C7437" s="294"/>
      <c r="E7437" s="294"/>
      <c r="I7437" s="294"/>
    </row>
    <row r="7438" spans="3:9">
      <c r="C7438" s="294"/>
      <c r="E7438" s="294"/>
      <c r="I7438" s="294"/>
    </row>
    <row r="7439" spans="3:9">
      <c r="C7439" s="294"/>
      <c r="E7439" s="294"/>
      <c r="I7439" s="294"/>
    </row>
    <row r="7440" spans="3:9">
      <c r="C7440" s="294"/>
      <c r="E7440" s="294"/>
      <c r="I7440" s="294"/>
    </row>
    <row r="7441" spans="3:9">
      <c r="C7441" s="294"/>
      <c r="E7441" s="294"/>
      <c r="I7441" s="294"/>
    </row>
    <row r="7442" spans="3:9">
      <c r="C7442" s="294"/>
      <c r="E7442" s="294"/>
      <c r="I7442" s="294"/>
    </row>
    <row r="7443" spans="3:9">
      <c r="C7443" s="294"/>
      <c r="E7443" s="294"/>
      <c r="I7443" s="294"/>
    </row>
    <row r="7444" spans="3:9">
      <c r="C7444" s="294"/>
      <c r="E7444" s="294"/>
      <c r="I7444" s="294"/>
    </row>
    <row r="7445" spans="3:9">
      <c r="C7445" s="294"/>
      <c r="E7445" s="294"/>
      <c r="I7445" s="294"/>
    </row>
    <row r="7446" spans="3:9">
      <c r="C7446" s="294"/>
      <c r="E7446" s="294"/>
      <c r="I7446" s="294"/>
    </row>
    <row r="7447" spans="3:9">
      <c r="C7447" s="294"/>
      <c r="E7447" s="294"/>
      <c r="I7447" s="294"/>
    </row>
    <row r="7448" spans="3:9">
      <c r="C7448" s="294"/>
      <c r="E7448" s="294"/>
      <c r="I7448" s="294"/>
    </row>
    <row r="7449" spans="3:9">
      <c r="C7449" s="294"/>
      <c r="E7449" s="294"/>
      <c r="I7449" s="294"/>
    </row>
    <row r="7450" spans="3:9">
      <c r="C7450" s="294"/>
      <c r="E7450" s="294"/>
      <c r="I7450" s="294"/>
    </row>
    <row r="7451" spans="3:9">
      <c r="C7451" s="294"/>
      <c r="E7451" s="294"/>
      <c r="I7451" s="294"/>
    </row>
    <row r="7452" spans="3:9">
      <c r="C7452" s="294"/>
      <c r="E7452" s="294"/>
      <c r="I7452" s="294"/>
    </row>
    <row r="7453" spans="3:9">
      <c r="C7453" s="294"/>
      <c r="E7453" s="294"/>
      <c r="I7453" s="294"/>
    </row>
    <row r="7454" spans="3:9">
      <c r="C7454" s="294"/>
      <c r="E7454" s="294"/>
      <c r="I7454" s="294"/>
    </row>
    <row r="7455" spans="3:9">
      <c r="C7455" s="294"/>
      <c r="E7455" s="294"/>
      <c r="I7455" s="294"/>
    </row>
    <row r="7456" spans="3:9">
      <c r="C7456" s="294"/>
      <c r="E7456" s="294"/>
      <c r="I7456" s="294"/>
    </row>
    <row r="7457" spans="3:9">
      <c r="C7457" s="294"/>
      <c r="E7457" s="294"/>
      <c r="I7457" s="294"/>
    </row>
    <row r="7458" spans="3:9">
      <c r="C7458" s="294"/>
      <c r="E7458" s="294"/>
      <c r="I7458" s="294"/>
    </row>
    <row r="7459" spans="3:9">
      <c r="C7459" s="294"/>
      <c r="E7459" s="294"/>
      <c r="I7459" s="294"/>
    </row>
    <row r="7460" spans="3:9">
      <c r="C7460" s="294"/>
      <c r="E7460" s="294"/>
      <c r="I7460" s="294"/>
    </row>
    <row r="7461" spans="3:9">
      <c r="C7461" s="294"/>
      <c r="E7461" s="294"/>
      <c r="I7461" s="294"/>
    </row>
    <row r="7462" spans="3:9">
      <c r="C7462" s="294"/>
      <c r="E7462" s="294"/>
      <c r="I7462" s="294"/>
    </row>
    <row r="7463" spans="3:9">
      <c r="C7463" s="294"/>
      <c r="E7463" s="294"/>
      <c r="I7463" s="294"/>
    </row>
    <row r="7464" spans="3:9">
      <c r="C7464" s="294"/>
      <c r="E7464" s="294"/>
      <c r="I7464" s="294"/>
    </row>
    <row r="7465" spans="3:9">
      <c r="C7465" s="294"/>
      <c r="E7465" s="294"/>
      <c r="I7465" s="294"/>
    </row>
    <row r="7466" spans="3:9">
      <c r="C7466" s="294"/>
      <c r="E7466" s="294"/>
      <c r="I7466" s="294"/>
    </row>
    <row r="7467" spans="3:9">
      <c r="C7467" s="294"/>
      <c r="E7467" s="294"/>
      <c r="I7467" s="294"/>
    </row>
    <row r="7468" spans="3:9">
      <c r="C7468" s="294"/>
      <c r="E7468" s="294"/>
      <c r="I7468" s="294"/>
    </row>
    <row r="7469" spans="3:9">
      <c r="C7469" s="294"/>
      <c r="E7469" s="294"/>
      <c r="I7469" s="294"/>
    </row>
    <row r="7470" spans="3:9">
      <c r="C7470" s="294"/>
      <c r="E7470" s="294"/>
      <c r="I7470" s="294"/>
    </row>
    <row r="7471" spans="3:9">
      <c r="C7471" s="294"/>
      <c r="E7471" s="294"/>
      <c r="I7471" s="294"/>
    </row>
    <row r="7472" spans="3:9">
      <c r="C7472" s="294"/>
      <c r="E7472" s="294"/>
      <c r="I7472" s="294"/>
    </row>
    <row r="7473" spans="3:9">
      <c r="C7473" s="294"/>
      <c r="E7473" s="294"/>
      <c r="I7473" s="294"/>
    </row>
    <row r="7474" spans="3:9">
      <c r="C7474" s="294"/>
      <c r="E7474" s="294"/>
      <c r="I7474" s="294"/>
    </row>
    <row r="7475" spans="3:9">
      <c r="C7475" s="294"/>
      <c r="E7475" s="294"/>
      <c r="I7475" s="294"/>
    </row>
    <row r="7476" spans="3:9">
      <c r="C7476" s="294"/>
      <c r="E7476" s="294"/>
      <c r="I7476" s="294"/>
    </row>
    <row r="7477" spans="3:9">
      <c r="C7477" s="294"/>
      <c r="E7477" s="294"/>
      <c r="I7477" s="294"/>
    </row>
    <row r="7478" spans="3:9">
      <c r="C7478" s="294"/>
      <c r="E7478" s="294"/>
      <c r="I7478" s="294"/>
    </row>
    <row r="7479" spans="3:9">
      <c r="C7479" s="294"/>
      <c r="E7479" s="294"/>
      <c r="I7479" s="294"/>
    </row>
    <row r="7480" spans="3:9">
      <c r="C7480" s="294"/>
      <c r="E7480" s="294"/>
      <c r="I7480" s="294"/>
    </row>
    <row r="7481" spans="3:9">
      <c r="C7481" s="294"/>
      <c r="E7481" s="294"/>
      <c r="I7481" s="294"/>
    </row>
    <row r="7482" spans="3:9">
      <c r="C7482" s="294"/>
      <c r="E7482" s="294"/>
      <c r="I7482" s="294"/>
    </row>
    <row r="7483" spans="3:9">
      <c r="C7483" s="294"/>
      <c r="E7483" s="294"/>
      <c r="I7483" s="294"/>
    </row>
    <row r="7484" spans="3:9">
      <c r="C7484" s="294"/>
      <c r="E7484" s="294"/>
      <c r="I7484" s="294"/>
    </row>
    <row r="7485" spans="3:9">
      <c r="C7485" s="294"/>
      <c r="E7485" s="294"/>
      <c r="I7485" s="294"/>
    </row>
    <row r="7486" spans="3:9">
      <c r="C7486" s="294"/>
      <c r="E7486" s="294"/>
      <c r="I7486" s="294"/>
    </row>
    <row r="7487" spans="3:9">
      <c r="C7487" s="294"/>
      <c r="E7487" s="294"/>
      <c r="I7487" s="294"/>
    </row>
    <row r="7488" spans="3:9">
      <c r="C7488" s="294"/>
      <c r="E7488" s="294"/>
      <c r="I7488" s="294"/>
    </row>
    <row r="7489" spans="3:9">
      <c r="C7489" s="294"/>
      <c r="E7489" s="294"/>
      <c r="I7489" s="294"/>
    </row>
    <row r="7490" spans="3:9">
      <c r="C7490" s="294"/>
      <c r="E7490" s="294"/>
      <c r="I7490" s="294"/>
    </row>
    <row r="7491" spans="3:9">
      <c r="C7491" s="294"/>
      <c r="E7491" s="294"/>
      <c r="I7491" s="294"/>
    </row>
    <row r="7492" spans="3:9">
      <c r="C7492" s="294"/>
      <c r="E7492" s="294"/>
      <c r="I7492" s="294"/>
    </row>
    <row r="7493" spans="3:9">
      <c r="C7493" s="294"/>
      <c r="E7493" s="294"/>
      <c r="I7493" s="294"/>
    </row>
    <row r="7494" spans="3:9">
      <c r="C7494" s="294"/>
      <c r="E7494" s="294"/>
      <c r="I7494" s="294"/>
    </row>
    <row r="7495" spans="3:9">
      <c r="C7495" s="294"/>
      <c r="E7495" s="294"/>
      <c r="I7495" s="294"/>
    </row>
    <row r="7496" spans="3:9">
      <c r="C7496" s="294"/>
      <c r="E7496" s="294"/>
      <c r="I7496" s="294"/>
    </row>
    <row r="7497" spans="3:9">
      <c r="C7497" s="294"/>
      <c r="E7497" s="294"/>
      <c r="I7497" s="294"/>
    </row>
    <row r="7498" spans="3:9">
      <c r="C7498" s="294"/>
      <c r="E7498" s="294"/>
      <c r="I7498" s="294"/>
    </row>
    <row r="7499" spans="3:9">
      <c r="C7499" s="294"/>
      <c r="E7499" s="294"/>
      <c r="I7499" s="294"/>
    </row>
    <row r="7500" spans="3:9">
      <c r="C7500" s="294"/>
      <c r="E7500" s="294"/>
      <c r="I7500" s="294"/>
    </row>
    <row r="7501" spans="3:9">
      <c r="C7501" s="294"/>
      <c r="E7501" s="294"/>
      <c r="I7501" s="294"/>
    </row>
    <row r="7502" spans="3:9">
      <c r="C7502" s="294"/>
      <c r="E7502" s="294"/>
      <c r="I7502" s="294"/>
    </row>
    <row r="7503" spans="3:9">
      <c r="C7503" s="294"/>
      <c r="E7503" s="294"/>
      <c r="I7503" s="294"/>
    </row>
    <row r="7504" spans="3:9">
      <c r="C7504" s="294"/>
      <c r="E7504" s="294"/>
      <c r="I7504" s="294"/>
    </row>
    <row r="7505" spans="3:9">
      <c r="C7505" s="294"/>
      <c r="E7505" s="294"/>
      <c r="I7505" s="294"/>
    </row>
    <row r="7506" spans="3:9">
      <c r="C7506" s="294"/>
      <c r="E7506" s="294"/>
      <c r="I7506" s="294"/>
    </row>
    <row r="7507" spans="3:9">
      <c r="C7507" s="294"/>
      <c r="E7507" s="294"/>
      <c r="I7507" s="294"/>
    </row>
    <row r="7508" spans="3:9">
      <c r="C7508" s="294"/>
      <c r="E7508" s="294"/>
      <c r="I7508" s="294"/>
    </row>
    <row r="7509" spans="3:9">
      <c r="C7509" s="294"/>
      <c r="E7509" s="294"/>
      <c r="I7509" s="294"/>
    </row>
    <row r="7510" spans="3:9">
      <c r="C7510" s="294"/>
      <c r="E7510" s="294"/>
      <c r="I7510" s="294"/>
    </row>
    <row r="7511" spans="3:9">
      <c r="C7511" s="294"/>
      <c r="E7511" s="294"/>
      <c r="I7511" s="294"/>
    </row>
    <row r="7512" spans="3:9">
      <c r="C7512" s="294"/>
      <c r="E7512" s="294"/>
      <c r="I7512" s="294"/>
    </row>
    <row r="7513" spans="3:9">
      <c r="C7513" s="294"/>
      <c r="E7513" s="294"/>
      <c r="I7513" s="294"/>
    </row>
    <row r="7514" spans="3:9">
      <c r="C7514" s="294"/>
      <c r="E7514" s="294"/>
      <c r="I7514" s="294"/>
    </row>
    <row r="7515" spans="3:9">
      <c r="C7515" s="294"/>
      <c r="E7515" s="294"/>
      <c r="I7515" s="294"/>
    </row>
    <row r="7516" spans="3:9">
      <c r="C7516" s="294"/>
      <c r="E7516" s="294"/>
      <c r="I7516" s="294"/>
    </row>
    <row r="7517" spans="3:9">
      <c r="C7517" s="294"/>
      <c r="E7517" s="294"/>
      <c r="I7517" s="294"/>
    </row>
    <row r="7518" spans="3:9">
      <c r="C7518" s="294"/>
      <c r="E7518" s="294"/>
      <c r="I7518" s="294"/>
    </row>
    <row r="7519" spans="3:9">
      <c r="C7519" s="294"/>
      <c r="E7519" s="294"/>
      <c r="I7519" s="294"/>
    </row>
    <row r="7520" spans="3:9">
      <c r="C7520" s="294"/>
      <c r="E7520" s="294"/>
      <c r="I7520" s="294"/>
    </row>
    <row r="7521" spans="3:9">
      <c r="C7521" s="294"/>
      <c r="E7521" s="294"/>
      <c r="I7521" s="294"/>
    </row>
    <row r="7522" spans="3:9">
      <c r="C7522" s="294"/>
      <c r="E7522" s="294"/>
      <c r="I7522" s="294"/>
    </row>
    <row r="7523" spans="3:9">
      <c r="C7523" s="294"/>
      <c r="E7523" s="294"/>
      <c r="I7523" s="294"/>
    </row>
    <row r="7524" spans="3:9">
      <c r="C7524" s="294"/>
      <c r="E7524" s="294"/>
      <c r="I7524" s="294"/>
    </row>
    <row r="7525" spans="3:9">
      <c r="C7525" s="294"/>
      <c r="E7525" s="294"/>
      <c r="I7525" s="294"/>
    </row>
    <row r="7526" spans="3:9">
      <c r="C7526" s="294"/>
      <c r="E7526" s="294"/>
      <c r="I7526" s="294"/>
    </row>
    <row r="7527" spans="3:9">
      <c r="C7527" s="294"/>
      <c r="E7527" s="294"/>
      <c r="I7527" s="294"/>
    </row>
    <row r="7528" spans="3:9">
      <c r="C7528" s="294"/>
      <c r="E7528" s="294"/>
      <c r="I7528" s="294"/>
    </row>
    <row r="7529" spans="3:9">
      <c r="C7529" s="294"/>
      <c r="E7529" s="294"/>
      <c r="I7529" s="294"/>
    </row>
    <row r="7530" spans="3:9">
      <c r="C7530" s="294"/>
      <c r="E7530" s="294"/>
      <c r="I7530" s="294"/>
    </row>
    <row r="7531" spans="3:9">
      <c r="C7531" s="294"/>
      <c r="E7531" s="294"/>
      <c r="I7531" s="294"/>
    </row>
    <row r="7532" spans="3:9">
      <c r="C7532" s="294"/>
      <c r="E7532" s="294"/>
      <c r="I7532" s="294"/>
    </row>
    <row r="7533" spans="3:9">
      <c r="C7533" s="294"/>
      <c r="E7533" s="294"/>
      <c r="I7533" s="294"/>
    </row>
    <row r="7534" spans="3:9">
      <c r="C7534" s="294"/>
      <c r="E7534" s="294"/>
      <c r="I7534" s="294"/>
    </row>
    <row r="7535" spans="3:9">
      <c r="C7535" s="294"/>
      <c r="E7535" s="294"/>
      <c r="I7535" s="294"/>
    </row>
    <row r="7536" spans="3:9">
      <c r="C7536" s="294"/>
      <c r="E7536" s="294"/>
      <c r="I7536" s="294"/>
    </row>
    <row r="7537" spans="3:9">
      <c r="C7537" s="294"/>
      <c r="E7537" s="294"/>
      <c r="I7537" s="294"/>
    </row>
    <row r="7538" spans="3:9">
      <c r="C7538" s="294"/>
      <c r="E7538" s="294"/>
      <c r="I7538" s="294"/>
    </row>
    <row r="7539" spans="3:9">
      <c r="C7539" s="294"/>
      <c r="E7539" s="294"/>
      <c r="I7539" s="294"/>
    </row>
    <row r="7540" spans="3:9">
      <c r="C7540" s="294"/>
      <c r="E7540" s="294"/>
      <c r="I7540" s="294"/>
    </row>
    <row r="7541" spans="3:9">
      <c r="C7541" s="294"/>
      <c r="E7541" s="294"/>
      <c r="I7541" s="294"/>
    </row>
    <row r="7542" spans="3:9">
      <c r="C7542" s="294"/>
      <c r="E7542" s="294"/>
      <c r="I7542" s="294"/>
    </row>
    <row r="7543" spans="3:9">
      <c r="C7543" s="294"/>
      <c r="E7543" s="294"/>
      <c r="I7543" s="294"/>
    </row>
    <row r="7544" spans="3:9">
      <c r="C7544" s="294"/>
      <c r="E7544" s="294"/>
      <c r="I7544" s="294"/>
    </row>
    <row r="7545" spans="3:9">
      <c r="C7545" s="294"/>
      <c r="E7545" s="294"/>
      <c r="I7545" s="294"/>
    </row>
    <row r="7546" spans="3:9">
      <c r="C7546" s="294"/>
      <c r="E7546" s="294"/>
      <c r="I7546" s="294"/>
    </row>
    <row r="7547" spans="3:9">
      <c r="C7547" s="294"/>
      <c r="E7547" s="294"/>
      <c r="I7547" s="294"/>
    </row>
    <row r="7548" spans="3:9">
      <c r="C7548" s="294"/>
      <c r="E7548" s="294"/>
      <c r="I7548" s="294"/>
    </row>
    <row r="7549" spans="3:9">
      <c r="C7549" s="294"/>
      <c r="E7549" s="294"/>
      <c r="I7549" s="294"/>
    </row>
    <row r="7550" spans="3:9">
      <c r="C7550" s="294"/>
      <c r="E7550" s="294"/>
      <c r="I7550" s="294"/>
    </row>
    <row r="7551" spans="3:9">
      <c r="C7551" s="294"/>
      <c r="E7551" s="294"/>
      <c r="I7551" s="294"/>
    </row>
    <row r="7552" spans="3:9">
      <c r="C7552" s="294"/>
      <c r="E7552" s="294"/>
      <c r="I7552" s="294"/>
    </row>
    <row r="7553" spans="3:9">
      <c r="C7553" s="294"/>
      <c r="E7553" s="294"/>
      <c r="I7553" s="294"/>
    </row>
    <row r="7554" spans="3:9">
      <c r="C7554" s="294"/>
      <c r="E7554" s="294"/>
      <c r="I7554" s="294"/>
    </row>
    <row r="7555" spans="3:9">
      <c r="C7555" s="294"/>
      <c r="E7555" s="294"/>
      <c r="I7555" s="294"/>
    </row>
    <row r="7556" spans="3:9">
      <c r="C7556" s="294"/>
      <c r="E7556" s="294"/>
      <c r="I7556" s="294"/>
    </row>
    <row r="7557" spans="3:9">
      <c r="C7557" s="294"/>
      <c r="E7557" s="294"/>
      <c r="I7557" s="294"/>
    </row>
    <row r="7558" spans="3:9">
      <c r="C7558" s="294"/>
      <c r="E7558" s="294"/>
      <c r="I7558" s="294"/>
    </row>
    <row r="7559" spans="3:9">
      <c r="C7559" s="294"/>
      <c r="E7559" s="294"/>
      <c r="I7559" s="294"/>
    </row>
    <row r="7560" spans="3:9">
      <c r="C7560" s="294"/>
      <c r="E7560" s="294"/>
      <c r="I7560" s="294"/>
    </row>
    <row r="7561" spans="3:9">
      <c r="C7561" s="294"/>
      <c r="E7561" s="294"/>
      <c r="I7561" s="294"/>
    </row>
    <row r="7562" spans="3:9">
      <c r="C7562" s="294"/>
      <c r="E7562" s="294"/>
      <c r="I7562" s="294"/>
    </row>
    <row r="7563" spans="3:9">
      <c r="C7563" s="294"/>
      <c r="E7563" s="294"/>
      <c r="I7563" s="294"/>
    </row>
    <row r="7564" spans="3:9">
      <c r="C7564" s="294"/>
      <c r="E7564" s="294"/>
      <c r="I7564" s="294"/>
    </row>
    <row r="7565" spans="3:9">
      <c r="C7565" s="294"/>
      <c r="E7565" s="294"/>
      <c r="I7565" s="294"/>
    </row>
    <row r="7566" spans="3:9">
      <c r="C7566" s="294"/>
      <c r="E7566" s="294"/>
      <c r="I7566" s="294"/>
    </row>
    <row r="7567" spans="3:9">
      <c r="C7567" s="294"/>
      <c r="E7567" s="294"/>
      <c r="I7567" s="294"/>
    </row>
    <row r="7568" spans="3:9">
      <c r="C7568" s="294"/>
      <c r="E7568" s="294"/>
      <c r="I7568" s="294"/>
    </row>
    <row r="7569" spans="3:9">
      <c r="C7569" s="294"/>
      <c r="E7569" s="294"/>
      <c r="I7569" s="294"/>
    </row>
    <row r="7570" spans="3:9">
      <c r="C7570" s="294"/>
      <c r="E7570" s="294"/>
      <c r="I7570" s="294"/>
    </row>
    <row r="7571" spans="3:9">
      <c r="C7571" s="294"/>
      <c r="E7571" s="294"/>
      <c r="I7571" s="294"/>
    </row>
    <row r="7572" spans="3:9">
      <c r="C7572" s="294"/>
      <c r="E7572" s="294"/>
      <c r="I7572" s="294"/>
    </row>
    <row r="7573" spans="3:9">
      <c r="C7573" s="294"/>
      <c r="E7573" s="294"/>
      <c r="I7573" s="294"/>
    </row>
    <row r="7574" spans="3:9">
      <c r="C7574" s="294"/>
      <c r="E7574" s="294"/>
      <c r="I7574" s="294"/>
    </row>
    <row r="7575" spans="3:9">
      <c r="C7575" s="294"/>
      <c r="E7575" s="294"/>
      <c r="I7575" s="294"/>
    </row>
    <row r="7576" spans="3:9">
      <c r="C7576" s="294"/>
      <c r="E7576" s="294"/>
      <c r="I7576" s="294"/>
    </row>
    <row r="7577" spans="3:9">
      <c r="C7577" s="294"/>
      <c r="E7577" s="294"/>
      <c r="I7577" s="294"/>
    </row>
    <row r="7578" spans="3:9">
      <c r="C7578" s="294"/>
      <c r="E7578" s="294"/>
      <c r="I7578" s="294"/>
    </row>
    <row r="7579" spans="3:9">
      <c r="C7579" s="294"/>
      <c r="E7579" s="294"/>
      <c r="I7579" s="294"/>
    </row>
    <row r="7580" spans="3:9">
      <c r="C7580" s="294"/>
      <c r="E7580" s="294"/>
      <c r="I7580" s="294"/>
    </row>
    <row r="7581" spans="3:9">
      <c r="C7581" s="294"/>
      <c r="E7581" s="294"/>
      <c r="I7581" s="294"/>
    </row>
    <row r="7582" spans="3:9">
      <c r="C7582" s="294"/>
      <c r="E7582" s="294"/>
      <c r="I7582" s="294"/>
    </row>
    <row r="7583" spans="3:9">
      <c r="C7583" s="294"/>
      <c r="E7583" s="294"/>
      <c r="I7583" s="294"/>
    </row>
    <row r="7584" spans="3:9">
      <c r="C7584" s="294"/>
      <c r="E7584" s="294"/>
      <c r="I7584" s="294"/>
    </row>
    <row r="7585" spans="3:9">
      <c r="C7585" s="294"/>
      <c r="E7585" s="294"/>
      <c r="I7585" s="294"/>
    </row>
    <row r="7586" spans="3:9">
      <c r="C7586" s="294"/>
      <c r="E7586" s="294"/>
      <c r="I7586" s="294"/>
    </row>
    <row r="7587" spans="3:9">
      <c r="C7587" s="294"/>
      <c r="E7587" s="294"/>
      <c r="I7587" s="294"/>
    </row>
    <row r="7588" spans="3:9">
      <c r="C7588" s="294"/>
      <c r="E7588" s="294"/>
      <c r="I7588" s="294"/>
    </row>
    <row r="7589" spans="3:9">
      <c r="C7589" s="294"/>
      <c r="E7589" s="294"/>
      <c r="I7589" s="294"/>
    </row>
    <row r="7590" spans="3:9">
      <c r="C7590" s="294"/>
      <c r="E7590" s="294"/>
      <c r="I7590" s="294"/>
    </row>
    <row r="7591" spans="3:9">
      <c r="C7591" s="294"/>
      <c r="E7591" s="294"/>
      <c r="I7591" s="294"/>
    </row>
    <row r="7592" spans="3:9">
      <c r="C7592" s="294"/>
      <c r="E7592" s="294"/>
      <c r="I7592" s="294"/>
    </row>
    <row r="7593" spans="3:9">
      <c r="C7593" s="294"/>
      <c r="E7593" s="294"/>
      <c r="I7593" s="294"/>
    </row>
    <row r="7594" spans="3:9">
      <c r="C7594" s="294"/>
      <c r="E7594" s="294"/>
      <c r="I7594" s="294"/>
    </row>
    <row r="7595" spans="3:9">
      <c r="C7595" s="294"/>
      <c r="E7595" s="294"/>
      <c r="I7595" s="294"/>
    </row>
    <row r="7596" spans="3:9">
      <c r="C7596" s="294"/>
      <c r="E7596" s="294"/>
      <c r="I7596" s="294"/>
    </row>
    <row r="7597" spans="3:9">
      <c r="C7597" s="294"/>
      <c r="E7597" s="294"/>
      <c r="I7597" s="294"/>
    </row>
    <row r="7598" spans="3:9">
      <c r="C7598" s="294"/>
      <c r="E7598" s="294"/>
      <c r="I7598" s="294"/>
    </row>
    <row r="7599" spans="3:9">
      <c r="C7599" s="294"/>
      <c r="E7599" s="294"/>
      <c r="I7599" s="294"/>
    </row>
    <row r="7600" spans="3:9">
      <c r="C7600" s="294"/>
      <c r="E7600" s="294"/>
      <c r="I7600" s="294"/>
    </row>
    <row r="7601" spans="3:9">
      <c r="C7601" s="294"/>
      <c r="E7601" s="294"/>
      <c r="I7601" s="294"/>
    </row>
    <row r="7602" spans="3:9">
      <c r="C7602" s="294"/>
      <c r="E7602" s="294"/>
      <c r="I7602" s="294"/>
    </row>
    <row r="7603" spans="3:9">
      <c r="C7603" s="294"/>
      <c r="E7603" s="294"/>
      <c r="I7603" s="294"/>
    </row>
    <row r="7604" spans="3:9">
      <c r="C7604" s="294"/>
      <c r="E7604" s="294"/>
      <c r="I7604" s="294"/>
    </row>
    <row r="7605" spans="3:9">
      <c r="C7605" s="294"/>
      <c r="E7605" s="294"/>
      <c r="I7605" s="294"/>
    </row>
    <row r="7606" spans="3:9">
      <c r="C7606" s="294"/>
      <c r="E7606" s="294"/>
      <c r="I7606" s="294"/>
    </row>
    <row r="7607" spans="3:9">
      <c r="C7607" s="294"/>
      <c r="E7607" s="294"/>
      <c r="I7607" s="294"/>
    </row>
    <row r="7608" spans="3:9">
      <c r="C7608" s="294"/>
      <c r="E7608" s="294"/>
      <c r="I7608" s="294"/>
    </row>
    <row r="7609" spans="3:9">
      <c r="C7609" s="294"/>
      <c r="E7609" s="294"/>
      <c r="I7609" s="294"/>
    </row>
    <row r="7610" spans="3:9">
      <c r="C7610" s="294"/>
      <c r="E7610" s="294"/>
      <c r="I7610" s="294"/>
    </row>
    <row r="7611" spans="3:9">
      <c r="C7611" s="294"/>
      <c r="E7611" s="294"/>
      <c r="I7611" s="294"/>
    </row>
    <row r="7612" spans="3:9">
      <c r="C7612" s="294"/>
      <c r="E7612" s="294"/>
      <c r="I7612" s="294"/>
    </row>
    <row r="7613" spans="3:9">
      <c r="C7613" s="294"/>
      <c r="E7613" s="294"/>
      <c r="I7613" s="294"/>
    </row>
    <row r="7614" spans="3:9">
      <c r="C7614" s="294"/>
      <c r="E7614" s="294"/>
      <c r="I7614" s="294"/>
    </row>
    <row r="7615" spans="3:9">
      <c r="C7615" s="294"/>
      <c r="E7615" s="294"/>
      <c r="I7615" s="294"/>
    </row>
    <row r="7616" spans="3:9">
      <c r="C7616" s="294"/>
      <c r="E7616" s="294"/>
      <c r="I7616" s="294"/>
    </row>
    <row r="7617" spans="3:9">
      <c r="C7617" s="294"/>
      <c r="E7617" s="294"/>
      <c r="I7617" s="294"/>
    </row>
    <row r="7618" spans="3:9">
      <c r="C7618" s="294"/>
      <c r="E7618" s="294"/>
      <c r="I7618" s="294"/>
    </row>
    <row r="7619" spans="3:9">
      <c r="C7619" s="294"/>
      <c r="E7619" s="294"/>
      <c r="I7619" s="294"/>
    </row>
    <row r="7620" spans="3:9">
      <c r="C7620" s="294"/>
      <c r="E7620" s="294"/>
      <c r="I7620" s="294"/>
    </row>
    <row r="7621" spans="3:9">
      <c r="C7621" s="294"/>
      <c r="E7621" s="294"/>
      <c r="I7621" s="294"/>
    </row>
    <row r="7622" spans="3:9">
      <c r="C7622" s="294"/>
      <c r="E7622" s="294"/>
      <c r="I7622" s="294"/>
    </row>
    <row r="7623" spans="3:9">
      <c r="C7623" s="294"/>
      <c r="E7623" s="294"/>
      <c r="I7623" s="294"/>
    </row>
    <row r="7624" spans="3:9">
      <c r="C7624" s="294"/>
      <c r="E7624" s="294"/>
      <c r="I7624" s="294"/>
    </row>
    <row r="7625" spans="3:9">
      <c r="C7625" s="294"/>
      <c r="E7625" s="294"/>
      <c r="I7625" s="294"/>
    </row>
    <row r="7626" spans="3:9">
      <c r="C7626" s="294"/>
      <c r="E7626" s="294"/>
      <c r="I7626" s="294"/>
    </row>
    <row r="7627" spans="3:9">
      <c r="C7627" s="294"/>
      <c r="E7627" s="294"/>
      <c r="I7627" s="294"/>
    </row>
    <row r="7628" spans="3:9">
      <c r="C7628" s="294"/>
      <c r="E7628" s="294"/>
      <c r="I7628" s="294"/>
    </row>
    <row r="7629" spans="3:9">
      <c r="C7629" s="294"/>
      <c r="E7629" s="294"/>
      <c r="I7629" s="294"/>
    </row>
    <row r="7630" spans="3:9">
      <c r="C7630" s="294"/>
      <c r="E7630" s="294"/>
      <c r="I7630" s="294"/>
    </row>
    <row r="7631" spans="3:9">
      <c r="C7631" s="294"/>
      <c r="E7631" s="294"/>
      <c r="I7631" s="294"/>
    </row>
    <row r="7632" spans="3:9">
      <c r="C7632" s="294"/>
      <c r="E7632" s="294"/>
      <c r="I7632" s="294"/>
    </row>
    <row r="7633" spans="3:9">
      <c r="C7633" s="294"/>
      <c r="E7633" s="294"/>
      <c r="I7633" s="294"/>
    </row>
    <row r="7634" spans="3:9">
      <c r="C7634" s="294"/>
      <c r="E7634" s="294"/>
      <c r="I7634" s="294"/>
    </row>
    <row r="7635" spans="3:9">
      <c r="C7635" s="294"/>
      <c r="E7635" s="294"/>
      <c r="I7635" s="294"/>
    </row>
    <row r="7636" spans="3:9">
      <c r="C7636" s="294"/>
      <c r="E7636" s="294"/>
      <c r="I7636" s="294"/>
    </row>
    <row r="7637" spans="3:9">
      <c r="C7637" s="294"/>
      <c r="E7637" s="294"/>
      <c r="I7637" s="294"/>
    </row>
    <row r="7638" spans="3:9">
      <c r="C7638" s="294"/>
      <c r="E7638" s="294"/>
      <c r="I7638" s="294"/>
    </row>
    <row r="7639" spans="3:9">
      <c r="C7639" s="294"/>
      <c r="E7639" s="294"/>
      <c r="I7639" s="294"/>
    </row>
    <row r="7640" spans="3:9">
      <c r="C7640" s="294"/>
      <c r="E7640" s="294"/>
      <c r="I7640" s="294"/>
    </row>
    <row r="7641" spans="3:9">
      <c r="C7641" s="294"/>
      <c r="E7641" s="294"/>
      <c r="I7641" s="294"/>
    </row>
    <row r="7642" spans="3:9">
      <c r="C7642" s="294"/>
      <c r="E7642" s="294"/>
      <c r="I7642" s="294"/>
    </row>
    <row r="7643" spans="3:9">
      <c r="C7643" s="294"/>
      <c r="E7643" s="294"/>
      <c r="I7643" s="294"/>
    </row>
    <row r="7644" spans="3:9">
      <c r="C7644" s="294"/>
      <c r="E7644" s="294"/>
      <c r="I7644" s="294"/>
    </row>
    <row r="7645" spans="3:9">
      <c r="C7645" s="294"/>
      <c r="E7645" s="294"/>
      <c r="I7645" s="294"/>
    </row>
    <row r="7646" spans="3:9">
      <c r="C7646" s="294"/>
      <c r="E7646" s="294"/>
      <c r="I7646" s="294"/>
    </row>
    <row r="7647" spans="3:9">
      <c r="C7647" s="294"/>
      <c r="E7647" s="294"/>
      <c r="I7647" s="294"/>
    </row>
    <row r="7648" spans="3:9">
      <c r="C7648" s="294"/>
      <c r="E7648" s="294"/>
      <c r="I7648" s="294"/>
    </row>
    <row r="7649" spans="3:9">
      <c r="C7649" s="294"/>
      <c r="E7649" s="294"/>
      <c r="I7649" s="294"/>
    </row>
    <row r="7650" spans="3:9">
      <c r="C7650" s="294"/>
      <c r="E7650" s="294"/>
      <c r="I7650" s="294"/>
    </row>
    <row r="7651" spans="3:9">
      <c r="C7651" s="294"/>
      <c r="E7651" s="294"/>
      <c r="I7651" s="294"/>
    </row>
    <row r="7652" spans="3:9">
      <c r="C7652" s="294"/>
      <c r="E7652" s="294"/>
      <c r="I7652" s="294"/>
    </row>
    <row r="7653" spans="3:9">
      <c r="C7653" s="294"/>
      <c r="E7653" s="294"/>
      <c r="I7653" s="294"/>
    </row>
    <row r="7654" spans="3:9">
      <c r="C7654" s="294"/>
      <c r="E7654" s="294"/>
      <c r="I7654" s="294"/>
    </row>
    <row r="7655" spans="3:9">
      <c r="C7655" s="294"/>
      <c r="E7655" s="294"/>
      <c r="I7655" s="294"/>
    </row>
    <row r="7656" spans="3:9">
      <c r="C7656" s="294"/>
      <c r="E7656" s="294"/>
      <c r="I7656" s="294"/>
    </row>
    <row r="7657" spans="3:9">
      <c r="C7657" s="294"/>
      <c r="E7657" s="294"/>
      <c r="I7657" s="294"/>
    </row>
    <row r="7658" spans="3:9">
      <c r="C7658" s="294"/>
      <c r="E7658" s="294"/>
      <c r="I7658" s="294"/>
    </row>
    <row r="7659" spans="3:9">
      <c r="C7659" s="294"/>
      <c r="E7659" s="294"/>
      <c r="I7659" s="294"/>
    </row>
    <row r="7660" spans="3:9">
      <c r="C7660" s="294"/>
      <c r="E7660" s="294"/>
      <c r="I7660" s="294"/>
    </row>
    <row r="7661" spans="3:9">
      <c r="C7661" s="294"/>
      <c r="E7661" s="294"/>
      <c r="I7661" s="294"/>
    </row>
    <row r="7662" spans="3:9">
      <c r="C7662" s="294"/>
      <c r="E7662" s="294"/>
      <c r="I7662" s="294"/>
    </row>
    <row r="7663" spans="3:9">
      <c r="C7663" s="294"/>
      <c r="E7663" s="294"/>
      <c r="I7663" s="294"/>
    </row>
    <row r="7664" spans="3:9">
      <c r="C7664" s="294"/>
      <c r="E7664" s="294"/>
      <c r="I7664" s="294"/>
    </row>
    <row r="7665" spans="3:9">
      <c r="C7665" s="294"/>
      <c r="E7665" s="294"/>
      <c r="I7665" s="294"/>
    </row>
    <row r="7666" spans="3:9">
      <c r="C7666" s="294"/>
      <c r="E7666" s="294"/>
      <c r="I7666" s="294"/>
    </row>
    <row r="7667" spans="3:9">
      <c r="C7667" s="294"/>
      <c r="E7667" s="294"/>
      <c r="I7667" s="294"/>
    </row>
    <row r="7668" spans="3:9">
      <c r="C7668" s="294"/>
      <c r="E7668" s="294"/>
      <c r="I7668" s="294"/>
    </row>
    <row r="7669" spans="3:9">
      <c r="C7669" s="294"/>
      <c r="E7669" s="294"/>
      <c r="I7669" s="294"/>
    </row>
    <row r="7670" spans="3:9">
      <c r="C7670" s="294"/>
      <c r="E7670" s="294"/>
      <c r="I7670" s="294"/>
    </row>
    <row r="7671" spans="3:9">
      <c r="C7671" s="294"/>
      <c r="E7671" s="294"/>
      <c r="I7671" s="294"/>
    </row>
    <row r="7672" spans="3:9">
      <c r="C7672" s="294"/>
      <c r="E7672" s="294"/>
      <c r="I7672" s="294"/>
    </row>
    <row r="7673" spans="3:9">
      <c r="C7673" s="294"/>
      <c r="E7673" s="294"/>
      <c r="I7673" s="294"/>
    </row>
    <row r="7674" spans="3:9">
      <c r="C7674" s="294"/>
      <c r="E7674" s="294"/>
      <c r="I7674" s="294"/>
    </row>
    <row r="7675" spans="3:9">
      <c r="C7675" s="294"/>
      <c r="E7675" s="294"/>
      <c r="I7675" s="294"/>
    </row>
    <row r="7676" spans="3:9">
      <c r="C7676" s="294"/>
      <c r="E7676" s="294"/>
      <c r="I7676" s="294"/>
    </row>
    <row r="7677" spans="3:9">
      <c r="C7677" s="294"/>
      <c r="E7677" s="294"/>
      <c r="I7677" s="294"/>
    </row>
    <row r="7678" spans="3:9">
      <c r="C7678" s="294"/>
      <c r="E7678" s="294"/>
      <c r="I7678" s="294"/>
    </row>
    <row r="7679" spans="3:9">
      <c r="C7679" s="294"/>
      <c r="E7679" s="294"/>
      <c r="I7679" s="294"/>
    </row>
    <row r="7680" spans="3:9">
      <c r="C7680" s="294"/>
      <c r="E7680" s="294"/>
      <c r="I7680" s="294"/>
    </row>
    <row r="7681" spans="3:9">
      <c r="C7681" s="294"/>
      <c r="E7681" s="294"/>
      <c r="I7681" s="294"/>
    </row>
    <row r="7682" spans="3:9">
      <c r="C7682" s="294"/>
      <c r="E7682" s="294"/>
      <c r="I7682" s="294"/>
    </row>
    <row r="7683" spans="3:9">
      <c r="C7683" s="294"/>
      <c r="E7683" s="294"/>
      <c r="I7683" s="294"/>
    </row>
    <row r="7684" spans="3:9">
      <c r="C7684" s="294"/>
      <c r="E7684" s="294"/>
      <c r="I7684" s="294"/>
    </row>
    <row r="7685" spans="3:9">
      <c r="C7685" s="294"/>
      <c r="E7685" s="294"/>
      <c r="I7685" s="294"/>
    </row>
    <row r="7686" spans="3:9">
      <c r="C7686" s="294"/>
      <c r="E7686" s="294"/>
      <c r="I7686" s="294"/>
    </row>
    <row r="7687" spans="3:9">
      <c r="C7687" s="294"/>
      <c r="E7687" s="294"/>
      <c r="I7687" s="294"/>
    </row>
    <row r="7688" spans="3:9">
      <c r="C7688" s="294"/>
      <c r="E7688" s="294"/>
      <c r="I7688" s="294"/>
    </row>
    <row r="7689" spans="3:9">
      <c r="C7689" s="294"/>
      <c r="E7689" s="294"/>
      <c r="I7689" s="294"/>
    </row>
    <row r="7690" spans="3:9">
      <c r="C7690" s="294"/>
      <c r="E7690" s="294"/>
      <c r="I7690" s="294"/>
    </row>
    <row r="7691" spans="3:9">
      <c r="C7691" s="294"/>
      <c r="E7691" s="294"/>
      <c r="I7691" s="294"/>
    </row>
    <row r="7692" spans="3:9">
      <c r="C7692" s="294"/>
      <c r="E7692" s="294"/>
      <c r="I7692" s="294"/>
    </row>
    <row r="7693" spans="3:9">
      <c r="C7693" s="294"/>
      <c r="E7693" s="294"/>
      <c r="I7693" s="294"/>
    </row>
    <row r="7694" spans="3:9">
      <c r="C7694" s="294"/>
      <c r="E7694" s="294"/>
      <c r="I7694" s="294"/>
    </row>
    <row r="7695" spans="3:9">
      <c r="C7695" s="294"/>
      <c r="E7695" s="294"/>
      <c r="I7695" s="294"/>
    </row>
    <row r="7696" spans="3:9">
      <c r="C7696" s="294"/>
      <c r="E7696" s="294"/>
      <c r="I7696" s="294"/>
    </row>
    <row r="7697" spans="3:9">
      <c r="C7697" s="294"/>
      <c r="E7697" s="294"/>
      <c r="I7697" s="294"/>
    </row>
    <row r="7698" spans="3:9">
      <c r="C7698" s="294"/>
      <c r="E7698" s="294"/>
      <c r="I7698" s="294"/>
    </row>
    <row r="7699" spans="3:9">
      <c r="C7699" s="294"/>
      <c r="E7699" s="294"/>
      <c r="I7699" s="294"/>
    </row>
    <row r="7700" spans="3:9">
      <c r="C7700" s="294"/>
      <c r="E7700" s="294"/>
      <c r="I7700" s="294"/>
    </row>
    <row r="7701" spans="3:9">
      <c r="C7701" s="294"/>
      <c r="E7701" s="294"/>
      <c r="I7701" s="294"/>
    </row>
    <row r="7702" spans="3:9">
      <c r="C7702" s="294"/>
      <c r="E7702" s="294"/>
      <c r="I7702" s="294"/>
    </row>
    <row r="7703" spans="3:9">
      <c r="C7703" s="294"/>
      <c r="E7703" s="294"/>
      <c r="I7703" s="294"/>
    </row>
    <row r="7704" spans="3:9">
      <c r="C7704" s="294"/>
      <c r="E7704" s="294"/>
      <c r="I7704" s="294"/>
    </row>
    <row r="7705" spans="3:9">
      <c r="C7705" s="294"/>
      <c r="E7705" s="294"/>
      <c r="I7705" s="294"/>
    </row>
    <row r="7706" spans="3:9">
      <c r="C7706" s="294"/>
      <c r="E7706" s="294"/>
      <c r="I7706" s="294"/>
    </row>
    <row r="7707" spans="3:9">
      <c r="C7707" s="294"/>
      <c r="E7707" s="294"/>
      <c r="I7707" s="294"/>
    </row>
    <row r="7708" spans="3:9">
      <c r="C7708" s="294"/>
      <c r="E7708" s="294"/>
      <c r="I7708" s="294"/>
    </row>
    <row r="7709" spans="3:9">
      <c r="C7709" s="294"/>
      <c r="E7709" s="294"/>
      <c r="I7709" s="294"/>
    </row>
    <row r="7710" spans="3:9">
      <c r="C7710" s="294"/>
      <c r="E7710" s="294"/>
      <c r="I7710" s="294"/>
    </row>
    <row r="7711" spans="3:9">
      <c r="C7711" s="294"/>
      <c r="E7711" s="294"/>
      <c r="I7711" s="294"/>
    </row>
    <row r="7712" spans="3:9">
      <c r="C7712" s="294"/>
      <c r="E7712" s="294"/>
      <c r="I7712" s="294"/>
    </row>
    <row r="7713" spans="3:9">
      <c r="C7713" s="294"/>
      <c r="E7713" s="294"/>
      <c r="I7713" s="294"/>
    </row>
    <row r="7714" spans="3:9">
      <c r="C7714" s="294"/>
      <c r="E7714" s="294"/>
      <c r="I7714" s="294"/>
    </row>
    <row r="7715" spans="3:9">
      <c r="C7715" s="294"/>
      <c r="E7715" s="294"/>
      <c r="I7715" s="294"/>
    </row>
    <row r="7716" spans="3:9">
      <c r="C7716" s="294"/>
      <c r="E7716" s="294"/>
      <c r="I7716" s="294"/>
    </row>
    <row r="7717" spans="3:9">
      <c r="C7717" s="294"/>
      <c r="E7717" s="294"/>
      <c r="I7717" s="294"/>
    </row>
    <row r="7718" spans="3:9">
      <c r="C7718" s="294"/>
      <c r="E7718" s="294"/>
      <c r="I7718" s="294"/>
    </row>
    <row r="7719" spans="3:9">
      <c r="C7719" s="294"/>
      <c r="E7719" s="294"/>
      <c r="I7719" s="294"/>
    </row>
    <row r="7720" spans="3:9">
      <c r="C7720" s="294"/>
      <c r="E7720" s="294"/>
      <c r="I7720" s="294"/>
    </row>
    <row r="7721" spans="3:9">
      <c r="C7721" s="294"/>
      <c r="E7721" s="294"/>
      <c r="I7721" s="294"/>
    </row>
    <row r="7722" spans="3:9">
      <c r="C7722" s="294"/>
      <c r="E7722" s="294"/>
      <c r="I7722" s="294"/>
    </row>
    <row r="7723" spans="3:9">
      <c r="C7723" s="294"/>
      <c r="E7723" s="294"/>
      <c r="I7723" s="294"/>
    </row>
    <row r="7724" spans="3:9">
      <c r="C7724" s="294"/>
      <c r="E7724" s="294"/>
      <c r="I7724" s="294"/>
    </row>
    <row r="7725" spans="3:9">
      <c r="C7725" s="294"/>
      <c r="E7725" s="294"/>
      <c r="I7725" s="294"/>
    </row>
    <row r="7726" spans="3:9">
      <c r="C7726" s="294"/>
      <c r="E7726" s="294"/>
      <c r="I7726" s="294"/>
    </row>
    <row r="7727" spans="3:9">
      <c r="C7727" s="294"/>
      <c r="E7727" s="294"/>
      <c r="I7727" s="294"/>
    </row>
    <row r="7728" spans="3:9">
      <c r="C7728" s="294"/>
      <c r="E7728" s="294"/>
      <c r="I7728" s="294"/>
    </row>
    <row r="7729" spans="3:9">
      <c r="C7729" s="294"/>
      <c r="E7729" s="294"/>
      <c r="I7729" s="294"/>
    </row>
    <row r="7730" spans="3:9">
      <c r="C7730" s="294"/>
      <c r="E7730" s="294"/>
      <c r="I7730" s="294"/>
    </row>
    <row r="7731" spans="3:9">
      <c r="C7731" s="294"/>
      <c r="E7731" s="294"/>
      <c r="I7731" s="294"/>
    </row>
    <row r="7732" spans="3:9">
      <c r="C7732" s="294"/>
      <c r="E7732" s="294"/>
      <c r="I7732" s="294"/>
    </row>
    <row r="7733" spans="3:9">
      <c r="C7733" s="294"/>
      <c r="E7733" s="294"/>
      <c r="I7733" s="294"/>
    </row>
    <row r="7734" spans="3:9">
      <c r="C7734" s="294"/>
      <c r="E7734" s="294"/>
      <c r="I7734" s="294"/>
    </row>
    <row r="7735" spans="3:9">
      <c r="C7735" s="294"/>
      <c r="E7735" s="294"/>
      <c r="I7735" s="294"/>
    </row>
    <row r="7736" spans="3:9">
      <c r="C7736" s="294"/>
      <c r="E7736" s="294"/>
      <c r="I7736" s="294"/>
    </row>
    <row r="7737" spans="3:9">
      <c r="C7737" s="294"/>
      <c r="E7737" s="294"/>
      <c r="I7737" s="294"/>
    </row>
    <row r="7738" spans="3:9">
      <c r="C7738" s="294"/>
      <c r="E7738" s="294"/>
      <c r="I7738" s="294"/>
    </row>
    <row r="7739" spans="3:9">
      <c r="C7739" s="294"/>
      <c r="E7739" s="294"/>
      <c r="I7739" s="294"/>
    </row>
    <row r="7740" spans="3:9">
      <c r="C7740" s="294"/>
      <c r="E7740" s="294"/>
      <c r="I7740" s="294"/>
    </row>
    <row r="7741" spans="3:9">
      <c r="C7741" s="294"/>
      <c r="E7741" s="294"/>
      <c r="I7741" s="294"/>
    </row>
    <row r="7742" spans="3:9">
      <c r="C7742" s="294"/>
      <c r="E7742" s="294"/>
      <c r="I7742" s="294"/>
    </row>
    <row r="7743" spans="3:9">
      <c r="C7743" s="294"/>
      <c r="E7743" s="294"/>
      <c r="I7743" s="294"/>
    </row>
    <row r="7744" spans="3:9">
      <c r="C7744" s="294"/>
      <c r="E7744" s="294"/>
      <c r="I7744" s="294"/>
    </row>
    <row r="7745" spans="3:9">
      <c r="C7745" s="294"/>
      <c r="E7745" s="294"/>
      <c r="I7745" s="294"/>
    </row>
    <row r="7746" spans="3:9">
      <c r="C7746" s="294"/>
      <c r="E7746" s="294"/>
      <c r="I7746" s="294"/>
    </row>
    <row r="7747" spans="3:9">
      <c r="C7747" s="294"/>
      <c r="E7747" s="294"/>
      <c r="I7747" s="294"/>
    </row>
    <row r="7748" spans="3:9">
      <c r="C7748" s="294"/>
      <c r="E7748" s="294"/>
      <c r="I7748" s="294"/>
    </row>
    <row r="7749" spans="3:9">
      <c r="C7749" s="294"/>
      <c r="E7749" s="294"/>
      <c r="I7749" s="294"/>
    </row>
    <row r="7750" spans="3:9">
      <c r="C7750" s="294"/>
      <c r="E7750" s="294"/>
      <c r="I7750" s="294"/>
    </row>
    <row r="7751" spans="3:9">
      <c r="C7751" s="294"/>
      <c r="E7751" s="294"/>
      <c r="I7751" s="294"/>
    </row>
    <row r="7752" spans="3:9">
      <c r="C7752" s="294"/>
      <c r="E7752" s="294"/>
      <c r="I7752" s="294"/>
    </row>
    <row r="7753" spans="3:9">
      <c r="C7753" s="294"/>
      <c r="E7753" s="294"/>
      <c r="I7753" s="294"/>
    </row>
    <row r="7754" spans="3:9">
      <c r="C7754" s="294"/>
      <c r="E7754" s="294"/>
      <c r="I7754" s="294"/>
    </row>
    <row r="7755" spans="3:9">
      <c r="C7755" s="294"/>
      <c r="E7755" s="294"/>
      <c r="I7755" s="294"/>
    </row>
    <row r="7756" spans="3:9">
      <c r="C7756" s="294"/>
      <c r="E7756" s="294"/>
      <c r="I7756" s="294"/>
    </row>
    <row r="7757" spans="3:9">
      <c r="C7757" s="294"/>
      <c r="E7757" s="294"/>
      <c r="I7757" s="294"/>
    </row>
    <row r="7758" spans="3:9">
      <c r="C7758" s="294"/>
      <c r="E7758" s="294"/>
      <c r="I7758" s="294"/>
    </row>
    <row r="7759" spans="3:9">
      <c r="C7759" s="294"/>
      <c r="E7759" s="294"/>
      <c r="I7759" s="294"/>
    </row>
    <row r="7760" spans="3:9">
      <c r="C7760" s="294"/>
      <c r="E7760" s="294"/>
      <c r="I7760" s="294"/>
    </row>
    <row r="7761" spans="3:9">
      <c r="C7761" s="294"/>
      <c r="E7761" s="294"/>
      <c r="I7761" s="294"/>
    </row>
    <row r="7762" spans="3:9">
      <c r="C7762" s="294"/>
      <c r="E7762" s="294"/>
      <c r="I7762" s="294"/>
    </row>
    <row r="7763" spans="3:9">
      <c r="C7763" s="294"/>
      <c r="E7763" s="294"/>
      <c r="I7763" s="294"/>
    </row>
    <row r="7764" spans="3:9">
      <c r="C7764" s="294"/>
      <c r="E7764" s="294"/>
      <c r="I7764" s="294"/>
    </row>
    <row r="7765" spans="3:9">
      <c r="C7765" s="294"/>
      <c r="E7765" s="294"/>
      <c r="I7765" s="294"/>
    </row>
    <row r="7766" spans="3:9">
      <c r="C7766" s="294"/>
      <c r="E7766" s="294"/>
      <c r="I7766" s="294"/>
    </row>
    <row r="7767" spans="3:9">
      <c r="C7767" s="294"/>
      <c r="E7767" s="294"/>
      <c r="I7767" s="294"/>
    </row>
    <row r="7768" spans="3:9">
      <c r="C7768" s="294"/>
      <c r="E7768" s="294"/>
      <c r="I7768" s="294"/>
    </row>
    <row r="7769" spans="3:9">
      <c r="C7769" s="294"/>
      <c r="E7769" s="294"/>
      <c r="I7769" s="294"/>
    </row>
    <row r="7770" spans="3:9">
      <c r="C7770" s="294"/>
      <c r="E7770" s="294"/>
      <c r="I7770" s="294"/>
    </row>
    <row r="7771" spans="3:9">
      <c r="C7771" s="294"/>
      <c r="E7771" s="294"/>
      <c r="I7771" s="294"/>
    </row>
    <row r="7772" spans="3:9">
      <c r="C7772" s="294"/>
      <c r="E7772" s="294"/>
      <c r="I7772" s="294"/>
    </row>
    <row r="7773" spans="3:9">
      <c r="C7773" s="294"/>
      <c r="E7773" s="294"/>
      <c r="I7773" s="294"/>
    </row>
    <row r="7774" spans="3:9">
      <c r="C7774" s="294"/>
      <c r="E7774" s="294"/>
      <c r="I7774" s="294"/>
    </row>
    <row r="7775" spans="3:9">
      <c r="C7775" s="294"/>
      <c r="E7775" s="294"/>
      <c r="I7775" s="294"/>
    </row>
    <row r="7776" spans="3:9">
      <c r="C7776" s="294"/>
      <c r="E7776" s="294"/>
      <c r="I7776" s="294"/>
    </row>
    <row r="7777" spans="3:9">
      <c r="C7777" s="294"/>
      <c r="E7777" s="294"/>
      <c r="I7777" s="294"/>
    </row>
    <row r="7778" spans="3:9">
      <c r="C7778" s="294"/>
      <c r="E7778" s="294"/>
      <c r="I7778" s="294"/>
    </row>
    <row r="7779" spans="3:9">
      <c r="C7779" s="294"/>
      <c r="E7779" s="294"/>
      <c r="I7779" s="294"/>
    </row>
    <row r="7780" spans="3:9">
      <c r="C7780" s="294"/>
      <c r="E7780" s="294"/>
      <c r="I7780" s="294"/>
    </row>
    <row r="7781" spans="3:9">
      <c r="C7781" s="294"/>
      <c r="E7781" s="294"/>
      <c r="I7781" s="294"/>
    </row>
    <row r="7782" spans="3:9">
      <c r="C7782" s="294"/>
      <c r="E7782" s="294"/>
      <c r="I7782" s="294"/>
    </row>
    <row r="7783" spans="3:9">
      <c r="C7783" s="294"/>
      <c r="E7783" s="294"/>
      <c r="I7783" s="294"/>
    </row>
    <row r="7784" spans="3:9">
      <c r="C7784" s="294"/>
      <c r="E7784" s="294"/>
      <c r="I7784" s="294"/>
    </row>
    <row r="7785" spans="3:9">
      <c r="C7785" s="294"/>
      <c r="E7785" s="294"/>
      <c r="I7785" s="294"/>
    </row>
    <row r="7786" spans="3:9">
      <c r="C7786" s="294"/>
      <c r="E7786" s="294"/>
      <c r="I7786" s="294"/>
    </row>
    <row r="7787" spans="3:9">
      <c r="C7787" s="294"/>
      <c r="E7787" s="294"/>
      <c r="I7787" s="294"/>
    </row>
    <row r="7788" spans="3:9">
      <c r="C7788" s="294"/>
      <c r="E7788" s="294"/>
      <c r="I7788" s="294"/>
    </row>
    <row r="7789" spans="3:9">
      <c r="C7789" s="294"/>
      <c r="E7789" s="294"/>
      <c r="I7789" s="294"/>
    </row>
    <row r="7790" spans="3:9">
      <c r="C7790" s="294"/>
      <c r="E7790" s="294"/>
      <c r="I7790" s="294"/>
    </row>
    <row r="7791" spans="3:9">
      <c r="C7791" s="294"/>
      <c r="E7791" s="294"/>
      <c r="I7791" s="294"/>
    </row>
    <row r="7792" spans="3:9">
      <c r="C7792" s="294"/>
      <c r="E7792" s="294"/>
      <c r="I7792" s="294"/>
    </row>
    <row r="7793" spans="3:9">
      <c r="C7793" s="294"/>
      <c r="E7793" s="294"/>
      <c r="I7793" s="294"/>
    </row>
    <row r="7794" spans="3:9">
      <c r="C7794" s="294"/>
      <c r="E7794" s="294"/>
      <c r="I7794" s="294"/>
    </row>
    <row r="7795" spans="3:9">
      <c r="C7795" s="294"/>
      <c r="E7795" s="294"/>
      <c r="I7795" s="294"/>
    </row>
    <row r="7796" spans="3:9">
      <c r="C7796" s="294"/>
      <c r="E7796" s="294"/>
      <c r="I7796" s="294"/>
    </row>
    <row r="7797" spans="3:9">
      <c r="C7797" s="294"/>
      <c r="E7797" s="294"/>
      <c r="I7797" s="294"/>
    </row>
    <row r="7798" spans="3:9">
      <c r="C7798" s="294"/>
      <c r="E7798" s="294"/>
      <c r="I7798" s="294"/>
    </row>
    <row r="7799" spans="3:9">
      <c r="C7799" s="294"/>
      <c r="E7799" s="294"/>
      <c r="I7799" s="294"/>
    </row>
    <row r="7800" spans="3:9">
      <c r="C7800" s="294"/>
      <c r="E7800" s="294"/>
      <c r="I7800" s="294"/>
    </row>
    <row r="7801" spans="3:9">
      <c r="C7801" s="294"/>
      <c r="E7801" s="294"/>
      <c r="I7801" s="294"/>
    </row>
    <row r="7802" spans="3:9">
      <c r="C7802" s="294"/>
      <c r="E7802" s="294"/>
      <c r="I7802" s="294"/>
    </row>
    <row r="7803" spans="3:9">
      <c r="C7803" s="294"/>
      <c r="E7803" s="294"/>
      <c r="I7803" s="294"/>
    </row>
    <row r="7804" spans="3:9">
      <c r="C7804" s="294"/>
      <c r="E7804" s="294"/>
      <c r="I7804" s="294"/>
    </row>
    <row r="7805" spans="3:9">
      <c r="C7805" s="294"/>
      <c r="E7805" s="294"/>
      <c r="I7805" s="294"/>
    </row>
    <row r="7806" spans="3:9">
      <c r="C7806" s="294"/>
      <c r="E7806" s="294"/>
      <c r="I7806" s="294"/>
    </row>
    <row r="7807" spans="3:9">
      <c r="C7807" s="294"/>
      <c r="E7807" s="294"/>
      <c r="I7807" s="294"/>
    </row>
    <row r="7808" spans="3:9">
      <c r="C7808" s="294"/>
      <c r="E7808" s="294"/>
      <c r="I7808" s="294"/>
    </row>
    <row r="7809" spans="3:9">
      <c r="C7809" s="294"/>
      <c r="E7809" s="294"/>
      <c r="I7809" s="294"/>
    </row>
    <row r="7810" spans="3:9">
      <c r="C7810" s="294"/>
      <c r="E7810" s="294"/>
      <c r="I7810" s="294"/>
    </row>
    <row r="7811" spans="3:9">
      <c r="C7811" s="294"/>
      <c r="E7811" s="294"/>
      <c r="I7811" s="294"/>
    </row>
    <row r="7812" spans="3:9">
      <c r="C7812" s="294"/>
      <c r="E7812" s="294"/>
      <c r="I7812" s="294"/>
    </row>
    <row r="7813" spans="3:9">
      <c r="C7813" s="294"/>
      <c r="E7813" s="294"/>
      <c r="I7813" s="294"/>
    </row>
    <row r="7814" spans="3:9">
      <c r="C7814" s="294"/>
      <c r="E7814" s="294"/>
      <c r="I7814" s="294"/>
    </row>
    <row r="7815" spans="3:9">
      <c r="C7815" s="294"/>
      <c r="E7815" s="294"/>
      <c r="I7815" s="294"/>
    </row>
    <row r="7816" spans="3:9">
      <c r="C7816" s="294"/>
      <c r="E7816" s="294"/>
      <c r="I7816" s="294"/>
    </row>
    <row r="7817" spans="3:9">
      <c r="C7817" s="294"/>
      <c r="E7817" s="294"/>
      <c r="I7817" s="294"/>
    </row>
    <row r="7818" spans="3:9">
      <c r="C7818" s="294"/>
      <c r="E7818" s="294"/>
      <c r="I7818" s="294"/>
    </row>
    <row r="7819" spans="3:9">
      <c r="C7819" s="294"/>
      <c r="E7819" s="294"/>
      <c r="I7819" s="294"/>
    </row>
    <row r="7820" spans="3:9">
      <c r="C7820" s="294"/>
      <c r="E7820" s="294"/>
      <c r="I7820" s="294"/>
    </row>
    <row r="7821" spans="3:9">
      <c r="C7821" s="294"/>
      <c r="E7821" s="294"/>
      <c r="I7821" s="294"/>
    </row>
    <row r="7822" spans="3:9">
      <c r="C7822" s="294"/>
      <c r="E7822" s="294"/>
      <c r="I7822" s="294"/>
    </row>
    <row r="7823" spans="3:9">
      <c r="C7823" s="294"/>
      <c r="E7823" s="294"/>
      <c r="I7823" s="294"/>
    </row>
    <row r="7824" spans="3:9">
      <c r="C7824" s="294"/>
      <c r="E7824" s="294"/>
      <c r="I7824" s="294"/>
    </row>
    <row r="7825" spans="3:9">
      <c r="C7825" s="294"/>
      <c r="E7825" s="294"/>
      <c r="I7825" s="294"/>
    </row>
    <row r="7826" spans="3:9">
      <c r="C7826" s="294"/>
      <c r="E7826" s="294"/>
      <c r="I7826" s="294"/>
    </row>
    <row r="7827" spans="3:9">
      <c r="C7827" s="294"/>
      <c r="E7827" s="294"/>
      <c r="I7827" s="294"/>
    </row>
    <row r="7828" spans="3:9">
      <c r="C7828" s="294"/>
      <c r="E7828" s="294"/>
      <c r="I7828" s="294"/>
    </row>
    <row r="7829" spans="3:9">
      <c r="C7829" s="294"/>
      <c r="E7829" s="294"/>
      <c r="I7829" s="294"/>
    </row>
    <row r="7830" spans="3:9">
      <c r="C7830" s="294"/>
      <c r="E7830" s="294"/>
      <c r="I7830" s="294"/>
    </row>
    <row r="7831" spans="3:9">
      <c r="C7831" s="294"/>
      <c r="E7831" s="294"/>
      <c r="I7831" s="294"/>
    </row>
    <row r="7832" spans="3:9">
      <c r="C7832" s="294"/>
      <c r="E7832" s="294"/>
      <c r="I7832" s="294"/>
    </row>
    <row r="7833" spans="3:9">
      <c r="C7833" s="294"/>
      <c r="E7833" s="294"/>
      <c r="I7833" s="294"/>
    </row>
    <row r="7834" spans="3:9">
      <c r="C7834" s="294"/>
      <c r="E7834" s="294"/>
      <c r="I7834" s="294"/>
    </row>
    <row r="7835" spans="3:9">
      <c r="C7835" s="294"/>
      <c r="E7835" s="294"/>
      <c r="I7835" s="294"/>
    </row>
    <row r="7836" spans="3:9">
      <c r="C7836" s="294"/>
      <c r="E7836" s="294"/>
      <c r="I7836" s="294"/>
    </row>
    <row r="7837" spans="3:9">
      <c r="C7837" s="294"/>
      <c r="E7837" s="294"/>
      <c r="I7837" s="294"/>
    </row>
    <row r="7838" spans="3:9">
      <c r="C7838" s="294"/>
      <c r="E7838" s="294"/>
      <c r="I7838" s="294"/>
    </row>
    <row r="7839" spans="3:9">
      <c r="C7839" s="294"/>
      <c r="E7839" s="294"/>
      <c r="I7839" s="294"/>
    </row>
    <row r="7840" spans="3:9">
      <c r="C7840" s="294"/>
      <c r="E7840" s="294"/>
      <c r="I7840" s="294"/>
    </row>
    <row r="7841" spans="3:9">
      <c r="C7841" s="294"/>
      <c r="E7841" s="294"/>
      <c r="I7841" s="294"/>
    </row>
    <row r="7842" spans="3:9">
      <c r="C7842" s="294"/>
      <c r="E7842" s="294"/>
      <c r="I7842" s="294"/>
    </row>
    <row r="7843" spans="3:9">
      <c r="C7843" s="294"/>
      <c r="E7843" s="294"/>
      <c r="I7843" s="294"/>
    </row>
    <row r="7844" spans="3:9">
      <c r="C7844" s="294"/>
      <c r="E7844" s="294"/>
      <c r="I7844" s="294"/>
    </row>
    <row r="7845" spans="3:9">
      <c r="C7845" s="294"/>
      <c r="E7845" s="294"/>
      <c r="I7845" s="294"/>
    </row>
    <row r="7846" spans="3:9">
      <c r="C7846" s="294"/>
      <c r="E7846" s="294"/>
      <c r="I7846" s="294"/>
    </row>
    <row r="7847" spans="3:9">
      <c r="C7847" s="294"/>
      <c r="E7847" s="294"/>
      <c r="I7847" s="294"/>
    </row>
    <row r="7848" spans="3:9">
      <c r="C7848" s="294"/>
      <c r="E7848" s="294"/>
      <c r="I7848" s="294"/>
    </row>
    <row r="7849" spans="3:9">
      <c r="C7849" s="294"/>
      <c r="E7849" s="294"/>
      <c r="I7849" s="294"/>
    </row>
    <row r="7850" spans="3:9">
      <c r="C7850" s="294"/>
      <c r="E7850" s="294"/>
      <c r="I7850" s="294"/>
    </row>
    <row r="7851" spans="3:9">
      <c r="C7851" s="294"/>
      <c r="E7851" s="294"/>
      <c r="I7851" s="294"/>
    </row>
    <row r="7852" spans="3:9">
      <c r="C7852" s="294"/>
      <c r="E7852" s="294"/>
      <c r="I7852" s="294"/>
    </row>
    <row r="7853" spans="3:9">
      <c r="C7853" s="294"/>
      <c r="E7853" s="294"/>
      <c r="I7853" s="294"/>
    </row>
    <row r="7854" spans="3:9">
      <c r="C7854" s="294"/>
      <c r="E7854" s="294"/>
      <c r="I7854" s="294"/>
    </row>
    <row r="7855" spans="3:9">
      <c r="C7855" s="294"/>
      <c r="E7855" s="294"/>
      <c r="I7855" s="294"/>
    </row>
    <row r="7856" spans="3:9">
      <c r="C7856" s="294"/>
      <c r="E7856" s="294"/>
      <c r="I7856" s="294"/>
    </row>
    <row r="7857" spans="3:9">
      <c r="C7857" s="294"/>
      <c r="E7857" s="294"/>
      <c r="I7857" s="294"/>
    </row>
    <row r="7858" spans="3:9">
      <c r="C7858" s="294"/>
      <c r="E7858" s="294"/>
      <c r="I7858" s="294"/>
    </row>
    <row r="7859" spans="3:9">
      <c r="C7859" s="294"/>
      <c r="E7859" s="294"/>
      <c r="I7859" s="294"/>
    </row>
    <row r="7860" spans="3:9">
      <c r="C7860" s="294"/>
      <c r="E7860" s="294"/>
      <c r="I7860" s="294"/>
    </row>
    <row r="7861" spans="3:9">
      <c r="C7861" s="294"/>
      <c r="E7861" s="294"/>
      <c r="I7861" s="294"/>
    </row>
    <row r="7862" spans="3:9">
      <c r="C7862" s="294"/>
      <c r="E7862" s="294"/>
      <c r="I7862" s="294"/>
    </row>
    <row r="7863" spans="3:9">
      <c r="C7863" s="294"/>
      <c r="E7863" s="294"/>
      <c r="I7863" s="294"/>
    </row>
    <row r="7864" spans="3:9">
      <c r="C7864" s="294"/>
      <c r="E7864" s="294"/>
      <c r="I7864" s="294"/>
    </row>
    <row r="7865" spans="3:9">
      <c r="C7865" s="294"/>
      <c r="E7865" s="294"/>
      <c r="I7865" s="294"/>
    </row>
    <row r="7866" spans="3:9">
      <c r="C7866" s="294"/>
      <c r="E7866" s="294"/>
      <c r="I7866" s="294"/>
    </row>
    <row r="7867" spans="3:9">
      <c r="C7867" s="294"/>
      <c r="E7867" s="294"/>
      <c r="I7867" s="294"/>
    </row>
    <row r="7868" spans="3:9">
      <c r="C7868" s="294"/>
      <c r="E7868" s="294"/>
      <c r="I7868" s="294"/>
    </row>
    <row r="7869" spans="3:9">
      <c r="C7869" s="294"/>
      <c r="E7869" s="294"/>
      <c r="I7869" s="294"/>
    </row>
    <row r="7870" spans="3:9">
      <c r="C7870" s="294"/>
      <c r="E7870" s="294"/>
      <c r="I7870" s="294"/>
    </row>
    <row r="7871" spans="3:9">
      <c r="C7871" s="294"/>
      <c r="E7871" s="294"/>
      <c r="I7871" s="294"/>
    </row>
    <row r="7872" spans="3:9">
      <c r="C7872" s="294"/>
      <c r="E7872" s="294"/>
      <c r="I7872" s="294"/>
    </row>
    <row r="7873" spans="3:9">
      <c r="C7873" s="294"/>
      <c r="E7873" s="294"/>
      <c r="I7873" s="294"/>
    </row>
    <row r="7874" spans="3:9">
      <c r="C7874" s="294"/>
      <c r="E7874" s="294"/>
      <c r="I7874" s="294"/>
    </row>
    <row r="7875" spans="3:9">
      <c r="C7875" s="294"/>
      <c r="E7875" s="294"/>
      <c r="I7875" s="294"/>
    </row>
    <row r="7876" spans="3:9">
      <c r="C7876" s="294"/>
      <c r="E7876" s="294"/>
      <c r="I7876" s="294"/>
    </row>
    <row r="7877" spans="3:9">
      <c r="C7877" s="294"/>
      <c r="E7877" s="294"/>
      <c r="I7877" s="294"/>
    </row>
    <row r="7878" spans="3:9">
      <c r="C7878" s="294"/>
      <c r="E7878" s="294"/>
      <c r="I7878" s="294"/>
    </row>
    <row r="7879" spans="3:9">
      <c r="C7879" s="294"/>
      <c r="E7879" s="294"/>
      <c r="I7879" s="294"/>
    </row>
    <row r="7880" spans="3:9">
      <c r="C7880" s="294"/>
      <c r="E7880" s="294"/>
      <c r="I7880" s="294"/>
    </row>
    <row r="7881" spans="3:9">
      <c r="C7881" s="294"/>
      <c r="E7881" s="294"/>
      <c r="I7881" s="294"/>
    </row>
    <row r="7882" spans="3:9">
      <c r="C7882" s="294"/>
      <c r="E7882" s="294"/>
      <c r="I7882" s="294"/>
    </row>
    <row r="7883" spans="3:9">
      <c r="C7883" s="294"/>
      <c r="E7883" s="294"/>
      <c r="I7883" s="294"/>
    </row>
    <row r="7884" spans="3:9">
      <c r="C7884" s="294"/>
      <c r="E7884" s="294"/>
      <c r="I7884" s="294"/>
    </row>
    <row r="7885" spans="3:9">
      <c r="C7885" s="294"/>
      <c r="E7885" s="294"/>
      <c r="I7885" s="294"/>
    </row>
    <row r="7886" spans="3:9">
      <c r="C7886" s="294"/>
      <c r="E7886" s="294"/>
      <c r="I7886" s="294"/>
    </row>
    <row r="7887" spans="3:9">
      <c r="C7887" s="294"/>
      <c r="E7887" s="294"/>
      <c r="I7887" s="294"/>
    </row>
    <row r="7888" spans="3:9">
      <c r="C7888" s="294"/>
      <c r="E7888" s="294"/>
      <c r="I7888" s="294"/>
    </row>
    <row r="7889" spans="3:9">
      <c r="C7889" s="294"/>
      <c r="E7889" s="294"/>
      <c r="I7889" s="294"/>
    </row>
    <row r="7890" spans="3:9">
      <c r="C7890" s="294"/>
      <c r="E7890" s="294"/>
      <c r="I7890" s="294"/>
    </row>
    <row r="7891" spans="3:9">
      <c r="C7891" s="294"/>
      <c r="E7891" s="294"/>
      <c r="I7891" s="294"/>
    </row>
    <row r="7892" spans="3:9">
      <c r="C7892" s="294"/>
      <c r="E7892" s="294"/>
      <c r="I7892" s="294"/>
    </row>
    <row r="7893" spans="3:9">
      <c r="C7893" s="294"/>
      <c r="E7893" s="294"/>
      <c r="I7893" s="294"/>
    </row>
    <row r="7894" spans="3:9">
      <c r="C7894" s="294"/>
      <c r="E7894" s="294"/>
      <c r="I7894" s="294"/>
    </row>
    <row r="7895" spans="3:9">
      <c r="C7895" s="294"/>
      <c r="E7895" s="294"/>
      <c r="I7895" s="294"/>
    </row>
    <row r="7896" spans="3:9">
      <c r="C7896" s="294"/>
      <c r="E7896" s="294"/>
      <c r="I7896" s="294"/>
    </row>
    <row r="7897" spans="3:9">
      <c r="C7897" s="294"/>
      <c r="E7897" s="294"/>
      <c r="I7897" s="294"/>
    </row>
    <row r="7898" spans="3:9">
      <c r="C7898" s="294"/>
      <c r="E7898" s="294"/>
      <c r="I7898" s="294"/>
    </row>
    <row r="7899" spans="3:9">
      <c r="C7899" s="294"/>
      <c r="E7899" s="294"/>
      <c r="I7899" s="294"/>
    </row>
    <row r="7900" spans="3:9">
      <c r="C7900" s="294"/>
      <c r="E7900" s="294"/>
      <c r="I7900" s="294"/>
    </row>
    <row r="7901" spans="3:9">
      <c r="C7901" s="294"/>
      <c r="E7901" s="294"/>
      <c r="I7901" s="294"/>
    </row>
    <row r="7902" spans="3:9">
      <c r="C7902" s="294"/>
      <c r="E7902" s="294"/>
      <c r="I7902" s="294"/>
    </row>
    <row r="7903" spans="3:9">
      <c r="C7903" s="294"/>
      <c r="E7903" s="294"/>
      <c r="I7903" s="294"/>
    </row>
    <row r="7904" spans="3:9">
      <c r="C7904" s="294"/>
      <c r="E7904" s="294"/>
      <c r="I7904" s="294"/>
    </row>
    <row r="7905" spans="3:9">
      <c r="C7905" s="294"/>
      <c r="E7905" s="294"/>
      <c r="I7905" s="294"/>
    </row>
    <row r="7906" spans="3:9">
      <c r="C7906" s="294"/>
      <c r="E7906" s="294"/>
      <c r="I7906" s="294"/>
    </row>
    <row r="7907" spans="3:9">
      <c r="C7907" s="294"/>
      <c r="E7907" s="294"/>
      <c r="I7907" s="294"/>
    </row>
    <row r="7908" spans="3:9">
      <c r="C7908" s="294"/>
      <c r="E7908" s="294"/>
      <c r="I7908" s="294"/>
    </row>
    <row r="7909" spans="3:9">
      <c r="C7909" s="294"/>
      <c r="E7909" s="294"/>
      <c r="I7909" s="294"/>
    </row>
    <row r="7910" spans="3:9">
      <c r="C7910" s="294"/>
      <c r="E7910" s="294"/>
      <c r="I7910" s="294"/>
    </row>
    <row r="7911" spans="3:9">
      <c r="C7911" s="294"/>
      <c r="E7911" s="294"/>
      <c r="I7911" s="294"/>
    </row>
    <row r="7912" spans="3:9">
      <c r="C7912" s="294"/>
      <c r="E7912" s="294"/>
      <c r="I7912" s="294"/>
    </row>
    <row r="7913" spans="3:9">
      <c r="C7913" s="294"/>
      <c r="E7913" s="294"/>
      <c r="I7913" s="294"/>
    </row>
    <row r="7914" spans="3:9">
      <c r="C7914" s="294"/>
      <c r="E7914" s="294"/>
      <c r="I7914" s="294"/>
    </row>
    <row r="7915" spans="3:9">
      <c r="C7915" s="294"/>
      <c r="E7915" s="294"/>
      <c r="I7915" s="294"/>
    </row>
    <row r="7916" spans="3:9">
      <c r="C7916" s="294"/>
      <c r="E7916" s="294"/>
      <c r="I7916" s="294"/>
    </row>
    <row r="7917" spans="3:9">
      <c r="C7917" s="294"/>
      <c r="E7917" s="294"/>
      <c r="I7917" s="294"/>
    </row>
    <row r="7918" spans="3:9">
      <c r="C7918" s="294"/>
      <c r="E7918" s="294"/>
      <c r="I7918" s="294"/>
    </row>
    <row r="7919" spans="3:9">
      <c r="C7919" s="294"/>
      <c r="E7919" s="294"/>
      <c r="I7919" s="294"/>
    </row>
    <row r="7920" spans="3:9">
      <c r="C7920" s="294"/>
      <c r="E7920" s="294"/>
      <c r="I7920" s="294"/>
    </row>
    <row r="7921" spans="3:9">
      <c r="C7921" s="294"/>
      <c r="E7921" s="294"/>
      <c r="I7921" s="294"/>
    </row>
    <row r="7922" spans="3:9">
      <c r="C7922" s="294"/>
      <c r="E7922" s="294"/>
      <c r="I7922" s="294"/>
    </row>
    <row r="7923" spans="3:9">
      <c r="C7923" s="294"/>
      <c r="E7923" s="294"/>
      <c r="I7923" s="294"/>
    </row>
    <row r="7924" spans="3:9">
      <c r="C7924" s="294"/>
      <c r="E7924" s="294"/>
      <c r="I7924" s="294"/>
    </row>
    <row r="7925" spans="3:9">
      <c r="C7925" s="294"/>
      <c r="E7925" s="294"/>
      <c r="I7925" s="294"/>
    </row>
    <row r="7926" spans="3:9">
      <c r="C7926" s="294"/>
      <c r="E7926" s="294"/>
      <c r="I7926" s="294"/>
    </row>
    <row r="7927" spans="3:9">
      <c r="C7927" s="294"/>
      <c r="E7927" s="294"/>
      <c r="I7927" s="294"/>
    </row>
    <row r="7928" spans="3:9">
      <c r="C7928" s="294"/>
      <c r="E7928" s="294"/>
      <c r="I7928" s="294"/>
    </row>
    <row r="7929" spans="3:9">
      <c r="C7929" s="294"/>
      <c r="E7929" s="294"/>
      <c r="I7929" s="294"/>
    </row>
    <row r="7930" spans="3:9">
      <c r="C7930" s="294"/>
      <c r="E7930" s="294"/>
      <c r="I7930" s="294"/>
    </row>
    <row r="7931" spans="3:9">
      <c r="C7931" s="294"/>
      <c r="E7931" s="294"/>
      <c r="I7931" s="294"/>
    </row>
    <row r="7932" spans="3:9">
      <c r="C7932" s="294"/>
      <c r="E7932" s="294"/>
      <c r="I7932" s="294"/>
    </row>
    <row r="7933" spans="3:9">
      <c r="C7933" s="294"/>
      <c r="E7933" s="294"/>
      <c r="I7933" s="294"/>
    </row>
    <row r="7934" spans="3:9">
      <c r="C7934" s="294"/>
      <c r="E7934" s="294"/>
      <c r="I7934" s="294"/>
    </row>
    <row r="7935" spans="3:9">
      <c r="C7935" s="294"/>
      <c r="E7935" s="294"/>
      <c r="I7935" s="294"/>
    </row>
    <row r="7936" spans="3:9">
      <c r="C7936" s="294"/>
      <c r="E7936" s="294"/>
      <c r="I7936" s="294"/>
    </row>
    <row r="7937" spans="3:9">
      <c r="C7937" s="294"/>
      <c r="E7937" s="294"/>
      <c r="I7937" s="294"/>
    </row>
    <row r="7938" spans="3:9">
      <c r="C7938" s="294"/>
      <c r="E7938" s="294"/>
      <c r="I7938" s="294"/>
    </row>
    <row r="7939" spans="3:9">
      <c r="C7939" s="294"/>
      <c r="E7939" s="294"/>
      <c r="I7939" s="294"/>
    </row>
    <row r="7940" spans="3:9">
      <c r="C7940" s="294"/>
      <c r="E7940" s="294"/>
      <c r="I7940" s="294"/>
    </row>
    <row r="7941" spans="3:9">
      <c r="C7941" s="294"/>
      <c r="E7941" s="294"/>
      <c r="I7941" s="294"/>
    </row>
    <row r="7942" spans="3:9">
      <c r="C7942" s="294"/>
      <c r="E7942" s="294"/>
      <c r="I7942" s="294"/>
    </row>
    <row r="7943" spans="3:9">
      <c r="C7943" s="294"/>
      <c r="E7943" s="294"/>
      <c r="I7943" s="294"/>
    </row>
    <row r="7944" spans="3:9">
      <c r="C7944" s="294"/>
      <c r="E7944" s="294"/>
      <c r="I7944" s="294"/>
    </row>
    <row r="7945" spans="3:9">
      <c r="C7945" s="294"/>
      <c r="E7945" s="294"/>
      <c r="I7945" s="294"/>
    </row>
    <row r="7946" spans="3:9">
      <c r="C7946" s="294"/>
      <c r="E7946" s="294"/>
      <c r="I7946" s="294"/>
    </row>
    <row r="7947" spans="3:9">
      <c r="C7947" s="294"/>
      <c r="E7947" s="294"/>
      <c r="I7947" s="294"/>
    </row>
    <row r="7948" spans="3:9">
      <c r="C7948" s="294"/>
      <c r="E7948" s="294"/>
      <c r="I7948" s="294"/>
    </row>
    <row r="7949" spans="3:9">
      <c r="C7949" s="294"/>
      <c r="E7949" s="294"/>
      <c r="I7949" s="294"/>
    </row>
    <row r="7950" spans="3:9">
      <c r="C7950" s="294"/>
      <c r="E7950" s="294"/>
      <c r="I7950" s="294"/>
    </row>
    <row r="7951" spans="3:9">
      <c r="C7951" s="294"/>
      <c r="E7951" s="294"/>
      <c r="I7951" s="294"/>
    </row>
    <row r="7952" spans="3:9">
      <c r="C7952" s="294"/>
      <c r="E7952" s="294"/>
      <c r="I7952" s="294"/>
    </row>
    <row r="7953" spans="3:9">
      <c r="C7953" s="294"/>
      <c r="E7953" s="294"/>
      <c r="I7953" s="294"/>
    </row>
    <row r="7954" spans="3:9">
      <c r="C7954" s="294"/>
      <c r="E7954" s="294"/>
      <c r="I7954" s="294"/>
    </row>
    <row r="7955" spans="3:9">
      <c r="C7955" s="294"/>
      <c r="E7955" s="294"/>
      <c r="I7955" s="294"/>
    </row>
    <row r="7956" spans="3:9">
      <c r="C7956" s="294"/>
      <c r="E7956" s="294"/>
      <c r="I7956" s="294"/>
    </row>
    <row r="7957" spans="3:9">
      <c r="C7957" s="294"/>
      <c r="E7957" s="294"/>
      <c r="I7957" s="294"/>
    </row>
    <row r="7958" spans="3:9">
      <c r="C7958" s="294"/>
      <c r="E7958" s="294"/>
      <c r="I7958" s="294"/>
    </row>
    <row r="7959" spans="3:9">
      <c r="C7959" s="294"/>
      <c r="E7959" s="294"/>
      <c r="I7959" s="294"/>
    </row>
    <row r="7960" spans="3:9">
      <c r="C7960" s="294"/>
      <c r="E7960" s="294"/>
      <c r="I7960" s="294"/>
    </row>
    <row r="7961" spans="3:9">
      <c r="C7961" s="294"/>
      <c r="E7961" s="294"/>
      <c r="I7961" s="294"/>
    </row>
    <row r="7962" spans="3:9">
      <c r="C7962" s="294"/>
      <c r="E7962" s="294"/>
      <c r="I7962" s="294"/>
    </row>
    <row r="7963" spans="3:9">
      <c r="C7963" s="294"/>
      <c r="E7963" s="294"/>
      <c r="I7963" s="294"/>
    </row>
    <row r="7964" spans="3:9">
      <c r="C7964" s="294"/>
      <c r="E7964" s="294"/>
      <c r="I7964" s="294"/>
    </row>
    <row r="7965" spans="3:9">
      <c r="C7965" s="294"/>
      <c r="E7965" s="294"/>
      <c r="I7965" s="294"/>
    </row>
    <row r="7966" spans="3:9">
      <c r="C7966" s="294"/>
      <c r="E7966" s="294"/>
      <c r="I7966" s="294"/>
    </row>
    <row r="7967" spans="3:9">
      <c r="C7967" s="294"/>
      <c r="E7967" s="294"/>
      <c r="I7967" s="294"/>
    </row>
    <row r="7968" spans="3:9">
      <c r="C7968" s="294"/>
      <c r="E7968" s="294"/>
      <c r="I7968" s="294"/>
    </row>
    <row r="7969" spans="3:9">
      <c r="C7969" s="294"/>
      <c r="E7969" s="294"/>
      <c r="I7969" s="294"/>
    </row>
    <row r="7970" spans="3:9">
      <c r="C7970" s="294"/>
      <c r="E7970" s="294"/>
      <c r="I7970" s="294"/>
    </row>
    <row r="7971" spans="3:9">
      <c r="C7971" s="294"/>
      <c r="E7971" s="294"/>
      <c r="I7971" s="294"/>
    </row>
    <row r="7972" spans="3:9">
      <c r="C7972" s="294"/>
      <c r="E7972" s="294"/>
      <c r="I7972" s="294"/>
    </row>
    <row r="7973" spans="3:9">
      <c r="C7973" s="294"/>
      <c r="E7973" s="294"/>
      <c r="I7973" s="294"/>
    </row>
    <row r="7974" spans="3:9">
      <c r="C7974" s="294"/>
      <c r="E7974" s="294"/>
      <c r="I7974" s="294"/>
    </row>
    <row r="7975" spans="3:9">
      <c r="C7975" s="294"/>
      <c r="E7975" s="294"/>
      <c r="I7975" s="294"/>
    </row>
    <row r="7976" spans="3:9">
      <c r="C7976" s="294"/>
      <c r="E7976" s="294"/>
      <c r="I7976" s="294"/>
    </row>
    <row r="7977" spans="3:9">
      <c r="C7977" s="294"/>
      <c r="E7977" s="294"/>
      <c r="I7977" s="294"/>
    </row>
    <row r="7978" spans="3:9">
      <c r="C7978" s="294"/>
      <c r="E7978" s="294"/>
      <c r="I7978" s="294"/>
    </row>
    <row r="7979" spans="3:9">
      <c r="C7979" s="294"/>
      <c r="E7979" s="294"/>
      <c r="I7979" s="294"/>
    </row>
    <row r="7980" spans="3:9">
      <c r="C7980" s="294"/>
      <c r="E7980" s="294"/>
      <c r="I7980" s="294"/>
    </row>
    <row r="7981" spans="3:9">
      <c r="C7981" s="294"/>
      <c r="E7981" s="294"/>
      <c r="I7981" s="294"/>
    </row>
    <row r="7982" spans="3:9">
      <c r="C7982" s="294"/>
      <c r="E7982" s="294"/>
      <c r="I7982" s="294"/>
    </row>
    <row r="7983" spans="3:9">
      <c r="C7983" s="294"/>
      <c r="E7983" s="294"/>
      <c r="I7983" s="294"/>
    </row>
    <row r="7984" spans="3:9">
      <c r="C7984" s="294"/>
      <c r="E7984" s="294"/>
      <c r="I7984" s="294"/>
    </row>
    <row r="7985" spans="3:9">
      <c r="C7985" s="294"/>
      <c r="E7985" s="294"/>
      <c r="I7985" s="294"/>
    </row>
    <row r="7986" spans="3:9">
      <c r="C7986" s="294"/>
      <c r="E7986" s="294"/>
      <c r="I7986" s="294"/>
    </row>
    <row r="7987" spans="3:9">
      <c r="C7987" s="294"/>
      <c r="E7987" s="294"/>
      <c r="I7987" s="294"/>
    </row>
    <row r="7988" spans="3:9">
      <c r="C7988" s="294"/>
      <c r="E7988" s="294"/>
      <c r="I7988" s="294"/>
    </row>
    <row r="7989" spans="3:9">
      <c r="C7989" s="294"/>
      <c r="E7989" s="294"/>
      <c r="I7989" s="294"/>
    </row>
    <row r="7990" spans="3:9">
      <c r="C7990" s="294"/>
      <c r="E7990" s="294"/>
      <c r="I7990" s="294"/>
    </row>
    <row r="7991" spans="3:9">
      <c r="C7991" s="294"/>
      <c r="E7991" s="294"/>
      <c r="I7991" s="294"/>
    </row>
    <row r="7992" spans="3:9">
      <c r="C7992" s="294"/>
      <c r="E7992" s="294"/>
      <c r="I7992" s="294"/>
    </row>
    <row r="7993" spans="3:9">
      <c r="C7993" s="294"/>
      <c r="E7993" s="294"/>
      <c r="I7993" s="294"/>
    </row>
    <row r="7994" spans="3:9">
      <c r="C7994" s="294"/>
      <c r="E7994" s="294"/>
      <c r="I7994" s="294"/>
    </row>
    <row r="7995" spans="3:9">
      <c r="C7995" s="294"/>
      <c r="E7995" s="294"/>
      <c r="I7995" s="294"/>
    </row>
    <row r="7996" spans="3:9">
      <c r="C7996" s="294"/>
      <c r="E7996" s="294"/>
      <c r="I7996" s="294"/>
    </row>
    <row r="7997" spans="3:9">
      <c r="C7997" s="294"/>
      <c r="E7997" s="294"/>
      <c r="I7997" s="294"/>
    </row>
    <row r="7998" spans="3:9">
      <c r="C7998" s="294"/>
      <c r="E7998" s="294"/>
      <c r="I7998" s="294"/>
    </row>
    <row r="7999" spans="3:9">
      <c r="C7999" s="294"/>
      <c r="E7999" s="294"/>
      <c r="I7999" s="294"/>
    </row>
    <row r="8000" spans="3:9">
      <c r="C8000" s="294"/>
      <c r="E8000" s="294"/>
      <c r="I8000" s="294"/>
    </row>
    <row r="8001" spans="3:9">
      <c r="C8001" s="294"/>
      <c r="E8001" s="294"/>
      <c r="I8001" s="294"/>
    </row>
    <row r="8002" spans="3:9">
      <c r="C8002" s="294"/>
      <c r="E8002" s="294"/>
      <c r="I8002" s="294"/>
    </row>
    <row r="8003" spans="3:9">
      <c r="C8003" s="294"/>
      <c r="E8003" s="294"/>
      <c r="I8003" s="294"/>
    </row>
    <row r="8004" spans="3:9">
      <c r="C8004" s="294"/>
      <c r="E8004" s="294"/>
      <c r="I8004" s="294"/>
    </row>
    <row r="8005" spans="3:9">
      <c r="C8005" s="294"/>
      <c r="E8005" s="294"/>
      <c r="I8005" s="294"/>
    </row>
    <row r="8006" spans="3:9">
      <c r="C8006" s="294"/>
      <c r="E8006" s="294"/>
      <c r="I8006" s="294"/>
    </row>
    <row r="8007" spans="3:9">
      <c r="C8007" s="294"/>
      <c r="E8007" s="294"/>
      <c r="I8007" s="294"/>
    </row>
    <row r="8008" spans="3:9">
      <c r="C8008" s="294"/>
      <c r="E8008" s="294"/>
      <c r="I8008" s="294"/>
    </row>
    <row r="8009" spans="3:9">
      <c r="C8009" s="294"/>
      <c r="E8009" s="294"/>
      <c r="I8009" s="294"/>
    </row>
    <row r="8010" spans="3:9">
      <c r="C8010" s="294"/>
      <c r="E8010" s="294"/>
      <c r="I8010" s="294"/>
    </row>
    <row r="8011" spans="3:9">
      <c r="C8011" s="294"/>
      <c r="E8011" s="294"/>
      <c r="I8011" s="294"/>
    </row>
    <row r="8012" spans="3:9">
      <c r="C8012" s="294"/>
      <c r="E8012" s="294"/>
      <c r="I8012" s="294"/>
    </row>
    <row r="8013" spans="3:9">
      <c r="C8013" s="294"/>
      <c r="E8013" s="294"/>
      <c r="I8013" s="294"/>
    </row>
    <row r="8014" spans="3:9">
      <c r="C8014" s="294"/>
      <c r="E8014" s="294"/>
      <c r="I8014" s="294"/>
    </row>
    <row r="8015" spans="3:9">
      <c r="C8015" s="294"/>
      <c r="E8015" s="294"/>
      <c r="I8015" s="294"/>
    </row>
    <row r="8016" spans="3:9">
      <c r="C8016" s="294"/>
      <c r="E8016" s="294"/>
      <c r="I8016" s="294"/>
    </row>
    <row r="8017" spans="3:9">
      <c r="C8017" s="294"/>
      <c r="E8017" s="294"/>
      <c r="I8017" s="294"/>
    </row>
    <row r="8018" spans="3:9">
      <c r="C8018" s="294"/>
      <c r="E8018" s="294"/>
      <c r="I8018" s="294"/>
    </row>
    <row r="8019" spans="3:9">
      <c r="C8019" s="294"/>
      <c r="E8019" s="294"/>
      <c r="I8019" s="294"/>
    </row>
    <row r="8020" spans="3:9">
      <c r="C8020" s="294"/>
      <c r="E8020" s="294"/>
      <c r="I8020" s="294"/>
    </row>
    <row r="8021" spans="3:9">
      <c r="C8021" s="294"/>
      <c r="E8021" s="294"/>
      <c r="I8021" s="294"/>
    </row>
    <row r="8022" spans="3:9">
      <c r="C8022" s="294"/>
      <c r="E8022" s="294"/>
      <c r="I8022" s="294"/>
    </row>
    <row r="8023" spans="3:9">
      <c r="C8023" s="294"/>
      <c r="E8023" s="294"/>
      <c r="I8023" s="294"/>
    </row>
    <row r="8024" spans="3:9">
      <c r="C8024" s="294"/>
      <c r="E8024" s="294"/>
      <c r="I8024" s="294"/>
    </row>
    <row r="8025" spans="3:9">
      <c r="C8025" s="294"/>
      <c r="E8025" s="294"/>
      <c r="I8025" s="294"/>
    </row>
    <row r="8026" spans="3:9">
      <c r="C8026" s="294"/>
      <c r="E8026" s="294"/>
      <c r="I8026" s="294"/>
    </row>
    <row r="8027" spans="3:9">
      <c r="C8027" s="294"/>
      <c r="E8027" s="294"/>
      <c r="I8027" s="294"/>
    </row>
    <row r="8028" spans="3:9">
      <c r="C8028" s="294"/>
      <c r="E8028" s="294"/>
      <c r="I8028" s="294"/>
    </row>
    <row r="8029" spans="3:9">
      <c r="C8029" s="294"/>
      <c r="E8029" s="294"/>
      <c r="I8029" s="294"/>
    </row>
    <row r="8030" spans="3:9">
      <c r="C8030" s="294"/>
      <c r="E8030" s="294"/>
      <c r="I8030" s="294"/>
    </row>
    <row r="8031" spans="3:9">
      <c r="C8031" s="294"/>
      <c r="E8031" s="294"/>
      <c r="I8031" s="294"/>
    </row>
    <row r="8032" spans="3:9">
      <c r="C8032" s="294"/>
      <c r="E8032" s="294"/>
      <c r="I8032" s="294"/>
    </row>
    <row r="8033" spans="3:9">
      <c r="C8033" s="294"/>
      <c r="E8033" s="294"/>
      <c r="I8033" s="294"/>
    </row>
    <row r="8034" spans="3:9">
      <c r="C8034" s="294"/>
      <c r="E8034" s="294"/>
      <c r="I8034" s="294"/>
    </row>
    <row r="8035" spans="3:9">
      <c r="C8035" s="294"/>
      <c r="E8035" s="294"/>
      <c r="I8035" s="294"/>
    </row>
    <row r="8036" spans="3:9">
      <c r="C8036" s="294"/>
      <c r="E8036" s="294"/>
      <c r="I8036" s="294"/>
    </row>
    <row r="8037" spans="3:9">
      <c r="C8037" s="294"/>
      <c r="E8037" s="294"/>
      <c r="I8037" s="294"/>
    </row>
    <row r="8038" spans="3:9">
      <c r="C8038" s="294"/>
      <c r="E8038" s="294"/>
      <c r="I8038" s="294"/>
    </row>
    <row r="8039" spans="3:9">
      <c r="C8039" s="294"/>
      <c r="E8039" s="294"/>
      <c r="I8039" s="294"/>
    </row>
    <row r="8040" spans="3:9">
      <c r="C8040" s="294"/>
      <c r="E8040" s="294"/>
      <c r="I8040" s="294"/>
    </row>
    <row r="8041" spans="3:9">
      <c r="C8041" s="294"/>
      <c r="E8041" s="294"/>
      <c r="I8041" s="294"/>
    </row>
    <row r="8042" spans="3:9">
      <c r="C8042" s="294"/>
      <c r="E8042" s="294"/>
      <c r="I8042" s="294"/>
    </row>
    <row r="8043" spans="3:9">
      <c r="C8043" s="294"/>
      <c r="E8043" s="294"/>
      <c r="I8043" s="294"/>
    </row>
    <row r="8044" spans="3:9">
      <c r="C8044" s="294"/>
      <c r="E8044" s="294"/>
      <c r="I8044" s="294"/>
    </row>
    <row r="8045" spans="3:9">
      <c r="C8045" s="294"/>
      <c r="E8045" s="294"/>
      <c r="I8045" s="294"/>
    </row>
    <row r="8046" spans="3:9">
      <c r="C8046" s="294"/>
      <c r="E8046" s="294"/>
      <c r="I8046" s="294"/>
    </row>
    <row r="8047" spans="3:9">
      <c r="C8047" s="294"/>
      <c r="E8047" s="294"/>
      <c r="I8047" s="294"/>
    </row>
    <row r="8048" spans="3:9">
      <c r="C8048" s="294"/>
      <c r="E8048" s="294"/>
      <c r="I8048" s="294"/>
    </row>
    <row r="8049" spans="3:9">
      <c r="C8049" s="294"/>
      <c r="E8049" s="294"/>
      <c r="I8049" s="294"/>
    </row>
    <row r="8050" spans="3:9">
      <c r="C8050" s="294"/>
      <c r="E8050" s="294"/>
      <c r="I8050" s="294"/>
    </row>
    <row r="8051" spans="3:9">
      <c r="C8051" s="294"/>
      <c r="E8051" s="294"/>
      <c r="I8051" s="294"/>
    </row>
    <row r="8052" spans="3:9">
      <c r="C8052" s="294"/>
      <c r="E8052" s="294"/>
      <c r="I8052" s="294"/>
    </row>
    <row r="8053" spans="3:9">
      <c r="C8053" s="294"/>
      <c r="E8053" s="294"/>
      <c r="I8053" s="294"/>
    </row>
    <row r="8054" spans="3:9">
      <c r="C8054" s="294"/>
      <c r="E8054" s="294"/>
      <c r="I8054" s="294"/>
    </row>
    <row r="8055" spans="3:9">
      <c r="C8055" s="294"/>
      <c r="E8055" s="294"/>
      <c r="I8055" s="294"/>
    </row>
    <row r="8056" spans="3:9">
      <c r="C8056" s="294"/>
      <c r="E8056" s="294"/>
      <c r="I8056" s="294"/>
    </row>
    <row r="8057" spans="3:9">
      <c r="C8057" s="294"/>
      <c r="E8057" s="294"/>
      <c r="I8057" s="294"/>
    </row>
    <row r="8058" spans="3:9">
      <c r="C8058" s="294"/>
      <c r="E8058" s="294"/>
      <c r="I8058" s="294"/>
    </row>
    <row r="8059" spans="3:9">
      <c r="C8059" s="294"/>
      <c r="E8059" s="294"/>
      <c r="I8059" s="294"/>
    </row>
    <row r="8060" spans="3:9">
      <c r="C8060" s="294"/>
      <c r="E8060" s="294"/>
      <c r="I8060" s="294"/>
    </row>
    <row r="8061" spans="3:9">
      <c r="C8061" s="294"/>
      <c r="E8061" s="294"/>
      <c r="I8061" s="294"/>
    </row>
    <row r="8062" spans="3:9">
      <c r="C8062" s="294"/>
      <c r="E8062" s="294"/>
      <c r="I8062" s="294"/>
    </row>
    <row r="8063" spans="3:9">
      <c r="C8063" s="294"/>
      <c r="E8063" s="294"/>
      <c r="I8063" s="294"/>
    </row>
    <row r="8064" spans="3:9">
      <c r="C8064" s="294"/>
      <c r="E8064" s="294"/>
      <c r="I8064" s="294"/>
    </row>
    <row r="8065" spans="3:9">
      <c r="C8065" s="294"/>
      <c r="E8065" s="294"/>
      <c r="I8065" s="294"/>
    </row>
    <row r="8066" spans="3:9">
      <c r="C8066" s="294"/>
      <c r="E8066" s="294"/>
      <c r="I8066" s="294"/>
    </row>
    <row r="8067" spans="3:9">
      <c r="C8067" s="294"/>
      <c r="E8067" s="294"/>
      <c r="I8067" s="294"/>
    </row>
    <row r="8068" spans="3:9">
      <c r="C8068" s="294"/>
      <c r="E8068" s="294"/>
      <c r="I8068" s="294"/>
    </row>
    <row r="8069" spans="3:9">
      <c r="C8069" s="294"/>
      <c r="E8069" s="294"/>
      <c r="I8069" s="294"/>
    </row>
    <row r="8070" spans="3:9">
      <c r="C8070" s="294"/>
      <c r="E8070" s="294"/>
      <c r="I8070" s="294"/>
    </row>
    <row r="8071" spans="3:9">
      <c r="C8071" s="294"/>
      <c r="E8071" s="294"/>
      <c r="I8071" s="294"/>
    </row>
    <row r="8072" spans="3:9">
      <c r="C8072" s="294"/>
      <c r="E8072" s="294"/>
      <c r="I8072" s="294"/>
    </row>
    <row r="8073" spans="3:9">
      <c r="C8073" s="294"/>
      <c r="E8073" s="294"/>
      <c r="I8073" s="294"/>
    </row>
    <row r="8074" spans="3:9">
      <c r="C8074" s="294"/>
      <c r="E8074" s="294"/>
      <c r="I8074" s="294"/>
    </row>
    <row r="8075" spans="3:9">
      <c r="C8075" s="294"/>
      <c r="E8075" s="294"/>
      <c r="I8075" s="294"/>
    </row>
    <row r="8076" spans="3:9">
      <c r="C8076" s="294"/>
      <c r="E8076" s="294"/>
      <c r="I8076" s="294"/>
    </row>
    <row r="8077" spans="3:9">
      <c r="C8077" s="294"/>
      <c r="E8077" s="294"/>
      <c r="I8077" s="294"/>
    </row>
    <row r="8078" spans="3:9">
      <c r="C8078" s="294"/>
      <c r="E8078" s="294"/>
      <c r="I8078" s="294"/>
    </row>
    <row r="8079" spans="3:9">
      <c r="C8079" s="294"/>
      <c r="E8079" s="294"/>
      <c r="I8079" s="294"/>
    </row>
    <row r="8080" spans="3:9">
      <c r="C8080" s="294"/>
      <c r="E8080" s="294"/>
      <c r="I8080" s="294"/>
    </row>
    <row r="8081" spans="3:9">
      <c r="C8081" s="294"/>
      <c r="E8081" s="294"/>
      <c r="I8081" s="294"/>
    </row>
    <row r="8082" spans="3:9">
      <c r="C8082" s="294"/>
      <c r="E8082" s="294"/>
      <c r="I8082" s="294"/>
    </row>
    <row r="8083" spans="3:9">
      <c r="C8083" s="294"/>
      <c r="E8083" s="294"/>
      <c r="I8083" s="294"/>
    </row>
    <row r="8084" spans="3:9">
      <c r="C8084" s="294"/>
      <c r="E8084" s="294"/>
      <c r="I8084" s="294"/>
    </row>
    <row r="8085" spans="3:9">
      <c r="C8085" s="294"/>
      <c r="E8085" s="294"/>
      <c r="I8085" s="294"/>
    </row>
    <row r="8086" spans="3:9">
      <c r="C8086" s="294"/>
      <c r="E8086" s="294"/>
      <c r="I8086" s="294"/>
    </row>
    <row r="8087" spans="3:9">
      <c r="C8087" s="294"/>
      <c r="E8087" s="294"/>
      <c r="I8087" s="294"/>
    </row>
    <row r="8088" spans="3:9">
      <c r="C8088" s="294"/>
      <c r="E8088" s="294"/>
      <c r="I8088" s="294"/>
    </row>
    <row r="8089" spans="3:9">
      <c r="C8089" s="294"/>
      <c r="E8089" s="294"/>
      <c r="I8089" s="294"/>
    </row>
    <row r="8090" spans="3:9">
      <c r="C8090" s="294"/>
      <c r="E8090" s="294"/>
      <c r="I8090" s="294"/>
    </row>
    <row r="8091" spans="3:9">
      <c r="C8091" s="294"/>
      <c r="E8091" s="294"/>
      <c r="I8091" s="294"/>
    </row>
    <row r="8092" spans="3:9">
      <c r="C8092" s="294"/>
      <c r="E8092" s="294"/>
      <c r="I8092" s="294"/>
    </row>
    <row r="8093" spans="3:9">
      <c r="C8093" s="294"/>
      <c r="E8093" s="294"/>
      <c r="I8093" s="294"/>
    </row>
    <row r="8094" spans="3:9">
      <c r="C8094" s="294"/>
      <c r="E8094" s="294"/>
      <c r="I8094" s="294"/>
    </row>
    <row r="8095" spans="3:9">
      <c r="C8095" s="294"/>
      <c r="E8095" s="294"/>
      <c r="I8095" s="294"/>
    </row>
    <row r="8096" spans="3:9">
      <c r="C8096" s="294"/>
      <c r="E8096" s="294"/>
      <c r="I8096" s="294"/>
    </row>
    <row r="8097" spans="3:9">
      <c r="C8097" s="294"/>
      <c r="E8097" s="294"/>
      <c r="I8097" s="294"/>
    </row>
    <row r="8098" spans="3:9">
      <c r="C8098" s="294"/>
      <c r="E8098" s="294"/>
      <c r="I8098" s="294"/>
    </row>
    <row r="8099" spans="3:9">
      <c r="C8099" s="294"/>
      <c r="E8099" s="294"/>
      <c r="I8099" s="294"/>
    </row>
    <row r="8100" spans="3:9">
      <c r="C8100" s="294"/>
      <c r="E8100" s="294"/>
      <c r="I8100" s="294"/>
    </row>
    <row r="8101" spans="3:9">
      <c r="C8101" s="294"/>
      <c r="E8101" s="294"/>
      <c r="I8101" s="294"/>
    </row>
    <row r="8102" spans="3:9">
      <c r="C8102" s="294"/>
      <c r="E8102" s="294"/>
      <c r="I8102" s="294"/>
    </row>
    <row r="8103" spans="3:9">
      <c r="C8103" s="294"/>
      <c r="E8103" s="294"/>
      <c r="I8103" s="294"/>
    </row>
    <row r="8104" spans="3:9">
      <c r="C8104" s="294"/>
      <c r="E8104" s="294"/>
      <c r="I8104" s="294"/>
    </row>
    <row r="8105" spans="3:9">
      <c r="C8105" s="294"/>
      <c r="E8105" s="294"/>
      <c r="I8105" s="294"/>
    </row>
    <row r="8106" spans="3:9">
      <c r="C8106" s="294"/>
      <c r="E8106" s="294"/>
      <c r="I8106" s="294"/>
    </row>
    <row r="8107" spans="3:9">
      <c r="C8107" s="294"/>
      <c r="E8107" s="294"/>
      <c r="I8107" s="294"/>
    </row>
    <row r="8108" spans="3:9">
      <c r="C8108" s="294"/>
      <c r="E8108" s="294"/>
      <c r="I8108" s="294"/>
    </row>
    <row r="8109" spans="3:9">
      <c r="C8109" s="294"/>
      <c r="E8109" s="294"/>
      <c r="I8109" s="294"/>
    </row>
    <row r="8110" spans="3:9">
      <c r="C8110" s="294"/>
      <c r="E8110" s="294"/>
      <c r="I8110" s="294"/>
    </row>
    <row r="8111" spans="3:9">
      <c r="C8111" s="294"/>
      <c r="E8111" s="294"/>
      <c r="I8111" s="294"/>
    </row>
    <row r="8112" spans="3:9">
      <c r="C8112" s="294"/>
      <c r="E8112" s="294"/>
      <c r="I8112" s="294"/>
    </row>
    <row r="8113" spans="3:9">
      <c r="C8113" s="294"/>
      <c r="E8113" s="294"/>
      <c r="I8113" s="294"/>
    </row>
    <row r="8114" spans="3:9">
      <c r="C8114" s="294"/>
      <c r="E8114" s="294"/>
      <c r="I8114" s="294"/>
    </row>
    <row r="8115" spans="3:9">
      <c r="C8115" s="294"/>
      <c r="E8115" s="294"/>
      <c r="I8115" s="294"/>
    </row>
    <row r="8116" spans="3:9">
      <c r="C8116" s="294"/>
      <c r="E8116" s="294"/>
      <c r="I8116" s="294"/>
    </row>
    <row r="8117" spans="3:9">
      <c r="C8117" s="294"/>
      <c r="E8117" s="294"/>
      <c r="I8117" s="294"/>
    </row>
    <row r="8118" spans="3:9">
      <c r="C8118" s="294"/>
      <c r="E8118" s="294"/>
      <c r="I8118" s="294"/>
    </row>
    <row r="8119" spans="3:9">
      <c r="C8119" s="294"/>
      <c r="E8119" s="294"/>
      <c r="I8119" s="294"/>
    </row>
    <row r="8120" spans="3:9">
      <c r="C8120" s="294"/>
      <c r="E8120" s="294"/>
      <c r="I8120" s="294"/>
    </row>
    <row r="8121" spans="3:9">
      <c r="C8121" s="294"/>
      <c r="E8121" s="294"/>
      <c r="I8121" s="294"/>
    </row>
    <row r="8122" spans="3:9">
      <c r="C8122" s="294"/>
      <c r="E8122" s="294"/>
      <c r="I8122" s="294"/>
    </row>
    <row r="8123" spans="3:9">
      <c r="C8123" s="294"/>
      <c r="E8123" s="294"/>
      <c r="I8123" s="294"/>
    </row>
    <row r="8124" spans="3:9">
      <c r="C8124" s="294"/>
      <c r="E8124" s="294"/>
      <c r="I8124" s="294"/>
    </row>
    <row r="8125" spans="3:9">
      <c r="C8125" s="294"/>
      <c r="E8125" s="294"/>
      <c r="I8125" s="294"/>
    </row>
    <row r="8126" spans="3:9">
      <c r="C8126" s="294"/>
      <c r="E8126" s="294"/>
      <c r="I8126" s="294"/>
    </row>
    <row r="8127" spans="3:9">
      <c r="C8127" s="294"/>
      <c r="E8127" s="294"/>
      <c r="I8127" s="294"/>
    </row>
    <row r="8128" spans="3:9">
      <c r="C8128" s="294"/>
      <c r="E8128" s="294"/>
      <c r="I8128" s="294"/>
    </row>
    <row r="8129" spans="3:9">
      <c r="C8129" s="294"/>
      <c r="E8129" s="294"/>
      <c r="I8129" s="294"/>
    </row>
    <row r="8130" spans="3:9">
      <c r="C8130" s="294"/>
      <c r="E8130" s="294"/>
      <c r="I8130" s="294"/>
    </row>
    <row r="8131" spans="3:9">
      <c r="C8131" s="294"/>
      <c r="E8131" s="294"/>
      <c r="I8131" s="294"/>
    </row>
    <row r="8132" spans="3:9">
      <c r="C8132" s="294"/>
      <c r="E8132" s="294"/>
      <c r="I8132" s="294"/>
    </row>
    <row r="8133" spans="3:9">
      <c r="C8133" s="294"/>
      <c r="E8133" s="294"/>
      <c r="I8133" s="294"/>
    </row>
    <row r="8134" spans="3:9">
      <c r="C8134" s="294"/>
      <c r="E8134" s="294"/>
      <c r="I8134" s="294"/>
    </row>
    <row r="8135" spans="3:9">
      <c r="C8135" s="294"/>
      <c r="E8135" s="294"/>
      <c r="I8135" s="294"/>
    </row>
    <row r="8136" spans="3:9">
      <c r="C8136" s="294"/>
      <c r="E8136" s="294"/>
      <c r="I8136" s="294"/>
    </row>
    <row r="8137" spans="3:9">
      <c r="C8137" s="294"/>
      <c r="E8137" s="294"/>
      <c r="I8137" s="294"/>
    </row>
    <row r="8138" spans="3:9">
      <c r="C8138" s="294"/>
      <c r="E8138" s="294"/>
      <c r="I8138" s="294"/>
    </row>
    <row r="8139" spans="3:9">
      <c r="C8139" s="294"/>
      <c r="E8139" s="294"/>
      <c r="I8139" s="294"/>
    </row>
    <row r="8140" spans="3:9">
      <c r="C8140" s="294"/>
      <c r="E8140" s="294"/>
      <c r="I8140" s="294"/>
    </row>
    <row r="8141" spans="3:9">
      <c r="C8141" s="294"/>
      <c r="E8141" s="294"/>
      <c r="I8141" s="294"/>
    </row>
    <row r="8142" spans="3:9">
      <c r="C8142" s="294"/>
      <c r="E8142" s="294"/>
      <c r="I8142" s="294"/>
    </row>
    <row r="8143" spans="3:9">
      <c r="C8143" s="294"/>
      <c r="E8143" s="294"/>
      <c r="I8143" s="294"/>
    </row>
    <row r="8144" spans="3:9">
      <c r="C8144" s="294"/>
      <c r="E8144" s="294"/>
      <c r="I8144" s="294"/>
    </row>
    <row r="8145" spans="3:9">
      <c r="C8145" s="294"/>
      <c r="E8145" s="294"/>
      <c r="I8145" s="294"/>
    </row>
    <row r="8146" spans="3:9">
      <c r="C8146" s="294"/>
      <c r="E8146" s="294"/>
      <c r="I8146" s="294"/>
    </row>
    <row r="8147" spans="3:9">
      <c r="C8147" s="294"/>
      <c r="E8147" s="294"/>
      <c r="I8147" s="294"/>
    </row>
    <row r="8148" spans="3:9">
      <c r="C8148" s="294"/>
      <c r="E8148" s="294"/>
      <c r="I8148" s="294"/>
    </row>
    <row r="8149" spans="3:9">
      <c r="C8149" s="294"/>
      <c r="E8149" s="294"/>
      <c r="I8149" s="294"/>
    </row>
    <row r="8150" spans="3:9">
      <c r="C8150" s="294"/>
      <c r="E8150" s="294"/>
      <c r="I8150" s="294"/>
    </row>
    <row r="8151" spans="3:9">
      <c r="C8151" s="294"/>
      <c r="E8151" s="294"/>
      <c r="I8151" s="294"/>
    </row>
    <row r="8152" spans="3:9">
      <c r="C8152" s="294"/>
      <c r="E8152" s="294"/>
      <c r="I8152" s="294"/>
    </row>
    <row r="8153" spans="3:9">
      <c r="C8153" s="294"/>
      <c r="E8153" s="294"/>
      <c r="I8153" s="294"/>
    </row>
    <row r="8154" spans="3:9">
      <c r="C8154" s="294"/>
      <c r="E8154" s="294"/>
      <c r="I8154" s="294"/>
    </row>
    <row r="8155" spans="3:9">
      <c r="C8155" s="294"/>
      <c r="E8155" s="294"/>
      <c r="I8155" s="294"/>
    </row>
    <row r="8156" spans="3:9">
      <c r="C8156" s="294"/>
      <c r="E8156" s="294"/>
      <c r="I8156" s="294"/>
    </row>
    <row r="8157" spans="3:9">
      <c r="C8157" s="294"/>
      <c r="E8157" s="294"/>
      <c r="I8157" s="294"/>
    </row>
    <row r="8158" spans="3:9">
      <c r="C8158" s="294"/>
      <c r="E8158" s="294"/>
      <c r="I8158" s="294"/>
    </row>
    <row r="8159" spans="3:9">
      <c r="C8159" s="294"/>
      <c r="E8159" s="294"/>
      <c r="I8159" s="294"/>
    </row>
    <row r="8160" spans="3:9">
      <c r="C8160" s="294"/>
      <c r="E8160" s="294"/>
      <c r="I8160" s="294"/>
    </row>
    <row r="8161" spans="3:9">
      <c r="C8161" s="294"/>
      <c r="E8161" s="294"/>
      <c r="I8161" s="294"/>
    </row>
    <row r="8162" spans="3:9">
      <c r="C8162" s="294"/>
      <c r="E8162" s="294"/>
      <c r="I8162" s="294"/>
    </row>
    <row r="8163" spans="3:9">
      <c r="C8163" s="294"/>
      <c r="E8163" s="294"/>
      <c r="I8163" s="294"/>
    </row>
    <row r="8164" spans="3:9">
      <c r="C8164" s="294"/>
      <c r="E8164" s="294"/>
      <c r="I8164" s="294"/>
    </row>
    <row r="8165" spans="3:9">
      <c r="C8165" s="294"/>
      <c r="E8165" s="294"/>
      <c r="I8165" s="294"/>
    </row>
    <row r="8166" spans="3:9">
      <c r="C8166" s="294"/>
      <c r="E8166" s="294"/>
      <c r="I8166" s="294"/>
    </row>
    <row r="8167" spans="3:9">
      <c r="C8167" s="294"/>
      <c r="E8167" s="294"/>
      <c r="I8167" s="294"/>
    </row>
    <row r="8168" spans="3:9">
      <c r="C8168" s="294"/>
      <c r="E8168" s="294"/>
      <c r="I8168" s="294"/>
    </row>
    <row r="8169" spans="3:9">
      <c r="C8169" s="294"/>
      <c r="E8169" s="294"/>
      <c r="I8169" s="294"/>
    </row>
    <row r="8170" spans="3:9">
      <c r="C8170" s="294"/>
      <c r="E8170" s="294"/>
      <c r="I8170" s="294"/>
    </row>
    <row r="8171" spans="3:9">
      <c r="C8171" s="294"/>
      <c r="E8171" s="294"/>
      <c r="I8171" s="294"/>
    </row>
    <row r="8172" spans="3:9">
      <c r="C8172" s="294"/>
      <c r="E8172" s="294"/>
      <c r="I8172" s="294"/>
    </row>
    <row r="8173" spans="3:9">
      <c r="C8173" s="294"/>
      <c r="E8173" s="294"/>
      <c r="I8173" s="294"/>
    </row>
    <row r="8174" spans="3:9">
      <c r="C8174" s="294"/>
      <c r="E8174" s="294"/>
      <c r="I8174" s="294"/>
    </row>
    <row r="8175" spans="3:9">
      <c r="C8175" s="294"/>
      <c r="E8175" s="294"/>
      <c r="I8175" s="294"/>
    </row>
    <row r="8176" spans="3:9">
      <c r="C8176" s="294"/>
      <c r="E8176" s="294"/>
      <c r="I8176" s="294"/>
    </row>
    <row r="8177" spans="3:9">
      <c r="C8177" s="294"/>
      <c r="E8177" s="294"/>
      <c r="I8177" s="294"/>
    </row>
    <row r="8178" spans="3:9">
      <c r="C8178" s="294"/>
      <c r="E8178" s="294"/>
      <c r="I8178" s="294"/>
    </row>
    <row r="8179" spans="3:9">
      <c r="C8179" s="294"/>
      <c r="E8179" s="294"/>
      <c r="I8179" s="294"/>
    </row>
    <row r="8180" spans="3:9">
      <c r="C8180" s="294"/>
      <c r="E8180" s="294"/>
      <c r="I8180" s="294"/>
    </row>
    <row r="8181" spans="3:9">
      <c r="C8181" s="294"/>
      <c r="E8181" s="294"/>
      <c r="I8181" s="294"/>
    </row>
    <row r="8182" spans="3:9">
      <c r="C8182" s="294"/>
      <c r="E8182" s="294"/>
      <c r="I8182" s="294"/>
    </row>
    <row r="8183" spans="3:9">
      <c r="C8183" s="294"/>
      <c r="E8183" s="294"/>
      <c r="I8183" s="294"/>
    </row>
    <row r="8184" spans="3:9">
      <c r="C8184" s="294"/>
      <c r="E8184" s="294"/>
      <c r="I8184" s="294"/>
    </row>
    <row r="8185" spans="3:9">
      <c r="C8185" s="294"/>
      <c r="E8185" s="294"/>
      <c r="I8185" s="294"/>
    </row>
    <row r="8186" spans="3:9">
      <c r="C8186" s="294"/>
      <c r="E8186" s="294"/>
      <c r="I8186" s="294"/>
    </row>
    <row r="8187" spans="3:9">
      <c r="C8187" s="294"/>
      <c r="E8187" s="294"/>
      <c r="I8187" s="294"/>
    </row>
    <row r="8188" spans="3:9">
      <c r="C8188" s="294"/>
      <c r="E8188" s="294"/>
      <c r="I8188" s="294"/>
    </row>
    <row r="8189" spans="3:9">
      <c r="C8189" s="294"/>
      <c r="E8189" s="294"/>
      <c r="I8189" s="294"/>
    </row>
    <row r="8190" spans="3:9">
      <c r="C8190" s="294"/>
      <c r="E8190" s="294"/>
      <c r="I8190" s="294"/>
    </row>
    <row r="8191" spans="3:9">
      <c r="C8191" s="294"/>
      <c r="E8191" s="294"/>
      <c r="I8191" s="294"/>
    </row>
    <row r="8192" spans="3:9">
      <c r="C8192" s="294"/>
      <c r="E8192" s="294"/>
      <c r="I8192" s="294"/>
    </row>
    <row r="8193" spans="3:9">
      <c r="C8193" s="294"/>
      <c r="E8193" s="294"/>
      <c r="I8193" s="294"/>
    </row>
    <row r="8194" spans="3:9">
      <c r="C8194" s="294"/>
      <c r="E8194" s="294"/>
      <c r="I8194" s="294"/>
    </row>
    <row r="8195" spans="3:9">
      <c r="C8195" s="294"/>
      <c r="E8195" s="294"/>
      <c r="I8195" s="294"/>
    </row>
    <row r="8196" spans="3:9">
      <c r="C8196" s="294"/>
      <c r="E8196" s="294"/>
      <c r="I8196" s="294"/>
    </row>
    <row r="8197" spans="3:9">
      <c r="C8197" s="294"/>
      <c r="E8197" s="294"/>
      <c r="I8197" s="294"/>
    </row>
    <row r="8198" spans="3:9">
      <c r="C8198" s="294"/>
      <c r="E8198" s="294"/>
      <c r="I8198" s="294"/>
    </row>
    <row r="8199" spans="3:9">
      <c r="C8199" s="294"/>
      <c r="E8199" s="294"/>
      <c r="I8199" s="294"/>
    </row>
    <row r="8200" spans="3:9">
      <c r="C8200" s="294"/>
      <c r="E8200" s="294"/>
      <c r="I8200" s="294"/>
    </row>
    <row r="8201" spans="3:9">
      <c r="C8201" s="294"/>
      <c r="E8201" s="294"/>
      <c r="I8201" s="294"/>
    </row>
    <row r="8202" spans="3:9">
      <c r="C8202" s="294"/>
      <c r="E8202" s="294"/>
      <c r="I8202" s="294"/>
    </row>
    <row r="8203" spans="3:9">
      <c r="C8203" s="294"/>
      <c r="E8203" s="294"/>
      <c r="I8203" s="294"/>
    </row>
    <row r="8204" spans="3:9">
      <c r="C8204" s="294"/>
      <c r="E8204" s="294"/>
      <c r="I8204" s="294"/>
    </row>
    <row r="8205" spans="3:9">
      <c r="C8205" s="294"/>
      <c r="E8205" s="294"/>
      <c r="I8205" s="294"/>
    </row>
    <row r="8206" spans="3:9">
      <c r="C8206" s="294"/>
      <c r="E8206" s="294"/>
      <c r="I8206" s="294"/>
    </row>
    <row r="8207" spans="3:9">
      <c r="C8207" s="294"/>
      <c r="E8207" s="294"/>
      <c r="I8207" s="294"/>
    </row>
    <row r="8208" spans="3:9">
      <c r="C8208" s="294"/>
      <c r="E8208" s="294"/>
      <c r="I8208" s="294"/>
    </row>
    <row r="8209" spans="3:9">
      <c r="C8209" s="294"/>
      <c r="E8209" s="294"/>
      <c r="I8209" s="294"/>
    </row>
    <row r="8210" spans="3:9">
      <c r="C8210" s="294"/>
      <c r="E8210" s="294"/>
      <c r="I8210" s="294"/>
    </row>
    <row r="8211" spans="3:9">
      <c r="C8211" s="294"/>
      <c r="E8211" s="294"/>
      <c r="I8211" s="294"/>
    </row>
    <row r="8212" spans="3:9">
      <c r="C8212" s="294"/>
      <c r="E8212" s="294"/>
      <c r="I8212" s="294"/>
    </row>
    <row r="8213" spans="3:9">
      <c r="C8213" s="294"/>
      <c r="E8213" s="294"/>
      <c r="I8213" s="294"/>
    </row>
    <row r="8214" spans="3:9">
      <c r="C8214" s="294"/>
      <c r="E8214" s="294"/>
      <c r="I8214" s="294"/>
    </row>
    <row r="8215" spans="3:9">
      <c r="C8215" s="294"/>
      <c r="E8215" s="294"/>
      <c r="I8215" s="294"/>
    </row>
    <row r="8216" spans="3:9">
      <c r="C8216" s="294"/>
      <c r="E8216" s="294"/>
      <c r="I8216" s="294"/>
    </row>
    <row r="8217" spans="3:9">
      <c r="C8217" s="294"/>
      <c r="E8217" s="294"/>
      <c r="I8217" s="294"/>
    </row>
    <row r="8218" spans="3:9">
      <c r="C8218" s="294"/>
      <c r="E8218" s="294"/>
      <c r="I8218" s="294"/>
    </row>
    <row r="8219" spans="3:9">
      <c r="C8219" s="294"/>
      <c r="E8219" s="294"/>
      <c r="I8219" s="294"/>
    </row>
    <row r="8220" spans="3:9">
      <c r="C8220" s="294"/>
      <c r="E8220" s="294"/>
      <c r="I8220" s="294"/>
    </row>
    <row r="8221" spans="3:9">
      <c r="C8221" s="294"/>
      <c r="E8221" s="294"/>
      <c r="I8221" s="294"/>
    </row>
    <row r="8222" spans="3:9">
      <c r="C8222" s="294"/>
      <c r="E8222" s="294"/>
      <c r="I8222" s="294"/>
    </row>
    <row r="8223" spans="3:9">
      <c r="C8223" s="294"/>
      <c r="E8223" s="294"/>
      <c r="I8223" s="294"/>
    </row>
    <row r="8224" spans="3:9">
      <c r="C8224" s="294"/>
      <c r="E8224" s="294"/>
      <c r="I8224" s="294"/>
    </row>
    <row r="8225" spans="3:9">
      <c r="C8225" s="294"/>
      <c r="E8225" s="294"/>
      <c r="I8225" s="294"/>
    </row>
    <row r="8226" spans="3:9">
      <c r="C8226" s="294"/>
      <c r="E8226" s="294"/>
      <c r="I8226" s="294"/>
    </row>
    <row r="8227" spans="3:9">
      <c r="C8227" s="294"/>
      <c r="E8227" s="294"/>
      <c r="I8227" s="294"/>
    </row>
    <row r="8228" spans="3:9">
      <c r="C8228" s="294"/>
      <c r="E8228" s="294"/>
      <c r="I8228" s="294"/>
    </row>
    <row r="8229" spans="3:9">
      <c r="C8229" s="294"/>
      <c r="E8229" s="294"/>
      <c r="I8229" s="294"/>
    </row>
    <row r="8230" spans="3:9">
      <c r="C8230" s="294"/>
      <c r="E8230" s="294"/>
      <c r="I8230" s="294"/>
    </row>
    <row r="8231" spans="3:9">
      <c r="C8231" s="294"/>
      <c r="E8231" s="294"/>
      <c r="I8231" s="294"/>
    </row>
    <row r="8232" spans="3:9">
      <c r="C8232" s="294"/>
      <c r="E8232" s="294"/>
      <c r="I8232" s="294"/>
    </row>
    <row r="8233" spans="3:9">
      <c r="C8233" s="294"/>
      <c r="E8233" s="294"/>
      <c r="I8233" s="294"/>
    </row>
    <row r="8234" spans="3:9">
      <c r="C8234" s="294"/>
      <c r="E8234" s="294"/>
      <c r="I8234" s="294"/>
    </row>
    <row r="8235" spans="3:9">
      <c r="C8235" s="294"/>
      <c r="E8235" s="294"/>
      <c r="I8235" s="294"/>
    </row>
    <row r="8236" spans="3:9">
      <c r="C8236" s="294"/>
      <c r="E8236" s="294"/>
      <c r="I8236" s="294"/>
    </row>
    <row r="8237" spans="3:9">
      <c r="C8237" s="294"/>
      <c r="E8237" s="294"/>
      <c r="I8237" s="294"/>
    </row>
    <row r="8238" spans="3:9">
      <c r="C8238" s="294"/>
      <c r="E8238" s="294"/>
      <c r="I8238" s="294"/>
    </row>
    <row r="8239" spans="3:9">
      <c r="C8239" s="294"/>
      <c r="E8239" s="294"/>
      <c r="I8239" s="294"/>
    </row>
    <row r="8240" spans="3:9">
      <c r="C8240" s="294"/>
      <c r="E8240" s="294"/>
      <c r="I8240" s="294"/>
    </row>
    <row r="8241" spans="3:9">
      <c r="C8241" s="294"/>
      <c r="E8241" s="294"/>
      <c r="I8241" s="294"/>
    </row>
    <row r="8242" spans="3:9">
      <c r="C8242" s="294"/>
      <c r="E8242" s="294"/>
      <c r="I8242" s="294"/>
    </row>
    <row r="8243" spans="3:9">
      <c r="C8243" s="294"/>
      <c r="E8243" s="294"/>
      <c r="I8243" s="294"/>
    </row>
    <row r="8244" spans="3:9">
      <c r="C8244" s="294"/>
      <c r="E8244" s="294"/>
      <c r="I8244" s="294"/>
    </row>
    <row r="8245" spans="3:9">
      <c r="C8245" s="294"/>
      <c r="E8245" s="294"/>
      <c r="I8245" s="294"/>
    </row>
    <row r="8246" spans="3:9">
      <c r="C8246" s="294"/>
      <c r="E8246" s="294"/>
      <c r="I8246" s="294"/>
    </row>
    <row r="8247" spans="3:9">
      <c r="C8247" s="294"/>
      <c r="E8247" s="294"/>
      <c r="I8247" s="294"/>
    </row>
    <row r="8248" spans="3:9">
      <c r="C8248" s="294"/>
      <c r="E8248" s="294"/>
      <c r="I8248" s="294"/>
    </row>
    <row r="8249" spans="3:9">
      <c r="C8249" s="294"/>
      <c r="E8249" s="294"/>
      <c r="I8249" s="294"/>
    </row>
    <row r="8250" spans="3:9">
      <c r="C8250" s="294"/>
      <c r="E8250" s="294"/>
      <c r="I8250" s="294"/>
    </row>
    <row r="8251" spans="3:9">
      <c r="C8251" s="294"/>
      <c r="E8251" s="294"/>
      <c r="I8251" s="294"/>
    </row>
    <row r="8252" spans="3:9">
      <c r="C8252" s="294"/>
      <c r="E8252" s="294"/>
      <c r="I8252" s="294"/>
    </row>
    <row r="8253" spans="3:9">
      <c r="C8253" s="294"/>
      <c r="E8253" s="294"/>
      <c r="I8253" s="294"/>
    </row>
    <row r="8254" spans="3:9">
      <c r="C8254" s="294"/>
      <c r="E8254" s="294"/>
      <c r="I8254" s="294"/>
    </row>
    <row r="8255" spans="3:9">
      <c r="C8255" s="294"/>
      <c r="E8255" s="294"/>
      <c r="I8255" s="294"/>
    </row>
    <row r="8256" spans="3:9">
      <c r="C8256" s="294"/>
      <c r="E8256" s="294"/>
      <c r="I8256" s="294"/>
    </row>
    <row r="8257" spans="3:9">
      <c r="C8257" s="294"/>
      <c r="E8257" s="294"/>
      <c r="I8257" s="294"/>
    </row>
    <row r="8258" spans="3:9">
      <c r="C8258" s="294"/>
      <c r="E8258" s="294"/>
      <c r="I8258" s="294"/>
    </row>
    <row r="8259" spans="3:9">
      <c r="C8259" s="294"/>
      <c r="E8259" s="294"/>
      <c r="I8259" s="294"/>
    </row>
    <row r="8260" spans="3:9">
      <c r="C8260" s="294"/>
      <c r="E8260" s="294"/>
      <c r="I8260" s="294"/>
    </row>
    <row r="8261" spans="3:9">
      <c r="C8261" s="294"/>
      <c r="E8261" s="294"/>
      <c r="I8261" s="294"/>
    </row>
    <row r="8262" spans="3:9">
      <c r="C8262" s="294"/>
      <c r="E8262" s="294"/>
      <c r="I8262" s="294"/>
    </row>
    <row r="8263" spans="3:9">
      <c r="C8263" s="294"/>
      <c r="E8263" s="294"/>
      <c r="I8263" s="294"/>
    </row>
    <row r="8264" spans="3:9">
      <c r="C8264" s="294"/>
      <c r="E8264" s="294"/>
      <c r="I8264" s="294"/>
    </row>
    <row r="8265" spans="3:9">
      <c r="C8265" s="294"/>
      <c r="E8265" s="294"/>
      <c r="I8265" s="294"/>
    </row>
    <row r="8266" spans="3:9">
      <c r="C8266" s="294"/>
      <c r="E8266" s="294"/>
      <c r="I8266" s="294"/>
    </row>
    <row r="8267" spans="3:9">
      <c r="C8267" s="294"/>
      <c r="E8267" s="294"/>
      <c r="I8267" s="294"/>
    </row>
    <row r="8268" spans="3:9">
      <c r="C8268" s="294"/>
      <c r="E8268" s="294"/>
      <c r="I8268" s="294"/>
    </row>
    <row r="8269" spans="3:9">
      <c r="C8269" s="294"/>
      <c r="E8269" s="294"/>
      <c r="I8269" s="294"/>
    </row>
    <row r="8270" spans="3:9">
      <c r="C8270" s="294"/>
      <c r="E8270" s="294"/>
      <c r="I8270" s="294"/>
    </row>
    <row r="8271" spans="3:9">
      <c r="C8271" s="294"/>
      <c r="E8271" s="294"/>
      <c r="I8271" s="294"/>
    </row>
    <row r="8272" spans="3:9">
      <c r="C8272" s="294"/>
      <c r="E8272" s="294"/>
      <c r="I8272" s="294"/>
    </row>
    <row r="8273" spans="3:9">
      <c r="C8273" s="294"/>
      <c r="E8273" s="294"/>
      <c r="I8273" s="294"/>
    </row>
    <row r="8274" spans="3:9">
      <c r="C8274" s="294"/>
      <c r="E8274" s="294"/>
      <c r="I8274" s="294"/>
    </row>
    <row r="8275" spans="3:9">
      <c r="C8275" s="294"/>
      <c r="E8275" s="294"/>
      <c r="I8275" s="294"/>
    </row>
    <row r="8276" spans="3:9">
      <c r="C8276" s="294"/>
      <c r="E8276" s="294"/>
      <c r="I8276" s="294"/>
    </row>
    <row r="8277" spans="3:9">
      <c r="C8277" s="294"/>
      <c r="E8277" s="294"/>
      <c r="I8277" s="294"/>
    </row>
    <row r="8278" spans="3:9">
      <c r="C8278" s="294"/>
      <c r="E8278" s="294"/>
      <c r="I8278" s="294"/>
    </row>
    <row r="8279" spans="3:9">
      <c r="C8279" s="294"/>
      <c r="E8279" s="294"/>
      <c r="I8279" s="294"/>
    </row>
    <row r="8280" spans="3:9">
      <c r="C8280" s="294"/>
      <c r="E8280" s="294"/>
      <c r="I8280" s="294"/>
    </row>
    <row r="8281" spans="3:9">
      <c r="C8281" s="294"/>
      <c r="E8281" s="294"/>
      <c r="I8281" s="294"/>
    </row>
    <row r="8282" spans="3:9">
      <c r="C8282" s="294"/>
      <c r="E8282" s="294"/>
      <c r="I8282" s="294"/>
    </row>
    <row r="8283" spans="3:9">
      <c r="C8283" s="294"/>
      <c r="E8283" s="294"/>
      <c r="I8283" s="294"/>
    </row>
    <row r="8284" spans="3:9">
      <c r="C8284" s="294"/>
      <c r="E8284" s="294"/>
      <c r="I8284" s="294"/>
    </row>
    <row r="8285" spans="3:9">
      <c r="C8285" s="294"/>
      <c r="E8285" s="294"/>
      <c r="I8285" s="294"/>
    </row>
    <row r="8286" spans="3:9">
      <c r="C8286" s="294"/>
      <c r="E8286" s="294"/>
      <c r="I8286" s="294"/>
    </row>
    <row r="8287" spans="3:9">
      <c r="C8287" s="294"/>
      <c r="E8287" s="294"/>
      <c r="I8287" s="294"/>
    </row>
    <row r="8288" spans="3:9">
      <c r="C8288" s="294"/>
      <c r="E8288" s="294"/>
      <c r="I8288" s="294"/>
    </row>
    <row r="8289" spans="3:9">
      <c r="C8289" s="294"/>
      <c r="E8289" s="294"/>
      <c r="I8289" s="294"/>
    </row>
    <row r="8290" spans="3:9">
      <c r="C8290" s="294"/>
      <c r="E8290" s="294"/>
      <c r="I8290" s="294"/>
    </row>
    <row r="8291" spans="3:9">
      <c r="C8291" s="294"/>
      <c r="E8291" s="294"/>
      <c r="I8291" s="294"/>
    </row>
    <row r="8292" spans="3:9">
      <c r="C8292" s="294"/>
      <c r="E8292" s="294"/>
      <c r="I8292" s="294"/>
    </row>
    <row r="8293" spans="3:9">
      <c r="C8293" s="294"/>
      <c r="E8293" s="294"/>
      <c r="I8293" s="294"/>
    </row>
    <row r="8294" spans="3:9">
      <c r="C8294" s="294"/>
      <c r="E8294" s="294"/>
      <c r="I8294" s="294"/>
    </row>
    <row r="8295" spans="3:9">
      <c r="C8295" s="294"/>
      <c r="E8295" s="294"/>
      <c r="I8295" s="294"/>
    </row>
    <row r="8296" spans="3:9">
      <c r="C8296" s="294"/>
      <c r="E8296" s="294"/>
      <c r="I8296" s="294"/>
    </row>
    <row r="8297" spans="3:9">
      <c r="C8297" s="294"/>
      <c r="E8297" s="294"/>
      <c r="I8297" s="294"/>
    </row>
    <row r="8298" spans="3:9">
      <c r="C8298" s="294"/>
      <c r="E8298" s="294"/>
      <c r="I8298" s="294"/>
    </row>
    <row r="8299" spans="3:9">
      <c r="C8299" s="294"/>
      <c r="E8299" s="294"/>
      <c r="I8299" s="294"/>
    </row>
    <row r="8300" spans="3:9">
      <c r="C8300" s="294"/>
      <c r="E8300" s="294"/>
      <c r="I8300" s="294"/>
    </row>
    <row r="8301" spans="3:9">
      <c r="C8301" s="294"/>
      <c r="E8301" s="294"/>
      <c r="I8301" s="294"/>
    </row>
    <row r="8302" spans="3:9">
      <c r="C8302" s="294"/>
      <c r="E8302" s="294"/>
      <c r="I8302" s="294"/>
    </row>
    <row r="8303" spans="3:9">
      <c r="C8303" s="294"/>
      <c r="E8303" s="294"/>
      <c r="I8303" s="294"/>
    </row>
    <row r="8304" spans="3:9">
      <c r="C8304" s="294"/>
      <c r="E8304" s="294"/>
      <c r="I8304" s="294"/>
    </row>
    <row r="8305" spans="3:9">
      <c r="C8305" s="294"/>
      <c r="E8305" s="294"/>
      <c r="I8305" s="294"/>
    </row>
    <row r="8306" spans="3:9">
      <c r="C8306" s="294"/>
      <c r="E8306" s="294"/>
      <c r="I8306" s="294"/>
    </row>
    <row r="8307" spans="3:9">
      <c r="C8307" s="294"/>
      <c r="E8307" s="294"/>
      <c r="I8307" s="294"/>
    </row>
    <row r="8308" spans="3:9">
      <c r="C8308" s="294"/>
      <c r="E8308" s="294"/>
      <c r="I8308" s="294"/>
    </row>
    <row r="8309" spans="3:9">
      <c r="C8309" s="294"/>
      <c r="E8309" s="294"/>
      <c r="I8309" s="294"/>
    </row>
    <row r="8310" spans="3:9">
      <c r="C8310" s="294"/>
      <c r="E8310" s="294"/>
      <c r="I8310" s="294"/>
    </row>
    <row r="8311" spans="3:9">
      <c r="C8311" s="294"/>
      <c r="E8311" s="294"/>
      <c r="I8311" s="294"/>
    </row>
    <row r="8312" spans="3:9">
      <c r="C8312" s="294"/>
      <c r="E8312" s="294"/>
      <c r="I8312" s="294"/>
    </row>
    <row r="8313" spans="3:9">
      <c r="C8313" s="294"/>
      <c r="E8313" s="294"/>
      <c r="I8313" s="294"/>
    </row>
    <row r="8314" spans="3:9">
      <c r="C8314" s="294"/>
      <c r="E8314" s="294"/>
      <c r="I8314" s="294"/>
    </row>
    <row r="8315" spans="3:9">
      <c r="C8315" s="294"/>
      <c r="E8315" s="294"/>
      <c r="I8315" s="294"/>
    </row>
    <row r="8316" spans="3:9">
      <c r="C8316" s="294"/>
      <c r="E8316" s="294"/>
      <c r="I8316" s="294"/>
    </row>
    <row r="8317" spans="3:9">
      <c r="C8317" s="294"/>
      <c r="E8317" s="294"/>
      <c r="I8317" s="294"/>
    </row>
    <row r="8318" spans="3:9">
      <c r="C8318" s="294"/>
      <c r="E8318" s="294"/>
      <c r="I8318" s="294"/>
    </row>
    <row r="8319" spans="3:9">
      <c r="C8319" s="294"/>
      <c r="E8319" s="294"/>
      <c r="I8319" s="294"/>
    </row>
    <row r="8320" spans="3:9">
      <c r="C8320" s="294"/>
      <c r="E8320" s="294"/>
      <c r="I8320" s="294"/>
    </row>
    <row r="8321" spans="3:9">
      <c r="C8321" s="294"/>
      <c r="E8321" s="294"/>
      <c r="I8321" s="294"/>
    </row>
    <row r="8322" spans="3:9">
      <c r="C8322" s="294"/>
      <c r="E8322" s="294"/>
      <c r="I8322" s="294"/>
    </row>
    <row r="8323" spans="3:9">
      <c r="C8323" s="294"/>
      <c r="E8323" s="294"/>
      <c r="I8323" s="294"/>
    </row>
    <row r="8324" spans="3:9">
      <c r="C8324" s="294"/>
      <c r="E8324" s="294"/>
      <c r="I8324" s="294"/>
    </row>
    <row r="8325" spans="3:9">
      <c r="C8325" s="294"/>
      <c r="E8325" s="294"/>
      <c r="I8325" s="294"/>
    </row>
    <row r="8326" spans="3:9">
      <c r="C8326" s="294"/>
      <c r="E8326" s="294"/>
      <c r="I8326" s="294"/>
    </row>
    <row r="8327" spans="3:9">
      <c r="C8327" s="294"/>
      <c r="E8327" s="294"/>
      <c r="I8327" s="294"/>
    </row>
    <row r="8328" spans="3:9">
      <c r="C8328" s="294"/>
      <c r="E8328" s="294"/>
      <c r="I8328" s="294"/>
    </row>
    <row r="8329" spans="3:9">
      <c r="C8329" s="294"/>
      <c r="E8329" s="294"/>
      <c r="I8329" s="294"/>
    </row>
    <row r="8330" spans="3:9">
      <c r="C8330" s="294"/>
      <c r="E8330" s="294"/>
      <c r="I8330" s="294"/>
    </row>
    <row r="8331" spans="3:9">
      <c r="C8331" s="294"/>
      <c r="E8331" s="294"/>
      <c r="I8331" s="294"/>
    </row>
    <row r="8332" spans="3:9">
      <c r="C8332" s="294"/>
      <c r="E8332" s="294"/>
      <c r="I8332" s="294"/>
    </row>
    <row r="8333" spans="3:9">
      <c r="C8333" s="294"/>
      <c r="E8333" s="294"/>
      <c r="I8333" s="294"/>
    </row>
    <row r="8334" spans="3:9">
      <c r="C8334" s="294"/>
      <c r="E8334" s="294"/>
      <c r="I8334" s="294"/>
    </row>
    <row r="8335" spans="3:9">
      <c r="C8335" s="294"/>
      <c r="E8335" s="294"/>
      <c r="I8335" s="294"/>
    </row>
    <row r="8336" spans="3:9">
      <c r="C8336" s="294"/>
      <c r="E8336" s="294"/>
      <c r="I8336" s="294"/>
    </row>
    <row r="8337" spans="3:9">
      <c r="C8337" s="294"/>
      <c r="E8337" s="294"/>
      <c r="I8337" s="294"/>
    </row>
    <row r="8338" spans="3:9">
      <c r="C8338" s="294"/>
      <c r="E8338" s="294"/>
      <c r="I8338" s="294"/>
    </row>
    <row r="8339" spans="3:9">
      <c r="C8339" s="294"/>
      <c r="E8339" s="294"/>
      <c r="I8339" s="294"/>
    </row>
    <row r="8340" spans="3:9">
      <c r="C8340" s="294"/>
      <c r="E8340" s="294"/>
      <c r="I8340" s="294"/>
    </row>
    <row r="8341" spans="3:9">
      <c r="C8341" s="294"/>
      <c r="E8341" s="294"/>
      <c r="I8341" s="294"/>
    </row>
    <row r="8342" spans="3:9">
      <c r="C8342" s="294"/>
      <c r="E8342" s="294"/>
      <c r="I8342" s="294"/>
    </row>
    <row r="8343" spans="3:9">
      <c r="C8343" s="294"/>
      <c r="E8343" s="294"/>
      <c r="I8343" s="294"/>
    </row>
    <row r="8344" spans="3:9">
      <c r="C8344" s="294"/>
      <c r="E8344" s="294"/>
      <c r="I8344" s="294"/>
    </row>
    <row r="8345" spans="3:9">
      <c r="C8345" s="294"/>
      <c r="E8345" s="294"/>
      <c r="I8345" s="294"/>
    </row>
    <row r="8346" spans="3:9">
      <c r="C8346" s="294"/>
      <c r="E8346" s="294"/>
      <c r="I8346" s="294"/>
    </row>
    <row r="8347" spans="3:9">
      <c r="C8347" s="294"/>
      <c r="E8347" s="294"/>
      <c r="I8347" s="294"/>
    </row>
    <row r="8348" spans="3:9">
      <c r="C8348" s="294"/>
      <c r="E8348" s="294"/>
      <c r="I8348" s="294"/>
    </row>
    <row r="8349" spans="3:9">
      <c r="C8349" s="294"/>
      <c r="E8349" s="294"/>
      <c r="I8349" s="294"/>
    </row>
    <row r="8350" spans="3:9">
      <c r="C8350" s="294"/>
      <c r="E8350" s="294"/>
      <c r="I8350" s="294"/>
    </row>
    <row r="8351" spans="3:9">
      <c r="C8351" s="294"/>
      <c r="E8351" s="294"/>
      <c r="I8351" s="294"/>
    </row>
    <row r="8352" spans="3:9">
      <c r="C8352" s="294"/>
      <c r="E8352" s="294"/>
      <c r="I8352" s="294"/>
    </row>
    <row r="8353" spans="3:9">
      <c r="C8353" s="294"/>
      <c r="E8353" s="294"/>
      <c r="I8353" s="294"/>
    </row>
    <row r="8354" spans="3:9">
      <c r="C8354" s="294"/>
      <c r="E8354" s="294"/>
      <c r="I8354" s="294"/>
    </row>
    <row r="8355" spans="3:9">
      <c r="C8355" s="294"/>
      <c r="E8355" s="294"/>
      <c r="I8355" s="294"/>
    </row>
    <row r="8356" spans="3:9">
      <c r="C8356" s="294"/>
      <c r="E8356" s="294"/>
      <c r="I8356" s="294"/>
    </row>
    <row r="8357" spans="3:9">
      <c r="C8357" s="294"/>
      <c r="E8357" s="294"/>
      <c r="I8357" s="294"/>
    </row>
    <row r="8358" spans="3:9">
      <c r="C8358" s="294"/>
      <c r="E8358" s="294"/>
      <c r="I8358" s="294"/>
    </row>
    <row r="8359" spans="3:9">
      <c r="C8359" s="294"/>
      <c r="E8359" s="294"/>
      <c r="I8359" s="294"/>
    </row>
    <row r="8360" spans="3:9">
      <c r="C8360" s="294"/>
      <c r="E8360" s="294"/>
      <c r="I8360" s="294"/>
    </row>
    <row r="8361" spans="3:9">
      <c r="C8361" s="294"/>
      <c r="E8361" s="294"/>
      <c r="I8361" s="294"/>
    </row>
    <row r="8362" spans="3:9">
      <c r="C8362" s="294"/>
      <c r="E8362" s="294"/>
      <c r="I8362" s="294"/>
    </row>
    <row r="8363" spans="3:9">
      <c r="C8363" s="294"/>
      <c r="E8363" s="294"/>
      <c r="I8363" s="294"/>
    </row>
    <row r="8364" spans="3:9">
      <c r="C8364" s="294"/>
      <c r="E8364" s="294"/>
      <c r="I8364" s="294"/>
    </row>
    <row r="8365" spans="3:9">
      <c r="C8365" s="294"/>
      <c r="E8365" s="294"/>
      <c r="I8365" s="294"/>
    </row>
    <row r="8366" spans="3:9">
      <c r="C8366" s="294"/>
      <c r="E8366" s="294"/>
      <c r="I8366" s="294"/>
    </row>
    <row r="8367" spans="3:9">
      <c r="C8367" s="294"/>
      <c r="E8367" s="294"/>
      <c r="I8367" s="294"/>
    </row>
    <row r="8368" spans="3:9">
      <c r="C8368" s="294"/>
      <c r="E8368" s="294"/>
      <c r="I8368" s="294"/>
    </row>
    <row r="8369" spans="3:9">
      <c r="C8369" s="294"/>
      <c r="E8369" s="294"/>
      <c r="I8369" s="294"/>
    </row>
    <row r="8370" spans="3:9">
      <c r="C8370" s="294"/>
      <c r="E8370" s="294"/>
      <c r="I8370" s="294"/>
    </row>
    <row r="8371" spans="3:9">
      <c r="C8371" s="294"/>
      <c r="E8371" s="294"/>
      <c r="I8371" s="294"/>
    </row>
    <row r="8372" spans="3:9">
      <c r="C8372" s="294"/>
      <c r="E8372" s="294"/>
      <c r="I8372" s="294"/>
    </row>
    <row r="8373" spans="3:9">
      <c r="C8373" s="294"/>
      <c r="E8373" s="294"/>
      <c r="I8373" s="294"/>
    </row>
    <row r="8374" spans="3:9">
      <c r="C8374" s="294"/>
      <c r="E8374" s="294"/>
      <c r="I8374" s="294"/>
    </row>
    <row r="8375" spans="3:9">
      <c r="C8375" s="294"/>
      <c r="E8375" s="294"/>
      <c r="I8375" s="294"/>
    </row>
    <row r="8376" spans="3:9">
      <c r="C8376" s="294"/>
      <c r="E8376" s="294"/>
      <c r="I8376" s="294"/>
    </row>
    <row r="8377" spans="3:9">
      <c r="C8377" s="294"/>
      <c r="E8377" s="294"/>
      <c r="I8377" s="294"/>
    </row>
    <row r="8378" spans="3:9">
      <c r="C8378" s="294"/>
      <c r="E8378" s="294"/>
      <c r="I8378" s="294"/>
    </row>
    <row r="8379" spans="3:9">
      <c r="C8379" s="294"/>
      <c r="E8379" s="294"/>
      <c r="I8379" s="294"/>
    </row>
    <row r="8380" spans="3:9">
      <c r="C8380" s="294"/>
      <c r="E8380" s="294"/>
      <c r="I8380" s="294"/>
    </row>
    <row r="8381" spans="3:9">
      <c r="C8381" s="294"/>
      <c r="E8381" s="294"/>
      <c r="I8381" s="294"/>
    </row>
    <row r="8382" spans="3:9">
      <c r="C8382" s="294"/>
      <c r="E8382" s="294"/>
      <c r="I8382" s="294"/>
    </row>
    <row r="8383" spans="3:9">
      <c r="C8383" s="294"/>
      <c r="E8383" s="294"/>
      <c r="I8383" s="294"/>
    </row>
    <row r="8384" spans="3:9">
      <c r="C8384" s="294"/>
      <c r="E8384" s="294"/>
      <c r="I8384" s="294"/>
    </row>
    <row r="8385" spans="3:9">
      <c r="C8385" s="294"/>
      <c r="E8385" s="294"/>
      <c r="I8385" s="294"/>
    </row>
    <row r="8386" spans="3:9">
      <c r="C8386" s="294"/>
      <c r="E8386" s="294"/>
      <c r="I8386" s="294"/>
    </row>
    <row r="8387" spans="3:9">
      <c r="C8387" s="294"/>
      <c r="E8387" s="294"/>
      <c r="I8387" s="294"/>
    </row>
    <row r="8388" spans="3:9">
      <c r="C8388" s="294"/>
      <c r="E8388" s="294"/>
      <c r="I8388" s="294"/>
    </row>
    <row r="8389" spans="3:9">
      <c r="C8389" s="294"/>
      <c r="E8389" s="294"/>
      <c r="I8389" s="294"/>
    </row>
    <row r="8390" spans="3:9">
      <c r="C8390" s="294"/>
      <c r="E8390" s="294"/>
      <c r="I8390" s="294"/>
    </row>
    <row r="8391" spans="3:9">
      <c r="C8391" s="294"/>
      <c r="E8391" s="294"/>
      <c r="I8391" s="294"/>
    </row>
    <row r="8392" spans="3:9">
      <c r="C8392" s="294"/>
      <c r="E8392" s="294"/>
      <c r="I8392" s="294"/>
    </row>
    <row r="8393" spans="3:9">
      <c r="C8393" s="294"/>
      <c r="E8393" s="294"/>
      <c r="I8393" s="294"/>
    </row>
    <row r="8394" spans="3:9">
      <c r="C8394" s="294"/>
      <c r="E8394" s="294"/>
      <c r="I8394" s="294"/>
    </row>
    <row r="8395" spans="3:9">
      <c r="C8395" s="294"/>
      <c r="E8395" s="294"/>
      <c r="I8395" s="294"/>
    </row>
    <row r="8396" spans="3:9">
      <c r="C8396" s="294"/>
      <c r="E8396" s="294"/>
      <c r="I8396" s="294"/>
    </row>
    <row r="8397" spans="3:9">
      <c r="C8397" s="294"/>
      <c r="E8397" s="294"/>
      <c r="I8397" s="294"/>
    </row>
    <row r="8398" spans="3:9">
      <c r="C8398" s="294"/>
      <c r="E8398" s="294"/>
      <c r="I8398" s="294"/>
    </row>
    <row r="8399" spans="3:9">
      <c r="C8399" s="294"/>
      <c r="E8399" s="294"/>
      <c r="I8399" s="294"/>
    </row>
    <row r="8400" spans="3:9">
      <c r="C8400" s="294"/>
      <c r="E8400" s="294"/>
      <c r="I8400" s="294"/>
    </row>
    <row r="8401" spans="3:9">
      <c r="C8401" s="294"/>
      <c r="E8401" s="294"/>
      <c r="I8401" s="294"/>
    </row>
    <row r="8402" spans="3:9">
      <c r="C8402" s="294"/>
      <c r="E8402" s="294"/>
      <c r="I8402" s="294"/>
    </row>
    <row r="8403" spans="3:9">
      <c r="C8403" s="294"/>
      <c r="E8403" s="294"/>
      <c r="I8403" s="294"/>
    </row>
    <row r="8404" spans="3:9">
      <c r="C8404" s="294"/>
      <c r="E8404" s="294"/>
      <c r="I8404" s="294"/>
    </row>
    <row r="8405" spans="3:9">
      <c r="C8405" s="294"/>
      <c r="E8405" s="294"/>
      <c r="I8405" s="294"/>
    </row>
    <row r="8406" spans="3:9">
      <c r="C8406" s="294"/>
      <c r="E8406" s="294"/>
      <c r="I8406" s="294"/>
    </row>
    <row r="8407" spans="3:9">
      <c r="C8407" s="294"/>
      <c r="E8407" s="294"/>
      <c r="I8407" s="294"/>
    </row>
    <row r="8408" spans="3:9">
      <c r="C8408" s="294"/>
      <c r="E8408" s="294"/>
      <c r="I8408" s="294"/>
    </row>
    <row r="8409" spans="3:9">
      <c r="C8409" s="294"/>
      <c r="E8409" s="294"/>
      <c r="I8409" s="294"/>
    </row>
    <row r="8410" spans="3:9">
      <c r="C8410" s="294"/>
      <c r="E8410" s="294"/>
      <c r="I8410" s="294"/>
    </row>
    <row r="8411" spans="3:9">
      <c r="C8411" s="294"/>
      <c r="E8411" s="294"/>
      <c r="I8411" s="294"/>
    </row>
    <row r="8412" spans="3:9">
      <c r="C8412" s="294"/>
      <c r="E8412" s="294"/>
      <c r="I8412" s="294"/>
    </row>
    <row r="8413" spans="3:9">
      <c r="C8413" s="294"/>
      <c r="E8413" s="294"/>
      <c r="I8413" s="294"/>
    </row>
    <row r="8414" spans="3:9">
      <c r="C8414" s="294"/>
      <c r="E8414" s="294"/>
      <c r="I8414" s="294"/>
    </row>
    <row r="8415" spans="3:9">
      <c r="C8415" s="294"/>
      <c r="E8415" s="294"/>
      <c r="I8415" s="294"/>
    </row>
    <row r="8416" spans="3:9">
      <c r="C8416" s="294"/>
      <c r="E8416" s="294"/>
      <c r="I8416" s="294"/>
    </row>
    <row r="8417" spans="3:9">
      <c r="C8417" s="294"/>
      <c r="E8417" s="294"/>
      <c r="I8417" s="294"/>
    </row>
    <row r="8418" spans="3:9">
      <c r="C8418" s="294"/>
      <c r="E8418" s="294"/>
      <c r="I8418" s="294"/>
    </row>
    <row r="8419" spans="3:9">
      <c r="C8419" s="294"/>
      <c r="E8419" s="294"/>
      <c r="I8419" s="294"/>
    </row>
    <row r="8420" spans="3:9">
      <c r="C8420" s="294"/>
      <c r="E8420" s="294"/>
      <c r="I8420" s="294"/>
    </row>
    <row r="8421" spans="3:9">
      <c r="C8421" s="294"/>
      <c r="E8421" s="294"/>
      <c r="I8421" s="294"/>
    </row>
    <row r="8422" spans="3:9">
      <c r="C8422" s="294"/>
      <c r="E8422" s="294"/>
      <c r="I8422" s="294"/>
    </row>
    <row r="8423" spans="3:9">
      <c r="C8423" s="294"/>
      <c r="E8423" s="294"/>
      <c r="I8423" s="294"/>
    </row>
    <row r="8424" spans="3:9">
      <c r="C8424" s="294"/>
      <c r="E8424" s="294"/>
      <c r="I8424" s="294"/>
    </row>
    <row r="8425" spans="3:9">
      <c r="C8425" s="294"/>
      <c r="E8425" s="294"/>
      <c r="I8425" s="294"/>
    </row>
    <row r="8426" spans="3:9">
      <c r="C8426" s="294"/>
      <c r="E8426" s="294"/>
      <c r="I8426" s="294"/>
    </row>
    <row r="8427" spans="3:9">
      <c r="C8427" s="294"/>
      <c r="E8427" s="294"/>
      <c r="I8427" s="294"/>
    </row>
    <row r="8428" spans="3:9">
      <c r="C8428" s="294"/>
      <c r="E8428" s="294"/>
      <c r="I8428" s="294"/>
    </row>
    <row r="8429" spans="3:9">
      <c r="C8429" s="294"/>
      <c r="E8429" s="294"/>
      <c r="I8429" s="294"/>
    </row>
    <row r="8430" spans="3:9">
      <c r="C8430" s="294"/>
      <c r="E8430" s="294"/>
      <c r="I8430" s="294"/>
    </row>
    <row r="8431" spans="3:9">
      <c r="C8431" s="294"/>
      <c r="E8431" s="294"/>
      <c r="I8431" s="294"/>
    </row>
    <row r="8432" spans="3:9">
      <c r="C8432" s="294"/>
      <c r="E8432" s="294"/>
      <c r="I8432" s="294"/>
    </row>
    <row r="8433" spans="3:9">
      <c r="C8433" s="294"/>
      <c r="E8433" s="294"/>
      <c r="I8433" s="294"/>
    </row>
    <row r="8434" spans="3:9">
      <c r="C8434" s="294"/>
      <c r="E8434" s="294"/>
      <c r="I8434" s="294"/>
    </row>
    <row r="8435" spans="3:9">
      <c r="C8435" s="294"/>
      <c r="E8435" s="294"/>
      <c r="I8435" s="294"/>
    </row>
    <row r="8436" spans="3:9">
      <c r="C8436" s="294"/>
      <c r="E8436" s="294"/>
      <c r="I8436" s="294"/>
    </row>
    <row r="8437" spans="3:9">
      <c r="C8437" s="294"/>
      <c r="E8437" s="294"/>
      <c r="I8437" s="294"/>
    </row>
    <row r="8438" spans="3:9">
      <c r="C8438" s="294"/>
      <c r="E8438" s="294"/>
      <c r="I8438" s="294"/>
    </row>
    <row r="8439" spans="3:9">
      <c r="C8439" s="294"/>
      <c r="E8439" s="294"/>
      <c r="I8439" s="294"/>
    </row>
    <row r="8440" spans="3:9">
      <c r="C8440" s="294"/>
      <c r="E8440" s="294"/>
      <c r="I8440" s="294"/>
    </row>
    <row r="8441" spans="3:9">
      <c r="C8441" s="294"/>
      <c r="E8441" s="294"/>
      <c r="I8441" s="294"/>
    </row>
    <row r="8442" spans="3:9">
      <c r="C8442" s="294"/>
      <c r="E8442" s="294"/>
      <c r="I8442" s="294"/>
    </row>
    <row r="8443" spans="3:9">
      <c r="C8443" s="294"/>
      <c r="E8443" s="294"/>
      <c r="I8443" s="294"/>
    </row>
    <row r="8444" spans="3:9">
      <c r="C8444" s="294"/>
      <c r="E8444" s="294"/>
      <c r="I8444" s="294"/>
    </row>
    <row r="8445" spans="3:9">
      <c r="C8445" s="294"/>
      <c r="E8445" s="294"/>
      <c r="I8445" s="294"/>
    </row>
    <row r="8446" spans="3:9">
      <c r="C8446" s="294"/>
      <c r="E8446" s="294"/>
      <c r="I8446" s="294"/>
    </row>
    <row r="8447" spans="3:9">
      <c r="C8447" s="294"/>
      <c r="E8447" s="294"/>
      <c r="I8447" s="294"/>
    </row>
    <row r="8448" spans="3:9">
      <c r="C8448" s="294"/>
      <c r="E8448" s="294"/>
      <c r="I8448" s="294"/>
    </row>
    <row r="8449" spans="3:9">
      <c r="C8449" s="294"/>
      <c r="E8449" s="294"/>
      <c r="I8449" s="294"/>
    </row>
    <row r="8450" spans="3:9">
      <c r="C8450" s="294"/>
      <c r="E8450" s="294"/>
      <c r="I8450" s="294"/>
    </row>
    <row r="8451" spans="3:9">
      <c r="C8451" s="294"/>
      <c r="E8451" s="294"/>
      <c r="I8451" s="294"/>
    </row>
    <row r="8452" spans="3:9">
      <c r="C8452" s="294"/>
      <c r="E8452" s="294"/>
      <c r="I8452" s="294"/>
    </row>
    <row r="8453" spans="3:9">
      <c r="C8453" s="294"/>
      <c r="E8453" s="294"/>
      <c r="I8453" s="294"/>
    </row>
    <row r="8454" spans="3:9">
      <c r="C8454" s="294"/>
      <c r="E8454" s="294"/>
      <c r="I8454" s="294"/>
    </row>
    <row r="8455" spans="3:9">
      <c r="C8455" s="294"/>
      <c r="E8455" s="294"/>
      <c r="I8455" s="294"/>
    </row>
    <row r="8456" spans="3:9">
      <c r="C8456" s="294"/>
      <c r="E8456" s="294"/>
      <c r="I8456" s="294"/>
    </row>
    <row r="8457" spans="3:9">
      <c r="C8457" s="294"/>
      <c r="E8457" s="294"/>
      <c r="I8457" s="294"/>
    </row>
    <row r="8458" spans="3:9">
      <c r="C8458" s="294"/>
      <c r="E8458" s="294"/>
      <c r="I8458" s="294"/>
    </row>
    <row r="8459" spans="3:9">
      <c r="C8459" s="294"/>
      <c r="E8459" s="294"/>
      <c r="I8459" s="294"/>
    </row>
    <row r="8460" spans="3:9">
      <c r="C8460" s="294"/>
      <c r="E8460" s="294"/>
      <c r="I8460" s="294"/>
    </row>
    <row r="8461" spans="3:9">
      <c r="C8461" s="294"/>
      <c r="E8461" s="294"/>
      <c r="I8461" s="294"/>
    </row>
    <row r="8462" spans="3:9">
      <c r="C8462" s="294"/>
      <c r="E8462" s="294"/>
      <c r="I8462" s="294"/>
    </row>
    <row r="8463" spans="3:9">
      <c r="C8463" s="294"/>
      <c r="E8463" s="294"/>
      <c r="I8463" s="294"/>
    </row>
    <row r="8464" spans="3:9">
      <c r="C8464" s="294"/>
      <c r="E8464" s="294"/>
      <c r="I8464" s="294"/>
    </row>
    <row r="8465" spans="3:9">
      <c r="C8465" s="294"/>
      <c r="E8465" s="294"/>
      <c r="I8465" s="294"/>
    </row>
    <row r="8466" spans="3:9">
      <c r="C8466" s="294"/>
      <c r="E8466" s="294"/>
      <c r="I8466" s="294"/>
    </row>
    <row r="8467" spans="3:9">
      <c r="C8467" s="294"/>
      <c r="E8467" s="294"/>
      <c r="I8467" s="294"/>
    </row>
    <row r="8468" spans="3:9">
      <c r="C8468" s="294"/>
      <c r="E8468" s="294"/>
      <c r="I8468" s="294"/>
    </row>
    <row r="8469" spans="3:9">
      <c r="C8469" s="294"/>
      <c r="E8469" s="294"/>
      <c r="I8469" s="294"/>
    </row>
    <row r="8470" spans="3:9">
      <c r="C8470" s="294"/>
      <c r="E8470" s="294"/>
      <c r="I8470" s="294"/>
    </row>
    <row r="8471" spans="3:9">
      <c r="C8471" s="294"/>
      <c r="E8471" s="294"/>
      <c r="I8471" s="294"/>
    </row>
    <row r="8472" spans="3:9">
      <c r="C8472" s="294"/>
      <c r="E8472" s="294"/>
      <c r="I8472" s="294"/>
    </row>
    <row r="8473" spans="3:9">
      <c r="C8473" s="294"/>
      <c r="E8473" s="294"/>
      <c r="I8473" s="294"/>
    </row>
    <row r="8474" spans="3:9">
      <c r="C8474" s="294"/>
      <c r="E8474" s="294"/>
      <c r="I8474" s="294"/>
    </row>
    <row r="8475" spans="3:9">
      <c r="C8475" s="294"/>
      <c r="E8475" s="294"/>
      <c r="I8475" s="294"/>
    </row>
    <row r="8476" spans="3:9">
      <c r="C8476" s="294"/>
      <c r="E8476" s="294"/>
      <c r="I8476" s="294"/>
    </row>
    <row r="8477" spans="3:9">
      <c r="C8477" s="294"/>
      <c r="E8477" s="294"/>
      <c r="I8477" s="294"/>
    </row>
    <row r="8478" spans="3:9">
      <c r="C8478" s="294"/>
      <c r="E8478" s="294"/>
      <c r="I8478" s="294"/>
    </row>
    <row r="8479" spans="3:9">
      <c r="C8479" s="294"/>
      <c r="E8479" s="294"/>
      <c r="I8479" s="294"/>
    </row>
    <row r="8480" spans="3:9">
      <c r="C8480" s="294"/>
      <c r="E8480" s="294"/>
      <c r="I8480" s="294"/>
    </row>
    <row r="8481" spans="3:9">
      <c r="C8481" s="294"/>
      <c r="E8481" s="294"/>
      <c r="I8481" s="294"/>
    </row>
    <row r="8482" spans="3:9">
      <c r="C8482" s="294"/>
      <c r="E8482" s="294"/>
      <c r="I8482" s="294"/>
    </row>
    <row r="8483" spans="3:9">
      <c r="C8483" s="294"/>
      <c r="E8483" s="294"/>
      <c r="I8483" s="294"/>
    </row>
    <row r="8484" spans="3:9">
      <c r="C8484" s="294"/>
      <c r="E8484" s="294"/>
      <c r="I8484" s="294"/>
    </row>
    <row r="8485" spans="3:9">
      <c r="C8485" s="294"/>
      <c r="E8485" s="294"/>
      <c r="I8485" s="294"/>
    </row>
    <row r="8486" spans="3:9">
      <c r="C8486" s="294"/>
      <c r="E8486" s="294"/>
      <c r="I8486" s="294"/>
    </row>
    <row r="8487" spans="3:9">
      <c r="C8487" s="294"/>
      <c r="E8487" s="294"/>
      <c r="I8487" s="294"/>
    </row>
    <row r="8488" spans="3:9">
      <c r="C8488" s="294"/>
      <c r="E8488" s="294"/>
      <c r="I8488" s="294"/>
    </row>
    <row r="8489" spans="3:9">
      <c r="C8489" s="294"/>
      <c r="E8489" s="294"/>
      <c r="I8489" s="294"/>
    </row>
    <row r="8490" spans="3:9">
      <c r="C8490" s="294"/>
      <c r="E8490" s="294"/>
      <c r="I8490" s="294"/>
    </row>
    <row r="8491" spans="3:9">
      <c r="C8491" s="294"/>
      <c r="E8491" s="294"/>
      <c r="I8491" s="294"/>
    </row>
    <row r="8492" spans="3:9">
      <c r="C8492" s="294"/>
      <c r="E8492" s="294"/>
      <c r="I8492" s="294"/>
    </row>
    <row r="8493" spans="3:9">
      <c r="C8493" s="294"/>
      <c r="E8493" s="294"/>
      <c r="I8493" s="294"/>
    </row>
    <row r="8494" spans="3:9">
      <c r="C8494" s="294"/>
      <c r="E8494" s="294"/>
      <c r="I8494" s="294"/>
    </row>
    <row r="8495" spans="3:9">
      <c r="C8495" s="294"/>
      <c r="E8495" s="294"/>
      <c r="I8495" s="294"/>
    </row>
    <row r="8496" spans="3:9">
      <c r="C8496" s="294"/>
      <c r="E8496" s="294"/>
      <c r="I8496" s="294"/>
    </row>
    <row r="8497" spans="3:9">
      <c r="C8497" s="294"/>
      <c r="E8497" s="294"/>
      <c r="I8497" s="294"/>
    </row>
    <row r="8498" spans="3:9">
      <c r="C8498" s="294"/>
      <c r="E8498" s="294"/>
      <c r="I8498" s="294"/>
    </row>
    <row r="8499" spans="3:9">
      <c r="C8499" s="294"/>
      <c r="E8499" s="294"/>
      <c r="I8499" s="294"/>
    </row>
    <row r="8500" spans="3:9">
      <c r="C8500" s="294"/>
      <c r="E8500" s="294"/>
      <c r="I8500" s="294"/>
    </row>
    <row r="8501" spans="3:9">
      <c r="C8501" s="294"/>
      <c r="E8501" s="294"/>
      <c r="I8501" s="294"/>
    </row>
    <row r="8502" spans="3:9">
      <c r="C8502" s="294"/>
      <c r="E8502" s="294"/>
      <c r="I8502" s="294"/>
    </row>
    <row r="8503" spans="3:9">
      <c r="C8503" s="294"/>
      <c r="E8503" s="294"/>
      <c r="I8503" s="294"/>
    </row>
    <row r="8504" spans="3:9">
      <c r="C8504" s="294"/>
      <c r="E8504" s="294"/>
      <c r="I8504" s="294"/>
    </row>
    <row r="8505" spans="3:9">
      <c r="C8505" s="294"/>
      <c r="E8505" s="294"/>
      <c r="I8505" s="294"/>
    </row>
    <row r="8506" spans="3:9">
      <c r="C8506" s="294"/>
      <c r="E8506" s="294"/>
      <c r="I8506" s="294"/>
    </row>
    <row r="8507" spans="3:9">
      <c r="C8507" s="294"/>
      <c r="E8507" s="294"/>
      <c r="I8507" s="294"/>
    </row>
    <row r="8508" spans="3:9">
      <c r="C8508" s="294"/>
      <c r="E8508" s="294"/>
      <c r="I8508" s="294"/>
    </row>
    <row r="8509" spans="3:9">
      <c r="C8509" s="294"/>
      <c r="E8509" s="294"/>
      <c r="I8509" s="294"/>
    </row>
    <row r="8510" spans="3:9">
      <c r="C8510" s="294"/>
      <c r="E8510" s="294"/>
      <c r="I8510" s="294"/>
    </row>
    <row r="8511" spans="3:9">
      <c r="C8511" s="294"/>
      <c r="E8511" s="294"/>
      <c r="I8511" s="294"/>
    </row>
    <row r="8512" spans="3:9">
      <c r="C8512" s="294"/>
      <c r="E8512" s="294"/>
      <c r="I8512" s="294"/>
    </row>
    <row r="8513" spans="3:9">
      <c r="C8513" s="294"/>
      <c r="E8513" s="294"/>
      <c r="I8513" s="294"/>
    </row>
    <row r="8514" spans="3:9">
      <c r="C8514" s="294"/>
      <c r="E8514" s="294"/>
      <c r="I8514" s="294"/>
    </row>
    <row r="8515" spans="3:9">
      <c r="C8515" s="294"/>
      <c r="E8515" s="294"/>
      <c r="I8515" s="294"/>
    </row>
    <row r="8516" spans="3:9">
      <c r="C8516" s="294"/>
      <c r="E8516" s="294"/>
      <c r="I8516" s="294"/>
    </row>
    <row r="8517" spans="3:9">
      <c r="C8517" s="294"/>
      <c r="E8517" s="294"/>
      <c r="I8517" s="294"/>
    </row>
    <row r="8518" spans="3:9">
      <c r="C8518" s="294"/>
      <c r="E8518" s="294"/>
      <c r="I8518" s="294"/>
    </row>
    <row r="8519" spans="3:9">
      <c r="C8519" s="294"/>
      <c r="E8519" s="294"/>
      <c r="I8519" s="294"/>
    </row>
    <row r="8520" spans="3:9">
      <c r="C8520" s="294"/>
      <c r="E8520" s="294"/>
      <c r="I8520" s="294"/>
    </row>
    <row r="8521" spans="3:9">
      <c r="C8521" s="294"/>
      <c r="E8521" s="294"/>
      <c r="I8521" s="294"/>
    </row>
    <row r="8522" spans="3:9">
      <c r="C8522" s="294"/>
      <c r="E8522" s="294"/>
      <c r="I8522" s="294"/>
    </row>
    <row r="8523" spans="3:9">
      <c r="C8523" s="294"/>
      <c r="E8523" s="294"/>
      <c r="I8523" s="294"/>
    </row>
    <row r="8524" spans="3:9">
      <c r="C8524" s="294"/>
      <c r="E8524" s="294"/>
      <c r="I8524" s="294"/>
    </row>
    <row r="8525" spans="3:9">
      <c r="C8525" s="294"/>
      <c r="E8525" s="294"/>
      <c r="I8525" s="294"/>
    </row>
    <row r="8526" spans="3:9">
      <c r="C8526" s="294"/>
      <c r="E8526" s="294"/>
      <c r="I8526" s="294"/>
    </row>
    <row r="8527" spans="3:9">
      <c r="C8527" s="294"/>
      <c r="E8527" s="294"/>
      <c r="I8527" s="294"/>
    </row>
    <row r="8528" spans="3:9">
      <c r="C8528" s="294"/>
      <c r="E8528" s="294"/>
      <c r="I8528" s="294"/>
    </row>
    <row r="8529" spans="3:9">
      <c r="C8529" s="294"/>
      <c r="E8529" s="294"/>
      <c r="I8529" s="294"/>
    </row>
    <row r="8530" spans="3:9">
      <c r="C8530" s="294"/>
      <c r="E8530" s="294"/>
      <c r="I8530" s="294"/>
    </row>
    <row r="8531" spans="3:9">
      <c r="C8531" s="294"/>
      <c r="E8531" s="294"/>
      <c r="I8531" s="294"/>
    </row>
    <row r="8532" spans="3:9">
      <c r="C8532" s="294"/>
      <c r="E8532" s="294"/>
      <c r="I8532" s="294"/>
    </row>
    <row r="8533" spans="3:9">
      <c r="C8533" s="294"/>
      <c r="E8533" s="294"/>
      <c r="I8533" s="294"/>
    </row>
    <row r="8534" spans="3:9">
      <c r="C8534" s="294"/>
      <c r="E8534" s="294"/>
      <c r="I8534" s="294"/>
    </row>
    <row r="8535" spans="3:9">
      <c r="C8535" s="294"/>
      <c r="E8535" s="294"/>
      <c r="I8535" s="294"/>
    </row>
    <row r="8536" spans="3:9">
      <c r="C8536" s="294"/>
      <c r="E8536" s="294"/>
      <c r="I8536" s="294"/>
    </row>
    <row r="8537" spans="3:9">
      <c r="C8537" s="294"/>
      <c r="E8537" s="294"/>
      <c r="I8537" s="294"/>
    </row>
    <row r="8538" spans="3:9">
      <c r="C8538" s="294"/>
      <c r="E8538" s="294"/>
      <c r="I8538" s="294"/>
    </row>
    <row r="8539" spans="3:9">
      <c r="C8539" s="294"/>
      <c r="E8539" s="294"/>
      <c r="I8539" s="294"/>
    </row>
    <row r="8540" spans="3:9">
      <c r="C8540" s="294"/>
      <c r="E8540" s="294"/>
      <c r="I8540" s="294"/>
    </row>
    <row r="8541" spans="3:9">
      <c r="C8541" s="294"/>
      <c r="E8541" s="294"/>
      <c r="I8541" s="294"/>
    </row>
    <row r="8542" spans="3:9">
      <c r="C8542" s="294"/>
      <c r="E8542" s="294"/>
      <c r="I8542" s="294"/>
    </row>
    <row r="8543" spans="3:9">
      <c r="C8543" s="294"/>
      <c r="E8543" s="294"/>
      <c r="I8543" s="294"/>
    </row>
    <row r="8544" spans="3:9">
      <c r="C8544" s="294"/>
      <c r="E8544" s="294"/>
      <c r="I8544" s="294"/>
    </row>
    <row r="8545" spans="3:9">
      <c r="C8545" s="294"/>
      <c r="E8545" s="294"/>
      <c r="I8545" s="294"/>
    </row>
    <row r="8546" spans="3:9">
      <c r="C8546" s="294"/>
      <c r="E8546" s="294"/>
      <c r="I8546" s="294"/>
    </row>
    <row r="8547" spans="3:9">
      <c r="C8547" s="294"/>
      <c r="E8547" s="294"/>
      <c r="I8547" s="294"/>
    </row>
    <row r="8548" spans="3:9">
      <c r="C8548" s="294"/>
      <c r="E8548" s="294"/>
      <c r="I8548" s="294"/>
    </row>
    <row r="8549" spans="3:9">
      <c r="C8549" s="294"/>
      <c r="E8549" s="294"/>
      <c r="I8549" s="294"/>
    </row>
    <row r="8550" spans="3:9">
      <c r="C8550" s="294"/>
      <c r="E8550" s="294"/>
      <c r="I8550" s="294"/>
    </row>
    <row r="8551" spans="3:9">
      <c r="C8551" s="294"/>
      <c r="E8551" s="294"/>
      <c r="I8551" s="294"/>
    </row>
    <row r="8552" spans="3:9">
      <c r="C8552" s="294"/>
      <c r="E8552" s="294"/>
      <c r="I8552" s="294"/>
    </row>
    <row r="8553" spans="3:9">
      <c r="C8553" s="294"/>
      <c r="E8553" s="294"/>
      <c r="I8553" s="294"/>
    </row>
    <row r="8554" spans="3:9">
      <c r="C8554" s="294"/>
      <c r="E8554" s="294"/>
      <c r="I8554" s="294"/>
    </row>
    <row r="8555" spans="3:9">
      <c r="C8555" s="294"/>
      <c r="E8555" s="294"/>
      <c r="I8555" s="294"/>
    </row>
    <row r="8556" spans="3:9">
      <c r="C8556" s="294"/>
      <c r="E8556" s="294"/>
      <c r="I8556" s="294"/>
    </row>
    <row r="8557" spans="3:9">
      <c r="C8557" s="294"/>
      <c r="E8557" s="294"/>
      <c r="I8557" s="294"/>
    </row>
    <row r="8558" spans="3:9">
      <c r="C8558" s="294"/>
      <c r="E8558" s="294"/>
      <c r="I8558" s="294"/>
    </row>
    <row r="8559" spans="3:9">
      <c r="C8559" s="294"/>
      <c r="E8559" s="294"/>
      <c r="I8559" s="294"/>
    </row>
    <row r="8560" spans="3:9">
      <c r="C8560" s="294"/>
      <c r="E8560" s="294"/>
      <c r="I8560" s="294"/>
    </row>
    <row r="8561" spans="3:9">
      <c r="C8561" s="294"/>
      <c r="E8561" s="294"/>
      <c r="I8561" s="294"/>
    </row>
    <row r="8562" spans="3:9">
      <c r="C8562" s="294"/>
      <c r="E8562" s="294"/>
      <c r="I8562" s="294"/>
    </row>
    <row r="8563" spans="3:9">
      <c r="C8563" s="294"/>
      <c r="E8563" s="294"/>
      <c r="I8563" s="294"/>
    </row>
    <row r="8564" spans="3:9">
      <c r="C8564" s="294"/>
      <c r="E8564" s="294"/>
      <c r="I8564" s="294"/>
    </row>
    <row r="8565" spans="3:9">
      <c r="C8565" s="294"/>
      <c r="E8565" s="294"/>
      <c r="I8565" s="294"/>
    </row>
    <row r="8566" spans="3:9">
      <c r="C8566" s="294"/>
      <c r="E8566" s="294"/>
      <c r="I8566" s="294"/>
    </row>
    <row r="8567" spans="3:9">
      <c r="C8567" s="294"/>
      <c r="E8567" s="294"/>
      <c r="I8567" s="294"/>
    </row>
    <row r="8568" spans="3:9">
      <c r="C8568" s="294"/>
      <c r="E8568" s="294"/>
      <c r="I8568" s="294"/>
    </row>
    <row r="8569" spans="3:9">
      <c r="C8569" s="294"/>
      <c r="E8569" s="294"/>
      <c r="I8569" s="294"/>
    </row>
    <row r="8570" spans="3:9">
      <c r="C8570" s="294"/>
      <c r="E8570" s="294"/>
      <c r="I8570" s="294"/>
    </row>
    <row r="8571" spans="3:9">
      <c r="C8571" s="294"/>
      <c r="E8571" s="294"/>
      <c r="I8571" s="294"/>
    </row>
    <row r="8572" spans="3:9">
      <c r="C8572" s="294"/>
      <c r="E8572" s="294"/>
      <c r="I8572" s="294"/>
    </row>
    <row r="8573" spans="3:9">
      <c r="C8573" s="294"/>
      <c r="E8573" s="294"/>
      <c r="I8573" s="294"/>
    </row>
    <row r="8574" spans="3:9">
      <c r="C8574" s="294"/>
      <c r="E8574" s="294"/>
      <c r="I8574" s="294"/>
    </row>
    <row r="8575" spans="3:9">
      <c r="C8575" s="294"/>
      <c r="E8575" s="294"/>
      <c r="I8575" s="294"/>
    </row>
    <row r="8576" spans="3:9">
      <c r="C8576" s="294"/>
      <c r="E8576" s="294"/>
      <c r="I8576" s="294"/>
    </row>
    <row r="8577" spans="3:9">
      <c r="C8577" s="294"/>
      <c r="E8577" s="294"/>
      <c r="I8577" s="294"/>
    </row>
    <row r="8578" spans="3:9">
      <c r="C8578" s="294"/>
      <c r="E8578" s="294"/>
      <c r="I8578" s="294"/>
    </row>
    <row r="8579" spans="3:9">
      <c r="C8579" s="294"/>
      <c r="E8579" s="294"/>
      <c r="I8579" s="294"/>
    </row>
    <row r="8580" spans="3:9">
      <c r="C8580" s="294"/>
      <c r="E8580" s="294"/>
      <c r="I8580" s="294"/>
    </row>
    <row r="8581" spans="3:9">
      <c r="C8581" s="294"/>
      <c r="E8581" s="294"/>
      <c r="I8581" s="294"/>
    </row>
    <row r="8582" spans="3:9">
      <c r="C8582" s="294"/>
      <c r="E8582" s="294"/>
      <c r="I8582" s="294"/>
    </row>
    <row r="8583" spans="3:9">
      <c r="C8583" s="294"/>
      <c r="E8583" s="294"/>
      <c r="I8583" s="294"/>
    </row>
    <row r="8584" spans="3:9">
      <c r="C8584" s="294"/>
      <c r="E8584" s="294"/>
      <c r="I8584" s="294"/>
    </row>
    <row r="8585" spans="3:9">
      <c r="C8585" s="294"/>
      <c r="E8585" s="294"/>
      <c r="I8585" s="294"/>
    </row>
    <row r="8586" spans="3:9">
      <c r="C8586" s="294"/>
      <c r="E8586" s="294"/>
      <c r="I8586" s="294"/>
    </row>
    <row r="8587" spans="3:9">
      <c r="C8587" s="294"/>
      <c r="E8587" s="294"/>
      <c r="I8587" s="294"/>
    </row>
    <row r="8588" spans="3:9">
      <c r="C8588" s="294"/>
      <c r="E8588" s="294"/>
      <c r="I8588" s="294"/>
    </row>
    <row r="8589" spans="3:9">
      <c r="C8589" s="294"/>
      <c r="E8589" s="294"/>
      <c r="I8589" s="294"/>
    </row>
    <row r="8590" spans="3:9">
      <c r="C8590" s="294"/>
      <c r="E8590" s="294"/>
      <c r="I8590" s="294"/>
    </row>
    <row r="8591" spans="3:9">
      <c r="C8591" s="294"/>
      <c r="E8591" s="294"/>
      <c r="I8591" s="294"/>
    </row>
    <row r="8592" spans="3:9">
      <c r="C8592" s="294"/>
      <c r="E8592" s="294"/>
      <c r="I8592" s="294"/>
    </row>
    <row r="8593" spans="3:9">
      <c r="C8593" s="294"/>
      <c r="E8593" s="294"/>
      <c r="I8593" s="294"/>
    </row>
    <row r="8594" spans="3:9">
      <c r="C8594" s="294"/>
      <c r="E8594" s="294"/>
      <c r="I8594" s="294"/>
    </row>
    <row r="8595" spans="3:9">
      <c r="C8595" s="294"/>
      <c r="E8595" s="294"/>
      <c r="I8595" s="294"/>
    </row>
    <row r="8596" spans="3:9">
      <c r="C8596" s="294"/>
      <c r="E8596" s="294"/>
      <c r="I8596" s="294"/>
    </row>
    <row r="8597" spans="3:9">
      <c r="C8597" s="294"/>
      <c r="E8597" s="294"/>
      <c r="I8597" s="294"/>
    </row>
    <row r="8598" spans="3:9">
      <c r="C8598" s="294"/>
      <c r="E8598" s="294"/>
      <c r="I8598" s="294"/>
    </row>
    <row r="8599" spans="3:9">
      <c r="C8599" s="294"/>
      <c r="E8599" s="294"/>
      <c r="I8599" s="294"/>
    </row>
    <row r="8600" spans="3:9">
      <c r="C8600" s="294"/>
      <c r="E8600" s="294"/>
      <c r="I8600" s="294"/>
    </row>
    <row r="8601" spans="3:9">
      <c r="C8601" s="294"/>
      <c r="E8601" s="294"/>
      <c r="I8601" s="294"/>
    </row>
    <row r="8602" spans="3:9">
      <c r="C8602" s="294"/>
      <c r="E8602" s="294"/>
      <c r="I8602" s="294"/>
    </row>
    <row r="8603" spans="3:9">
      <c r="C8603" s="294"/>
      <c r="E8603" s="294"/>
      <c r="I8603" s="294"/>
    </row>
    <row r="8604" spans="3:9">
      <c r="C8604" s="294"/>
      <c r="E8604" s="294"/>
      <c r="I8604" s="294"/>
    </row>
    <row r="8605" spans="3:9">
      <c r="C8605" s="294"/>
      <c r="E8605" s="294"/>
      <c r="I8605" s="294"/>
    </row>
    <row r="8606" spans="3:9">
      <c r="C8606" s="294"/>
      <c r="E8606" s="294"/>
      <c r="I8606" s="294"/>
    </row>
    <row r="8607" spans="3:9">
      <c r="C8607" s="294"/>
      <c r="E8607" s="294"/>
      <c r="I8607" s="294"/>
    </row>
    <row r="8608" spans="3:9">
      <c r="C8608" s="294"/>
      <c r="E8608" s="294"/>
      <c r="I8608" s="294"/>
    </row>
    <row r="8609" spans="3:9">
      <c r="C8609" s="294"/>
      <c r="E8609" s="294"/>
      <c r="I8609" s="294"/>
    </row>
    <row r="8610" spans="3:9">
      <c r="C8610" s="294"/>
      <c r="E8610" s="294"/>
      <c r="I8610" s="294"/>
    </row>
    <row r="8611" spans="3:9">
      <c r="C8611" s="294"/>
      <c r="E8611" s="294"/>
      <c r="I8611" s="294"/>
    </row>
    <row r="8612" spans="3:9">
      <c r="C8612" s="294"/>
      <c r="E8612" s="294"/>
      <c r="I8612" s="294"/>
    </row>
    <row r="8613" spans="3:9">
      <c r="C8613" s="294"/>
      <c r="E8613" s="294"/>
      <c r="I8613" s="294"/>
    </row>
    <row r="8614" spans="3:9">
      <c r="C8614" s="294"/>
      <c r="E8614" s="294"/>
      <c r="I8614" s="294"/>
    </row>
    <row r="8615" spans="3:9">
      <c r="C8615" s="294"/>
      <c r="E8615" s="294"/>
      <c r="I8615" s="294"/>
    </row>
    <row r="8616" spans="3:9">
      <c r="C8616" s="294"/>
      <c r="E8616" s="294"/>
      <c r="I8616" s="294"/>
    </row>
    <row r="8617" spans="3:9">
      <c r="C8617" s="294"/>
      <c r="E8617" s="294"/>
      <c r="I8617" s="294"/>
    </row>
    <row r="8618" spans="3:9">
      <c r="C8618" s="294"/>
      <c r="E8618" s="294"/>
      <c r="I8618" s="294"/>
    </row>
    <row r="8619" spans="3:9">
      <c r="C8619" s="294"/>
      <c r="E8619" s="294"/>
      <c r="I8619" s="294"/>
    </row>
    <row r="8620" spans="3:9">
      <c r="C8620" s="294"/>
      <c r="E8620" s="294"/>
      <c r="I8620" s="294"/>
    </row>
    <row r="8621" spans="3:9">
      <c r="C8621" s="294"/>
      <c r="E8621" s="294"/>
      <c r="I8621" s="294"/>
    </row>
    <row r="8622" spans="3:9">
      <c r="C8622" s="294"/>
      <c r="E8622" s="294"/>
      <c r="I8622" s="294"/>
    </row>
    <row r="8623" spans="3:9">
      <c r="C8623" s="294"/>
      <c r="E8623" s="294"/>
      <c r="I8623" s="294"/>
    </row>
    <row r="8624" spans="3:9">
      <c r="C8624" s="294"/>
      <c r="E8624" s="294"/>
      <c r="I8624" s="294"/>
    </row>
    <row r="8625" spans="3:9">
      <c r="C8625" s="294"/>
      <c r="E8625" s="294"/>
      <c r="I8625" s="294"/>
    </row>
    <row r="8626" spans="3:9">
      <c r="C8626" s="294"/>
      <c r="E8626" s="294"/>
      <c r="I8626" s="294"/>
    </row>
    <row r="8627" spans="3:9">
      <c r="C8627" s="294"/>
      <c r="E8627" s="294"/>
      <c r="I8627" s="294"/>
    </row>
    <row r="8628" spans="3:9">
      <c r="C8628" s="294"/>
      <c r="E8628" s="294"/>
      <c r="I8628" s="294"/>
    </row>
    <row r="8629" spans="3:9">
      <c r="C8629" s="294"/>
      <c r="E8629" s="294"/>
      <c r="I8629" s="294"/>
    </row>
    <row r="8630" spans="3:9">
      <c r="C8630" s="294"/>
      <c r="E8630" s="294"/>
      <c r="I8630" s="294"/>
    </row>
    <row r="8631" spans="3:9">
      <c r="C8631" s="294"/>
      <c r="E8631" s="294"/>
      <c r="I8631" s="294"/>
    </row>
    <row r="8632" spans="3:9">
      <c r="C8632" s="294"/>
      <c r="E8632" s="294"/>
      <c r="I8632" s="294"/>
    </row>
    <row r="8633" spans="3:9">
      <c r="C8633" s="294"/>
      <c r="E8633" s="294"/>
      <c r="I8633" s="294"/>
    </row>
    <row r="8634" spans="3:9">
      <c r="C8634" s="294"/>
      <c r="E8634" s="294"/>
      <c r="I8634" s="294"/>
    </row>
    <row r="8635" spans="3:9">
      <c r="C8635" s="294"/>
      <c r="E8635" s="294"/>
      <c r="I8635" s="294"/>
    </row>
    <row r="8636" spans="3:9">
      <c r="C8636" s="294"/>
      <c r="E8636" s="294"/>
      <c r="I8636" s="294"/>
    </row>
    <row r="8637" spans="3:9">
      <c r="C8637" s="294"/>
      <c r="E8637" s="294"/>
      <c r="I8637" s="294"/>
    </row>
    <row r="8638" spans="3:9">
      <c r="C8638" s="294"/>
      <c r="E8638" s="294"/>
      <c r="I8638" s="294"/>
    </row>
    <row r="8639" spans="3:9">
      <c r="C8639" s="294"/>
      <c r="E8639" s="294"/>
      <c r="I8639" s="294"/>
    </row>
    <row r="8640" spans="3:9">
      <c r="C8640" s="294"/>
      <c r="E8640" s="294"/>
      <c r="I8640" s="294"/>
    </row>
    <row r="8641" spans="3:9">
      <c r="C8641" s="294"/>
      <c r="E8641" s="294"/>
      <c r="I8641" s="294"/>
    </row>
    <row r="8642" spans="3:9">
      <c r="C8642" s="294"/>
      <c r="E8642" s="294"/>
      <c r="I8642" s="294"/>
    </row>
    <row r="8643" spans="3:9">
      <c r="C8643" s="294"/>
      <c r="E8643" s="294"/>
      <c r="I8643" s="294"/>
    </row>
    <row r="8644" spans="3:9">
      <c r="C8644" s="294"/>
      <c r="E8644" s="294"/>
      <c r="I8644" s="294"/>
    </row>
    <row r="8645" spans="3:9">
      <c r="C8645" s="294"/>
      <c r="E8645" s="294"/>
      <c r="I8645" s="294"/>
    </row>
    <row r="8646" spans="3:9">
      <c r="C8646" s="294"/>
      <c r="E8646" s="294"/>
      <c r="I8646" s="294"/>
    </row>
    <row r="8647" spans="3:9">
      <c r="C8647" s="294"/>
      <c r="E8647" s="294"/>
      <c r="I8647" s="294"/>
    </row>
    <row r="8648" spans="3:9">
      <c r="C8648" s="294"/>
      <c r="E8648" s="294"/>
      <c r="I8648" s="294"/>
    </row>
    <row r="8649" spans="3:9">
      <c r="C8649" s="294"/>
      <c r="E8649" s="294"/>
      <c r="I8649" s="294"/>
    </row>
    <row r="8650" spans="3:9">
      <c r="C8650" s="294"/>
      <c r="E8650" s="294"/>
      <c r="I8650" s="294"/>
    </row>
    <row r="8651" spans="3:9">
      <c r="C8651" s="294"/>
      <c r="E8651" s="294"/>
      <c r="I8651" s="294"/>
    </row>
    <row r="8652" spans="3:9">
      <c r="C8652" s="294"/>
      <c r="E8652" s="294"/>
      <c r="I8652" s="294"/>
    </row>
    <row r="8653" spans="3:9">
      <c r="C8653" s="294"/>
      <c r="E8653" s="294"/>
      <c r="I8653" s="294"/>
    </row>
    <row r="8654" spans="3:9">
      <c r="C8654" s="294"/>
      <c r="E8654" s="294"/>
      <c r="I8654" s="294"/>
    </row>
    <row r="8655" spans="3:9">
      <c r="C8655" s="294"/>
      <c r="E8655" s="294"/>
      <c r="I8655" s="294"/>
    </row>
    <row r="8656" spans="3:9">
      <c r="C8656" s="294"/>
      <c r="E8656" s="294"/>
      <c r="I8656" s="294"/>
    </row>
    <row r="8657" spans="3:9">
      <c r="C8657" s="294"/>
      <c r="E8657" s="294"/>
      <c r="I8657" s="294"/>
    </row>
    <row r="8658" spans="3:9">
      <c r="C8658" s="294"/>
      <c r="E8658" s="294"/>
      <c r="I8658" s="294"/>
    </row>
    <row r="8659" spans="3:9">
      <c r="C8659" s="294"/>
      <c r="E8659" s="294"/>
      <c r="I8659" s="294"/>
    </row>
    <row r="8660" spans="3:9">
      <c r="C8660" s="294"/>
      <c r="E8660" s="294"/>
      <c r="I8660" s="294"/>
    </row>
    <row r="8661" spans="3:9">
      <c r="C8661" s="294"/>
      <c r="E8661" s="294"/>
      <c r="I8661" s="294"/>
    </row>
    <row r="8662" spans="3:9">
      <c r="C8662" s="294"/>
      <c r="E8662" s="294"/>
      <c r="I8662" s="294"/>
    </row>
    <row r="8663" spans="3:9">
      <c r="C8663" s="294"/>
      <c r="E8663" s="294"/>
      <c r="I8663" s="294"/>
    </row>
    <row r="8664" spans="3:9">
      <c r="C8664" s="294"/>
      <c r="E8664" s="294"/>
      <c r="I8664" s="294"/>
    </row>
    <row r="8665" spans="3:9">
      <c r="C8665" s="294"/>
      <c r="E8665" s="294"/>
      <c r="I8665" s="294"/>
    </row>
    <row r="8666" spans="3:9">
      <c r="C8666" s="294"/>
      <c r="E8666" s="294"/>
      <c r="I8666" s="294"/>
    </row>
    <row r="8667" spans="3:9">
      <c r="C8667" s="294"/>
      <c r="E8667" s="294"/>
      <c r="I8667" s="294"/>
    </row>
    <row r="8668" spans="3:9">
      <c r="C8668" s="294"/>
      <c r="E8668" s="294"/>
      <c r="I8668" s="294"/>
    </row>
    <row r="8669" spans="3:9">
      <c r="C8669" s="294"/>
      <c r="E8669" s="294"/>
      <c r="I8669" s="294"/>
    </row>
    <row r="8670" spans="3:9">
      <c r="C8670" s="294"/>
      <c r="E8670" s="294"/>
      <c r="I8670" s="294"/>
    </row>
    <row r="8671" spans="3:9">
      <c r="C8671" s="294"/>
      <c r="E8671" s="294"/>
      <c r="I8671" s="294"/>
    </row>
    <row r="8672" spans="3:9">
      <c r="C8672" s="294"/>
      <c r="E8672" s="294"/>
      <c r="I8672" s="294"/>
    </row>
    <row r="8673" spans="3:9">
      <c r="C8673" s="294"/>
      <c r="E8673" s="294"/>
      <c r="I8673" s="294"/>
    </row>
    <row r="8674" spans="3:9">
      <c r="C8674" s="294"/>
      <c r="E8674" s="294"/>
      <c r="I8674" s="294"/>
    </row>
    <row r="8675" spans="3:9">
      <c r="C8675" s="294"/>
      <c r="E8675" s="294"/>
      <c r="I8675" s="294"/>
    </row>
    <row r="8676" spans="3:9">
      <c r="C8676" s="294"/>
      <c r="E8676" s="294"/>
      <c r="I8676" s="294"/>
    </row>
    <row r="8677" spans="3:9">
      <c r="C8677" s="294"/>
      <c r="E8677" s="294"/>
      <c r="I8677" s="294"/>
    </row>
    <row r="8678" spans="3:9">
      <c r="C8678" s="294"/>
      <c r="E8678" s="294"/>
      <c r="I8678" s="294"/>
    </row>
    <row r="8679" spans="3:9">
      <c r="C8679" s="294"/>
      <c r="E8679" s="294"/>
      <c r="I8679" s="294"/>
    </row>
    <row r="8680" spans="3:9">
      <c r="C8680" s="294"/>
      <c r="E8680" s="294"/>
      <c r="I8680" s="294"/>
    </row>
    <row r="8681" spans="3:9">
      <c r="C8681" s="294"/>
      <c r="E8681" s="294"/>
      <c r="I8681" s="294"/>
    </row>
    <row r="8682" spans="3:9">
      <c r="C8682" s="294"/>
      <c r="E8682" s="294"/>
      <c r="I8682" s="294"/>
    </row>
    <row r="8683" spans="3:9">
      <c r="C8683" s="294"/>
      <c r="E8683" s="294"/>
      <c r="I8683" s="294"/>
    </row>
    <row r="8684" spans="3:9">
      <c r="C8684" s="294"/>
      <c r="E8684" s="294"/>
      <c r="I8684" s="294"/>
    </row>
    <row r="8685" spans="3:9">
      <c r="C8685" s="294"/>
      <c r="E8685" s="294"/>
      <c r="I8685" s="294"/>
    </row>
    <row r="8686" spans="3:9">
      <c r="C8686" s="294"/>
      <c r="E8686" s="294"/>
      <c r="I8686" s="294"/>
    </row>
    <row r="8687" spans="3:9">
      <c r="C8687" s="294"/>
      <c r="E8687" s="294"/>
      <c r="I8687" s="294"/>
    </row>
    <row r="8688" spans="3:9">
      <c r="C8688" s="294"/>
      <c r="E8688" s="294"/>
      <c r="I8688" s="294"/>
    </row>
    <row r="8689" spans="3:9">
      <c r="C8689" s="294"/>
      <c r="E8689" s="294"/>
      <c r="I8689" s="294"/>
    </row>
    <row r="8690" spans="3:9">
      <c r="C8690" s="294"/>
      <c r="E8690" s="294"/>
      <c r="I8690" s="294"/>
    </row>
    <row r="8691" spans="3:9">
      <c r="C8691" s="294"/>
      <c r="E8691" s="294"/>
      <c r="I8691" s="294"/>
    </row>
    <row r="8692" spans="3:9">
      <c r="C8692" s="294"/>
      <c r="E8692" s="294"/>
      <c r="I8692" s="294"/>
    </row>
    <row r="8693" spans="3:9">
      <c r="C8693" s="294"/>
      <c r="E8693" s="294"/>
      <c r="I8693" s="294"/>
    </row>
    <row r="8694" spans="3:9">
      <c r="C8694" s="294"/>
      <c r="E8694" s="294"/>
      <c r="I8694" s="294"/>
    </row>
    <row r="8695" spans="3:9">
      <c r="C8695" s="294"/>
      <c r="E8695" s="294"/>
      <c r="I8695" s="294"/>
    </row>
    <row r="8696" spans="3:9">
      <c r="C8696" s="294"/>
      <c r="E8696" s="294"/>
      <c r="I8696" s="294"/>
    </row>
    <row r="8697" spans="3:9">
      <c r="C8697" s="294"/>
      <c r="E8697" s="294"/>
      <c r="I8697" s="294"/>
    </row>
    <row r="8698" spans="3:9">
      <c r="C8698" s="294"/>
      <c r="E8698" s="294"/>
      <c r="I8698" s="294"/>
    </row>
    <row r="8699" spans="3:9">
      <c r="C8699" s="294"/>
      <c r="E8699" s="294"/>
      <c r="I8699" s="294"/>
    </row>
    <row r="8700" spans="3:9">
      <c r="C8700" s="294"/>
      <c r="E8700" s="294"/>
      <c r="I8700" s="294"/>
    </row>
    <row r="8701" spans="3:9">
      <c r="C8701" s="294"/>
      <c r="E8701" s="294"/>
      <c r="I8701" s="294"/>
    </row>
    <row r="8702" spans="3:9">
      <c r="C8702" s="294"/>
      <c r="E8702" s="294"/>
      <c r="I8702" s="294"/>
    </row>
    <row r="8703" spans="3:9">
      <c r="C8703" s="294"/>
      <c r="E8703" s="294"/>
      <c r="I8703" s="294"/>
    </row>
    <row r="8704" spans="3:9">
      <c r="C8704" s="294"/>
      <c r="E8704" s="294"/>
      <c r="I8704" s="294"/>
    </row>
    <row r="8705" spans="3:9">
      <c r="C8705" s="294"/>
      <c r="E8705" s="294"/>
      <c r="I8705" s="294"/>
    </row>
    <row r="8706" spans="3:9">
      <c r="C8706" s="294"/>
      <c r="E8706" s="294"/>
      <c r="I8706" s="294"/>
    </row>
    <row r="8707" spans="3:9">
      <c r="C8707" s="294"/>
      <c r="E8707" s="294"/>
      <c r="I8707" s="294"/>
    </row>
    <row r="8708" spans="3:9">
      <c r="C8708" s="294"/>
      <c r="E8708" s="294"/>
      <c r="I8708" s="294"/>
    </row>
    <row r="8709" spans="3:9">
      <c r="C8709" s="294"/>
      <c r="E8709" s="294"/>
      <c r="I8709" s="294"/>
    </row>
    <row r="8710" spans="3:9">
      <c r="C8710" s="294"/>
      <c r="E8710" s="294"/>
      <c r="I8710" s="294"/>
    </row>
    <row r="8711" spans="3:9">
      <c r="C8711" s="294"/>
      <c r="E8711" s="294"/>
      <c r="I8711" s="294"/>
    </row>
    <row r="8712" spans="3:9">
      <c r="C8712" s="294"/>
      <c r="E8712" s="294"/>
      <c r="I8712" s="294"/>
    </row>
    <row r="8713" spans="3:9">
      <c r="C8713" s="294"/>
      <c r="E8713" s="294"/>
      <c r="I8713" s="294"/>
    </row>
    <row r="8714" spans="3:9">
      <c r="C8714" s="294"/>
      <c r="E8714" s="294"/>
      <c r="I8714" s="294"/>
    </row>
    <row r="8715" spans="3:9">
      <c r="C8715" s="294"/>
      <c r="E8715" s="294"/>
      <c r="I8715" s="294"/>
    </row>
    <row r="8716" spans="3:9">
      <c r="C8716" s="294"/>
      <c r="E8716" s="294"/>
      <c r="I8716" s="294"/>
    </row>
    <row r="8717" spans="3:9">
      <c r="C8717" s="294"/>
      <c r="E8717" s="294"/>
      <c r="I8717" s="294"/>
    </row>
    <row r="8718" spans="3:9">
      <c r="C8718" s="294"/>
      <c r="E8718" s="294"/>
      <c r="I8718" s="294"/>
    </row>
    <row r="8719" spans="3:9">
      <c r="C8719" s="294"/>
      <c r="E8719" s="294"/>
      <c r="I8719" s="294"/>
    </row>
    <row r="8720" spans="3:9">
      <c r="C8720" s="294"/>
      <c r="E8720" s="294"/>
      <c r="I8720" s="294"/>
    </row>
    <row r="8721" spans="3:9">
      <c r="C8721" s="294"/>
      <c r="E8721" s="294"/>
      <c r="I8721" s="294"/>
    </row>
    <row r="8722" spans="3:9">
      <c r="C8722" s="294"/>
      <c r="E8722" s="294"/>
      <c r="I8722" s="294"/>
    </row>
    <row r="8723" spans="3:9">
      <c r="C8723" s="294"/>
      <c r="E8723" s="294"/>
      <c r="I8723" s="294"/>
    </row>
    <row r="8724" spans="3:9">
      <c r="C8724" s="294"/>
      <c r="E8724" s="294"/>
      <c r="I8724" s="294"/>
    </row>
    <row r="8725" spans="3:9">
      <c r="C8725" s="294"/>
      <c r="E8725" s="294"/>
      <c r="I8725" s="294"/>
    </row>
    <row r="8726" spans="3:9">
      <c r="C8726" s="294"/>
      <c r="E8726" s="294"/>
      <c r="I8726" s="294"/>
    </row>
    <row r="8727" spans="3:9">
      <c r="C8727" s="294"/>
      <c r="E8727" s="294"/>
      <c r="I8727" s="294"/>
    </row>
    <row r="8728" spans="3:9">
      <c r="C8728" s="294"/>
      <c r="E8728" s="294"/>
      <c r="I8728" s="294"/>
    </row>
    <row r="8729" spans="3:9">
      <c r="C8729" s="294"/>
      <c r="E8729" s="294"/>
      <c r="I8729" s="294"/>
    </row>
    <row r="8730" spans="3:9">
      <c r="C8730" s="294"/>
      <c r="E8730" s="294"/>
      <c r="I8730" s="294"/>
    </row>
    <row r="8731" spans="3:9">
      <c r="C8731" s="294"/>
      <c r="E8731" s="294"/>
      <c r="I8731" s="294"/>
    </row>
    <row r="8732" spans="3:9">
      <c r="C8732" s="294"/>
      <c r="E8732" s="294"/>
      <c r="I8732" s="294"/>
    </row>
    <row r="8733" spans="3:9">
      <c r="C8733" s="294"/>
      <c r="E8733" s="294"/>
      <c r="I8733" s="294"/>
    </row>
    <row r="8734" spans="3:9">
      <c r="C8734" s="294"/>
      <c r="E8734" s="294"/>
      <c r="I8734" s="294"/>
    </row>
    <row r="8735" spans="3:9">
      <c r="C8735" s="294"/>
      <c r="E8735" s="294"/>
      <c r="I8735" s="294"/>
    </row>
    <row r="8736" spans="3:9">
      <c r="C8736" s="294"/>
      <c r="E8736" s="294"/>
      <c r="I8736" s="294"/>
    </row>
    <row r="8737" spans="3:9">
      <c r="C8737" s="294"/>
      <c r="E8737" s="294"/>
      <c r="I8737" s="294"/>
    </row>
    <row r="8738" spans="3:9">
      <c r="C8738" s="294"/>
      <c r="E8738" s="294"/>
      <c r="I8738" s="294"/>
    </row>
    <row r="8739" spans="3:9">
      <c r="C8739" s="294"/>
      <c r="E8739" s="294"/>
      <c r="I8739" s="294"/>
    </row>
    <row r="8740" spans="3:9">
      <c r="C8740" s="294"/>
      <c r="E8740" s="294"/>
      <c r="I8740" s="294"/>
    </row>
    <row r="8741" spans="3:9">
      <c r="C8741" s="294"/>
      <c r="E8741" s="294"/>
      <c r="I8741" s="294"/>
    </row>
    <row r="8742" spans="3:9">
      <c r="C8742" s="294"/>
      <c r="E8742" s="294"/>
      <c r="I8742" s="294"/>
    </row>
    <row r="8743" spans="3:9">
      <c r="C8743" s="294"/>
      <c r="E8743" s="294"/>
      <c r="I8743" s="294"/>
    </row>
    <row r="8744" spans="3:9">
      <c r="C8744" s="294"/>
      <c r="E8744" s="294"/>
      <c r="I8744" s="294"/>
    </row>
    <row r="8745" spans="3:9">
      <c r="C8745" s="294"/>
      <c r="E8745" s="294"/>
      <c r="I8745" s="294"/>
    </row>
    <row r="8746" spans="3:9">
      <c r="C8746" s="294"/>
      <c r="E8746" s="294"/>
      <c r="I8746" s="294"/>
    </row>
    <row r="8747" spans="3:9">
      <c r="C8747" s="294"/>
      <c r="E8747" s="294"/>
      <c r="I8747" s="294"/>
    </row>
    <row r="8748" spans="3:9">
      <c r="C8748" s="294"/>
      <c r="E8748" s="294"/>
      <c r="I8748" s="294"/>
    </row>
    <row r="8749" spans="3:9">
      <c r="C8749" s="294"/>
      <c r="E8749" s="294"/>
      <c r="I8749" s="294"/>
    </row>
    <row r="8750" spans="3:9">
      <c r="C8750" s="294"/>
      <c r="E8750" s="294"/>
      <c r="I8750" s="294"/>
    </row>
    <row r="8751" spans="3:9">
      <c r="C8751" s="294"/>
      <c r="E8751" s="294"/>
      <c r="I8751" s="294"/>
    </row>
    <row r="8752" spans="3:9">
      <c r="C8752" s="294"/>
      <c r="E8752" s="294"/>
      <c r="I8752" s="294"/>
    </row>
    <row r="8753" spans="3:9">
      <c r="C8753" s="294"/>
      <c r="E8753" s="294"/>
      <c r="I8753" s="294"/>
    </row>
    <row r="8754" spans="3:9">
      <c r="C8754" s="294"/>
      <c r="E8754" s="294"/>
      <c r="I8754" s="294"/>
    </row>
    <row r="8755" spans="3:9">
      <c r="C8755" s="294"/>
      <c r="E8755" s="294"/>
      <c r="I8755" s="294"/>
    </row>
    <row r="8756" spans="3:9">
      <c r="C8756" s="294"/>
      <c r="E8756" s="294"/>
      <c r="I8756" s="294"/>
    </row>
    <row r="8757" spans="3:9">
      <c r="C8757" s="294"/>
      <c r="E8757" s="294"/>
      <c r="I8757" s="294"/>
    </row>
    <row r="8758" spans="3:9">
      <c r="C8758" s="294"/>
      <c r="E8758" s="294"/>
      <c r="I8758" s="294"/>
    </row>
    <row r="8759" spans="3:9">
      <c r="C8759" s="294"/>
      <c r="E8759" s="294"/>
      <c r="I8759" s="294"/>
    </row>
    <row r="8760" spans="3:9">
      <c r="C8760" s="294"/>
      <c r="E8760" s="294"/>
      <c r="I8760" s="294"/>
    </row>
    <row r="8761" spans="3:9">
      <c r="C8761" s="294"/>
      <c r="E8761" s="294"/>
      <c r="I8761" s="294"/>
    </row>
    <row r="8762" spans="3:9">
      <c r="C8762" s="294"/>
      <c r="E8762" s="294"/>
      <c r="I8762" s="294"/>
    </row>
    <row r="8763" spans="3:9">
      <c r="C8763" s="294"/>
      <c r="E8763" s="294"/>
      <c r="I8763" s="294"/>
    </row>
    <row r="8764" spans="3:9">
      <c r="C8764" s="294"/>
      <c r="E8764" s="294"/>
      <c r="I8764" s="294"/>
    </row>
    <row r="8765" spans="3:9">
      <c r="C8765" s="294"/>
      <c r="E8765" s="294"/>
      <c r="I8765" s="294"/>
    </row>
    <row r="8766" spans="3:9">
      <c r="C8766" s="294"/>
      <c r="E8766" s="294"/>
      <c r="I8766" s="294"/>
    </row>
    <row r="8767" spans="3:9">
      <c r="C8767" s="294"/>
      <c r="E8767" s="294"/>
      <c r="I8767" s="294"/>
    </row>
    <row r="8768" spans="3:9">
      <c r="C8768" s="294"/>
      <c r="E8768" s="294"/>
      <c r="I8768" s="294"/>
    </row>
    <row r="8769" spans="3:9">
      <c r="C8769" s="294"/>
      <c r="E8769" s="294"/>
      <c r="I8769" s="294"/>
    </row>
    <row r="8770" spans="3:9">
      <c r="C8770" s="294"/>
      <c r="E8770" s="294"/>
      <c r="I8770" s="294"/>
    </row>
    <row r="8771" spans="3:9">
      <c r="C8771" s="294"/>
      <c r="E8771" s="294"/>
      <c r="I8771" s="294"/>
    </row>
    <row r="8772" spans="3:9">
      <c r="C8772" s="294"/>
      <c r="E8772" s="294"/>
      <c r="I8772" s="294"/>
    </row>
    <row r="8773" spans="3:9">
      <c r="C8773" s="294"/>
      <c r="E8773" s="294"/>
      <c r="I8773" s="294"/>
    </row>
    <row r="8774" spans="3:9">
      <c r="C8774" s="294"/>
      <c r="E8774" s="294"/>
      <c r="I8774" s="294"/>
    </row>
    <row r="8775" spans="3:9">
      <c r="C8775" s="294"/>
      <c r="E8775" s="294"/>
      <c r="I8775" s="294"/>
    </row>
    <row r="8776" spans="3:9">
      <c r="C8776" s="294"/>
      <c r="E8776" s="294"/>
      <c r="I8776" s="294"/>
    </row>
    <row r="8777" spans="3:9">
      <c r="C8777" s="294"/>
      <c r="E8777" s="294"/>
      <c r="I8777" s="294"/>
    </row>
    <row r="8778" spans="3:9">
      <c r="C8778" s="294"/>
      <c r="E8778" s="294"/>
      <c r="I8778" s="294"/>
    </row>
    <row r="8779" spans="3:9">
      <c r="C8779" s="294"/>
      <c r="E8779" s="294"/>
      <c r="I8779" s="294"/>
    </row>
    <row r="8780" spans="3:9">
      <c r="C8780" s="294"/>
      <c r="E8780" s="294"/>
      <c r="I8780" s="294"/>
    </row>
    <row r="8781" spans="3:9">
      <c r="C8781" s="294"/>
      <c r="E8781" s="294"/>
      <c r="I8781" s="294"/>
    </row>
    <row r="8782" spans="3:9">
      <c r="C8782" s="294"/>
      <c r="E8782" s="294"/>
      <c r="I8782" s="294"/>
    </row>
    <row r="8783" spans="3:9">
      <c r="C8783" s="294"/>
      <c r="E8783" s="294"/>
      <c r="I8783" s="294"/>
    </row>
    <row r="8784" spans="3:9">
      <c r="C8784" s="294"/>
      <c r="E8784" s="294"/>
      <c r="I8784" s="294"/>
    </row>
    <row r="8785" spans="3:9">
      <c r="C8785" s="294"/>
      <c r="E8785" s="294"/>
      <c r="I8785" s="294"/>
    </row>
    <row r="8786" spans="3:9">
      <c r="C8786" s="294"/>
      <c r="E8786" s="294"/>
      <c r="I8786" s="294"/>
    </row>
    <row r="8787" spans="3:9">
      <c r="C8787" s="294"/>
      <c r="E8787" s="294"/>
      <c r="I8787" s="294"/>
    </row>
    <row r="8788" spans="3:9">
      <c r="C8788" s="294"/>
      <c r="E8788" s="294"/>
      <c r="I8788" s="294"/>
    </row>
    <row r="8789" spans="3:9">
      <c r="C8789" s="294"/>
      <c r="E8789" s="294"/>
      <c r="I8789" s="294"/>
    </row>
    <row r="8790" spans="3:9">
      <c r="C8790" s="294"/>
      <c r="E8790" s="294"/>
      <c r="I8790" s="294"/>
    </row>
    <row r="8791" spans="3:9">
      <c r="C8791" s="294"/>
      <c r="E8791" s="294"/>
      <c r="I8791" s="294"/>
    </row>
    <row r="8792" spans="3:9">
      <c r="C8792" s="294"/>
      <c r="E8792" s="294"/>
      <c r="I8792" s="294"/>
    </row>
    <row r="8793" spans="3:9">
      <c r="C8793" s="294"/>
      <c r="E8793" s="294"/>
      <c r="I8793" s="294"/>
    </row>
    <row r="8794" spans="3:9">
      <c r="C8794" s="294"/>
      <c r="E8794" s="294"/>
      <c r="I8794" s="294"/>
    </row>
    <row r="8795" spans="3:9">
      <c r="C8795" s="294"/>
      <c r="E8795" s="294"/>
      <c r="I8795" s="294"/>
    </row>
    <row r="8796" spans="3:9">
      <c r="C8796" s="294"/>
      <c r="E8796" s="294"/>
      <c r="I8796" s="294"/>
    </row>
    <row r="8797" spans="3:9">
      <c r="C8797" s="294"/>
      <c r="E8797" s="294"/>
      <c r="I8797" s="294"/>
    </row>
    <row r="8798" spans="3:9">
      <c r="C8798" s="294"/>
      <c r="E8798" s="294"/>
      <c r="I8798" s="294"/>
    </row>
    <row r="8799" spans="3:9">
      <c r="C8799" s="294"/>
      <c r="E8799" s="294"/>
      <c r="I8799" s="294"/>
    </row>
    <row r="8800" spans="3:9">
      <c r="C8800" s="294"/>
      <c r="E8800" s="294"/>
      <c r="I8800" s="294"/>
    </row>
    <row r="8801" spans="3:9">
      <c r="C8801" s="294"/>
      <c r="E8801" s="294"/>
      <c r="I8801" s="294"/>
    </row>
    <row r="8802" spans="3:9">
      <c r="C8802" s="294"/>
      <c r="E8802" s="294"/>
      <c r="I8802" s="294"/>
    </row>
    <row r="8803" spans="3:9">
      <c r="C8803" s="294"/>
      <c r="E8803" s="294"/>
      <c r="I8803" s="294"/>
    </row>
    <row r="8804" spans="3:9">
      <c r="C8804" s="294"/>
      <c r="E8804" s="294"/>
      <c r="I8804" s="294"/>
    </row>
    <row r="8805" spans="3:9">
      <c r="C8805" s="294"/>
      <c r="E8805" s="294"/>
      <c r="I8805" s="294"/>
    </row>
    <row r="8806" spans="3:9">
      <c r="C8806" s="294"/>
      <c r="E8806" s="294"/>
      <c r="I8806" s="294"/>
    </row>
    <row r="8807" spans="3:9">
      <c r="C8807" s="294"/>
      <c r="E8807" s="294"/>
      <c r="I8807" s="294"/>
    </row>
    <row r="8808" spans="3:9">
      <c r="C8808" s="294"/>
      <c r="E8808" s="294"/>
      <c r="I8808" s="294"/>
    </row>
    <row r="8809" spans="3:9">
      <c r="C8809" s="294"/>
      <c r="E8809" s="294"/>
      <c r="I8809" s="294"/>
    </row>
    <row r="8810" spans="3:9">
      <c r="C8810" s="294"/>
      <c r="E8810" s="294"/>
      <c r="I8810" s="294"/>
    </row>
    <row r="8811" spans="3:9">
      <c r="C8811" s="294"/>
      <c r="E8811" s="294"/>
      <c r="I8811" s="294"/>
    </row>
    <row r="8812" spans="3:9">
      <c r="C8812" s="294"/>
      <c r="E8812" s="294"/>
      <c r="I8812" s="294"/>
    </row>
    <row r="8813" spans="3:9">
      <c r="C8813" s="294"/>
      <c r="E8813" s="294"/>
      <c r="I8813" s="294"/>
    </row>
    <row r="8814" spans="3:9">
      <c r="C8814" s="294"/>
      <c r="E8814" s="294"/>
      <c r="I8814" s="294"/>
    </row>
    <row r="8815" spans="3:9">
      <c r="C8815" s="294"/>
      <c r="E8815" s="294"/>
      <c r="I8815" s="294"/>
    </row>
    <row r="8816" spans="3:9">
      <c r="C8816" s="294"/>
      <c r="E8816" s="294"/>
      <c r="I8816" s="294"/>
    </row>
    <row r="8817" spans="3:9">
      <c r="C8817" s="294"/>
      <c r="E8817" s="294"/>
      <c r="I8817" s="294"/>
    </row>
    <row r="8818" spans="3:9">
      <c r="C8818" s="294"/>
      <c r="E8818" s="294"/>
      <c r="I8818" s="294"/>
    </row>
    <row r="8819" spans="3:9">
      <c r="C8819" s="294"/>
      <c r="E8819" s="294"/>
      <c r="I8819" s="294"/>
    </row>
    <row r="8820" spans="3:9">
      <c r="C8820" s="294"/>
      <c r="E8820" s="294"/>
      <c r="I8820" s="294"/>
    </row>
    <row r="8821" spans="3:9">
      <c r="C8821" s="294"/>
      <c r="E8821" s="294"/>
      <c r="I8821" s="294"/>
    </row>
    <row r="8822" spans="3:9">
      <c r="C8822" s="294"/>
      <c r="E8822" s="294"/>
      <c r="I8822" s="294"/>
    </row>
    <row r="8823" spans="3:9">
      <c r="C8823" s="294"/>
      <c r="E8823" s="294"/>
      <c r="I8823" s="294"/>
    </row>
    <row r="8824" spans="3:9">
      <c r="C8824" s="294"/>
      <c r="E8824" s="294"/>
      <c r="I8824" s="294"/>
    </row>
    <row r="8825" spans="3:9">
      <c r="C8825" s="294"/>
      <c r="E8825" s="294"/>
      <c r="I8825" s="294"/>
    </row>
    <row r="8826" spans="3:9">
      <c r="C8826" s="294"/>
      <c r="E8826" s="294"/>
      <c r="I8826" s="294"/>
    </row>
    <row r="8827" spans="3:9">
      <c r="C8827" s="294"/>
      <c r="E8827" s="294"/>
      <c r="I8827" s="294"/>
    </row>
    <row r="8828" spans="3:9">
      <c r="C8828" s="294"/>
      <c r="E8828" s="294"/>
      <c r="I8828" s="294"/>
    </row>
    <row r="8829" spans="3:9">
      <c r="C8829" s="294"/>
      <c r="E8829" s="294"/>
      <c r="I8829" s="294"/>
    </row>
    <row r="8830" spans="3:9">
      <c r="C8830" s="294"/>
      <c r="E8830" s="294"/>
      <c r="I8830" s="294"/>
    </row>
    <row r="8831" spans="3:9">
      <c r="C8831" s="294"/>
      <c r="E8831" s="294"/>
      <c r="I8831" s="294"/>
    </row>
    <row r="8832" spans="3:9">
      <c r="C8832" s="294"/>
      <c r="E8832" s="294"/>
      <c r="I8832" s="294"/>
    </row>
    <row r="8833" spans="3:9">
      <c r="C8833" s="294"/>
      <c r="E8833" s="294"/>
      <c r="I8833" s="294"/>
    </row>
    <row r="8834" spans="3:9">
      <c r="C8834" s="294"/>
      <c r="E8834" s="294"/>
      <c r="I8834" s="294"/>
    </row>
    <row r="8835" spans="3:9">
      <c r="C8835" s="294"/>
      <c r="E8835" s="294"/>
      <c r="I8835" s="294"/>
    </row>
    <row r="8836" spans="3:9">
      <c r="C8836" s="294"/>
      <c r="E8836" s="294"/>
      <c r="I8836" s="294"/>
    </row>
    <row r="8837" spans="3:9">
      <c r="C8837" s="294"/>
      <c r="E8837" s="294"/>
      <c r="I8837" s="294"/>
    </row>
    <row r="8838" spans="3:9">
      <c r="C8838" s="294"/>
      <c r="E8838" s="294"/>
      <c r="I8838" s="294"/>
    </row>
    <row r="8839" spans="3:9">
      <c r="C8839" s="294"/>
      <c r="E8839" s="294"/>
      <c r="I8839" s="294"/>
    </row>
    <row r="8840" spans="3:9">
      <c r="C8840" s="294"/>
      <c r="E8840" s="294"/>
      <c r="I8840" s="294"/>
    </row>
    <row r="8841" spans="3:9">
      <c r="C8841" s="294"/>
      <c r="E8841" s="294"/>
      <c r="I8841" s="294"/>
    </row>
    <row r="8842" spans="3:9">
      <c r="C8842" s="294"/>
      <c r="E8842" s="294"/>
      <c r="I8842" s="294"/>
    </row>
    <row r="8843" spans="3:9">
      <c r="C8843" s="294"/>
      <c r="E8843" s="294"/>
      <c r="I8843" s="294"/>
    </row>
    <row r="8844" spans="3:9">
      <c r="C8844" s="294"/>
      <c r="E8844" s="294"/>
      <c r="I8844" s="294"/>
    </row>
    <row r="8845" spans="3:9">
      <c r="C8845" s="294"/>
      <c r="E8845" s="294"/>
      <c r="I8845" s="294"/>
    </row>
    <row r="8846" spans="3:9">
      <c r="C8846" s="294"/>
      <c r="E8846" s="294"/>
      <c r="I8846" s="294"/>
    </row>
    <row r="8847" spans="3:9">
      <c r="C8847" s="294"/>
      <c r="E8847" s="294"/>
      <c r="I8847" s="294"/>
    </row>
    <row r="8848" spans="3:9">
      <c r="C8848" s="294"/>
      <c r="E8848" s="294"/>
      <c r="I8848" s="294"/>
    </row>
    <row r="8849" spans="3:9">
      <c r="C8849" s="294"/>
      <c r="E8849" s="294"/>
      <c r="I8849" s="294"/>
    </row>
    <row r="8850" spans="3:9">
      <c r="C8850" s="294"/>
      <c r="E8850" s="294"/>
      <c r="I8850" s="294"/>
    </row>
    <row r="8851" spans="3:9">
      <c r="C8851" s="294"/>
      <c r="E8851" s="294"/>
      <c r="I8851" s="294"/>
    </row>
    <row r="8852" spans="3:9">
      <c r="C8852" s="294"/>
      <c r="E8852" s="294"/>
      <c r="I8852" s="294"/>
    </row>
    <row r="8853" spans="3:9">
      <c r="C8853" s="294"/>
      <c r="E8853" s="294"/>
      <c r="I8853" s="294"/>
    </row>
    <row r="8854" spans="3:9">
      <c r="C8854" s="294"/>
      <c r="E8854" s="294"/>
      <c r="I8854" s="294"/>
    </row>
    <row r="8855" spans="3:9">
      <c r="C8855" s="294"/>
      <c r="E8855" s="294"/>
      <c r="I8855" s="294"/>
    </row>
    <row r="8856" spans="3:9">
      <c r="C8856" s="294"/>
      <c r="E8856" s="294"/>
      <c r="I8856" s="294"/>
    </row>
    <row r="8857" spans="3:9">
      <c r="C8857" s="294"/>
      <c r="E8857" s="294"/>
      <c r="I8857" s="294"/>
    </row>
    <row r="8858" spans="3:9">
      <c r="C8858" s="294"/>
      <c r="E8858" s="294"/>
      <c r="I8858" s="294"/>
    </row>
    <row r="8859" spans="3:9">
      <c r="C8859" s="294"/>
      <c r="E8859" s="294"/>
      <c r="I8859" s="294"/>
    </row>
    <row r="8860" spans="3:9">
      <c r="C8860" s="294"/>
      <c r="E8860" s="294"/>
      <c r="I8860" s="294"/>
    </row>
    <row r="8861" spans="3:9">
      <c r="C8861" s="294"/>
      <c r="E8861" s="294"/>
      <c r="I8861" s="294"/>
    </row>
    <row r="8862" spans="3:9">
      <c r="C8862" s="294"/>
      <c r="E8862" s="294"/>
      <c r="I8862" s="294"/>
    </row>
    <row r="8863" spans="3:9">
      <c r="C8863" s="294"/>
      <c r="E8863" s="294"/>
      <c r="I8863" s="294"/>
    </row>
    <row r="8864" spans="3:9">
      <c r="C8864" s="294"/>
      <c r="E8864" s="294"/>
      <c r="I8864" s="294"/>
    </row>
    <row r="8865" spans="3:9">
      <c r="C8865" s="294"/>
      <c r="E8865" s="294"/>
      <c r="I8865" s="294"/>
    </row>
    <row r="8866" spans="3:9">
      <c r="C8866" s="294"/>
      <c r="E8866" s="294"/>
      <c r="I8866" s="294"/>
    </row>
    <row r="8867" spans="3:9">
      <c r="C8867" s="294"/>
      <c r="E8867" s="294"/>
      <c r="I8867" s="294"/>
    </row>
    <row r="8868" spans="3:9">
      <c r="C8868" s="294"/>
      <c r="E8868" s="294"/>
      <c r="I8868" s="294"/>
    </row>
    <row r="8869" spans="3:9">
      <c r="C8869" s="294"/>
      <c r="E8869" s="294"/>
      <c r="I8869" s="294"/>
    </row>
    <row r="8870" spans="3:9">
      <c r="C8870" s="294"/>
      <c r="E8870" s="294"/>
      <c r="I8870" s="294"/>
    </row>
    <row r="8871" spans="3:9">
      <c r="C8871" s="294"/>
      <c r="E8871" s="294"/>
      <c r="I8871" s="294"/>
    </row>
    <row r="8872" spans="3:9">
      <c r="C8872" s="294"/>
      <c r="E8872" s="294"/>
      <c r="I8872" s="294"/>
    </row>
    <row r="8873" spans="3:9">
      <c r="C8873" s="294"/>
      <c r="E8873" s="294"/>
      <c r="I8873" s="294"/>
    </row>
    <row r="8874" spans="3:9">
      <c r="C8874" s="294"/>
      <c r="E8874" s="294"/>
      <c r="I8874" s="294"/>
    </row>
    <row r="8875" spans="3:9">
      <c r="C8875" s="294"/>
      <c r="E8875" s="294"/>
      <c r="I8875" s="294"/>
    </row>
    <row r="8876" spans="3:9">
      <c r="C8876" s="294"/>
      <c r="E8876" s="294"/>
      <c r="I8876" s="294"/>
    </row>
    <row r="8877" spans="3:9">
      <c r="C8877" s="294"/>
      <c r="E8877" s="294"/>
      <c r="I8877" s="294"/>
    </row>
    <row r="8878" spans="3:9">
      <c r="C8878" s="294"/>
      <c r="E8878" s="294"/>
      <c r="I8878" s="294"/>
    </row>
    <row r="8879" spans="3:9">
      <c r="C8879" s="294"/>
      <c r="E8879" s="294"/>
      <c r="I8879" s="294"/>
    </row>
    <row r="8880" spans="3:9">
      <c r="C8880" s="294"/>
      <c r="E8880" s="294"/>
      <c r="I8880" s="294"/>
    </row>
    <row r="8881" spans="3:9">
      <c r="C8881" s="294"/>
      <c r="E8881" s="294"/>
      <c r="I8881" s="294"/>
    </row>
    <row r="8882" spans="3:9">
      <c r="C8882" s="294"/>
      <c r="E8882" s="294"/>
      <c r="I8882" s="294"/>
    </row>
    <row r="8883" spans="3:9">
      <c r="C8883" s="294"/>
      <c r="E8883" s="294"/>
      <c r="I8883" s="294"/>
    </row>
    <row r="8884" spans="3:9">
      <c r="C8884" s="294"/>
      <c r="E8884" s="294"/>
      <c r="I8884" s="294"/>
    </row>
    <row r="8885" spans="3:9">
      <c r="C8885" s="294"/>
      <c r="E8885" s="294"/>
      <c r="I8885" s="294"/>
    </row>
    <row r="8886" spans="3:9">
      <c r="C8886" s="294"/>
      <c r="E8886" s="294"/>
      <c r="I8886" s="294"/>
    </row>
    <row r="8887" spans="3:9">
      <c r="C8887" s="294"/>
      <c r="E8887" s="294"/>
      <c r="I8887" s="294"/>
    </row>
    <row r="8888" spans="3:9">
      <c r="C8888" s="294"/>
      <c r="E8888" s="294"/>
      <c r="I8888" s="294"/>
    </row>
    <row r="8889" spans="3:9">
      <c r="C8889" s="294"/>
      <c r="E8889" s="294"/>
      <c r="I8889" s="294"/>
    </row>
    <row r="8890" spans="3:9">
      <c r="C8890" s="294"/>
      <c r="E8890" s="294"/>
      <c r="I8890" s="294"/>
    </row>
    <row r="8891" spans="3:9">
      <c r="C8891" s="294"/>
      <c r="E8891" s="294"/>
      <c r="I8891" s="294"/>
    </row>
    <row r="8892" spans="3:9">
      <c r="C8892" s="294"/>
      <c r="E8892" s="294"/>
      <c r="I8892" s="294"/>
    </row>
    <row r="8893" spans="3:9">
      <c r="C8893" s="294"/>
      <c r="E8893" s="294"/>
      <c r="I8893" s="294"/>
    </row>
    <row r="8894" spans="3:9">
      <c r="C8894" s="294"/>
      <c r="E8894" s="294"/>
      <c r="I8894" s="294"/>
    </row>
    <row r="8895" spans="3:9">
      <c r="C8895" s="294"/>
      <c r="E8895" s="294"/>
      <c r="I8895" s="294"/>
    </row>
    <row r="8896" spans="3:9">
      <c r="C8896" s="294"/>
      <c r="E8896" s="294"/>
      <c r="I8896" s="294"/>
    </row>
    <row r="8897" spans="3:9">
      <c r="C8897" s="294"/>
      <c r="E8897" s="294"/>
      <c r="I8897" s="294"/>
    </row>
    <row r="8898" spans="3:9">
      <c r="C8898" s="294"/>
      <c r="E8898" s="294"/>
      <c r="I8898" s="294"/>
    </row>
    <row r="8899" spans="3:9">
      <c r="C8899" s="294"/>
      <c r="E8899" s="294"/>
      <c r="I8899" s="294"/>
    </row>
    <row r="8900" spans="3:9">
      <c r="C8900" s="294"/>
      <c r="E8900" s="294"/>
      <c r="I8900" s="294"/>
    </row>
    <row r="8901" spans="3:9">
      <c r="C8901" s="294"/>
      <c r="E8901" s="294"/>
      <c r="I8901" s="294"/>
    </row>
    <row r="8902" spans="3:9">
      <c r="C8902" s="294"/>
      <c r="E8902" s="294"/>
      <c r="I8902" s="294"/>
    </row>
    <row r="8903" spans="3:9">
      <c r="C8903" s="294"/>
      <c r="E8903" s="294"/>
      <c r="I8903" s="294"/>
    </row>
    <row r="8904" spans="3:9">
      <c r="C8904" s="294"/>
      <c r="E8904" s="294"/>
      <c r="I8904" s="294"/>
    </row>
    <row r="8905" spans="3:9">
      <c r="C8905" s="294"/>
      <c r="E8905" s="294"/>
      <c r="I8905" s="294"/>
    </row>
    <row r="8906" spans="3:9">
      <c r="C8906" s="294"/>
      <c r="E8906" s="294"/>
      <c r="I8906" s="294"/>
    </row>
    <row r="8907" spans="3:9">
      <c r="C8907" s="294"/>
      <c r="E8907" s="294"/>
      <c r="I8907" s="294"/>
    </row>
    <row r="8908" spans="3:9">
      <c r="C8908" s="294"/>
      <c r="E8908" s="294"/>
      <c r="I8908" s="294"/>
    </row>
    <row r="8909" spans="3:9">
      <c r="C8909" s="294"/>
      <c r="E8909" s="294"/>
      <c r="I8909" s="294"/>
    </row>
    <row r="8910" spans="3:9">
      <c r="C8910" s="294"/>
      <c r="E8910" s="294"/>
      <c r="I8910" s="294"/>
    </row>
    <row r="8911" spans="3:9">
      <c r="C8911" s="294"/>
      <c r="E8911" s="294"/>
      <c r="I8911" s="294"/>
    </row>
    <row r="8912" spans="3:9">
      <c r="C8912" s="294"/>
      <c r="E8912" s="294"/>
      <c r="I8912" s="294"/>
    </row>
    <row r="8913" spans="3:9">
      <c r="C8913" s="294"/>
      <c r="E8913" s="294"/>
      <c r="I8913" s="294"/>
    </row>
    <row r="8914" spans="3:9">
      <c r="C8914" s="294"/>
      <c r="E8914" s="294"/>
      <c r="I8914" s="294"/>
    </row>
    <row r="8915" spans="3:9">
      <c r="C8915" s="294"/>
      <c r="E8915" s="294"/>
      <c r="I8915" s="294"/>
    </row>
    <row r="8916" spans="3:9">
      <c r="C8916" s="294"/>
      <c r="E8916" s="294"/>
      <c r="I8916" s="294"/>
    </row>
    <row r="8917" spans="3:9">
      <c r="C8917" s="294"/>
      <c r="E8917" s="294"/>
      <c r="I8917" s="294"/>
    </row>
    <row r="8918" spans="3:9">
      <c r="C8918" s="294"/>
      <c r="E8918" s="294"/>
      <c r="I8918" s="294"/>
    </row>
    <row r="8919" spans="3:9">
      <c r="C8919" s="294"/>
      <c r="E8919" s="294"/>
      <c r="I8919" s="294"/>
    </row>
    <row r="8920" spans="3:9">
      <c r="C8920" s="294"/>
      <c r="E8920" s="294"/>
      <c r="I8920" s="294"/>
    </row>
    <row r="8921" spans="3:9">
      <c r="C8921" s="294"/>
      <c r="E8921" s="294"/>
      <c r="I8921" s="294"/>
    </row>
    <row r="8922" spans="3:9">
      <c r="C8922" s="294"/>
      <c r="E8922" s="294"/>
      <c r="I8922" s="294"/>
    </row>
    <row r="8923" spans="3:9">
      <c r="C8923" s="294"/>
      <c r="E8923" s="294"/>
      <c r="I8923" s="294"/>
    </row>
    <row r="8924" spans="3:9">
      <c r="C8924" s="294"/>
      <c r="E8924" s="294"/>
      <c r="I8924" s="294"/>
    </row>
    <row r="8925" spans="3:9">
      <c r="C8925" s="294"/>
      <c r="E8925" s="294"/>
      <c r="I8925" s="294"/>
    </row>
    <row r="8926" spans="3:9">
      <c r="C8926" s="294"/>
      <c r="E8926" s="294"/>
      <c r="I8926" s="294"/>
    </row>
    <row r="8927" spans="3:9">
      <c r="C8927" s="294"/>
      <c r="E8927" s="294"/>
      <c r="I8927" s="294"/>
    </row>
    <row r="8928" spans="3:9">
      <c r="C8928" s="294"/>
      <c r="E8928" s="294"/>
      <c r="I8928" s="294"/>
    </row>
    <row r="8929" spans="3:9">
      <c r="C8929" s="294"/>
      <c r="E8929" s="294"/>
      <c r="I8929" s="294"/>
    </row>
    <row r="8930" spans="3:9">
      <c r="C8930" s="294"/>
      <c r="E8930" s="294"/>
      <c r="I8930" s="294"/>
    </row>
    <row r="8931" spans="3:9">
      <c r="C8931" s="294"/>
      <c r="E8931" s="294"/>
      <c r="I8931" s="294"/>
    </row>
    <row r="8932" spans="3:9">
      <c r="C8932" s="294"/>
      <c r="E8932" s="294"/>
      <c r="I8932" s="294"/>
    </row>
    <row r="8933" spans="3:9">
      <c r="C8933" s="294"/>
      <c r="E8933" s="294"/>
      <c r="I8933" s="294"/>
    </row>
    <row r="8934" spans="3:9">
      <c r="C8934" s="294"/>
      <c r="E8934" s="294"/>
      <c r="I8934" s="294"/>
    </row>
    <row r="8935" spans="3:9">
      <c r="C8935" s="294"/>
      <c r="E8935" s="294"/>
      <c r="I8935" s="294"/>
    </row>
    <row r="8936" spans="3:9">
      <c r="C8936" s="294"/>
      <c r="E8936" s="294"/>
      <c r="I8936" s="294"/>
    </row>
    <row r="8937" spans="3:9">
      <c r="C8937" s="294"/>
      <c r="E8937" s="294"/>
      <c r="I8937" s="294"/>
    </row>
    <row r="8938" spans="3:9">
      <c r="C8938" s="294"/>
      <c r="E8938" s="294"/>
      <c r="I8938" s="294"/>
    </row>
    <row r="8939" spans="3:9">
      <c r="C8939" s="294"/>
      <c r="E8939" s="294"/>
      <c r="I8939" s="294"/>
    </row>
    <row r="8940" spans="3:9">
      <c r="C8940" s="294"/>
      <c r="E8940" s="294"/>
      <c r="I8940" s="294"/>
    </row>
    <row r="8941" spans="3:9">
      <c r="C8941" s="294"/>
      <c r="E8941" s="294"/>
      <c r="I8941" s="294"/>
    </row>
    <row r="8942" spans="3:9">
      <c r="C8942" s="294"/>
      <c r="E8942" s="294"/>
      <c r="I8942" s="294"/>
    </row>
    <row r="8943" spans="3:9">
      <c r="C8943" s="294"/>
      <c r="E8943" s="294"/>
      <c r="I8943" s="294"/>
    </row>
    <row r="8944" spans="3:9">
      <c r="C8944" s="294"/>
      <c r="E8944" s="294"/>
      <c r="I8944" s="294"/>
    </row>
    <row r="8945" spans="3:9">
      <c r="C8945" s="294"/>
      <c r="E8945" s="294"/>
      <c r="I8945" s="294"/>
    </row>
    <row r="8946" spans="3:9">
      <c r="C8946" s="294"/>
      <c r="E8946" s="294"/>
      <c r="I8946" s="294"/>
    </row>
    <row r="8947" spans="3:9">
      <c r="C8947" s="294"/>
      <c r="E8947" s="294"/>
      <c r="I8947" s="294"/>
    </row>
    <row r="8948" spans="3:9">
      <c r="C8948" s="294"/>
      <c r="E8948" s="294"/>
      <c r="I8948" s="294"/>
    </row>
    <row r="8949" spans="3:9">
      <c r="C8949" s="294"/>
      <c r="E8949" s="294"/>
      <c r="I8949" s="294"/>
    </row>
    <row r="8950" spans="3:9">
      <c r="C8950" s="294"/>
      <c r="E8950" s="294"/>
      <c r="I8950" s="294"/>
    </row>
    <row r="8951" spans="3:9">
      <c r="C8951" s="294"/>
      <c r="E8951" s="294"/>
      <c r="I8951" s="294"/>
    </row>
    <row r="8952" spans="3:9">
      <c r="C8952" s="294"/>
      <c r="E8952" s="294"/>
      <c r="I8952" s="294"/>
    </row>
    <row r="8953" spans="3:9">
      <c r="C8953" s="294"/>
      <c r="E8953" s="294"/>
      <c r="I8953" s="294"/>
    </row>
    <row r="8954" spans="3:9">
      <c r="C8954" s="294"/>
      <c r="E8954" s="294"/>
      <c r="I8954" s="294"/>
    </row>
    <row r="8955" spans="3:9">
      <c r="C8955" s="294"/>
      <c r="E8955" s="294"/>
      <c r="I8955" s="294"/>
    </row>
    <row r="8956" spans="3:9">
      <c r="C8956" s="294"/>
      <c r="E8956" s="294"/>
      <c r="I8956" s="294"/>
    </row>
    <row r="8957" spans="3:9">
      <c r="C8957" s="294"/>
      <c r="E8957" s="294"/>
      <c r="I8957" s="294"/>
    </row>
    <row r="8958" spans="3:9">
      <c r="C8958" s="294"/>
      <c r="E8958" s="294"/>
      <c r="I8958" s="294"/>
    </row>
    <row r="8959" spans="3:9">
      <c r="C8959" s="294"/>
      <c r="E8959" s="294"/>
      <c r="I8959" s="294"/>
    </row>
    <row r="8960" spans="3:9">
      <c r="C8960" s="294"/>
      <c r="E8960" s="294"/>
      <c r="I8960" s="294"/>
    </row>
    <row r="8961" spans="3:9">
      <c r="C8961" s="294"/>
      <c r="E8961" s="294"/>
      <c r="I8961" s="294"/>
    </row>
    <row r="8962" spans="3:9">
      <c r="C8962" s="294"/>
      <c r="E8962" s="294"/>
      <c r="I8962" s="294"/>
    </row>
    <row r="8963" spans="3:9">
      <c r="C8963" s="294"/>
      <c r="E8963" s="294"/>
      <c r="I8963" s="294"/>
    </row>
    <row r="8964" spans="3:9">
      <c r="C8964" s="294"/>
      <c r="E8964" s="294"/>
      <c r="I8964" s="294"/>
    </row>
    <row r="8965" spans="3:9">
      <c r="C8965" s="294"/>
      <c r="E8965" s="294"/>
      <c r="I8965" s="294"/>
    </row>
    <row r="8966" spans="3:9">
      <c r="C8966" s="294"/>
      <c r="E8966" s="294"/>
      <c r="I8966" s="294"/>
    </row>
    <row r="8967" spans="3:9">
      <c r="C8967" s="294"/>
      <c r="E8967" s="294"/>
      <c r="I8967" s="294"/>
    </row>
    <row r="8968" spans="3:9">
      <c r="C8968" s="294"/>
      <c r="E8968" s="294"/>
      <c r="I8968" s="294"/>
    </row>
    <row r="8969" spans="3:9">
      <c r="C8969" s="294"/>
      <c r="E8969" s="294"/>
      <c r="I8969" s="294"/>
    </row>
    <row r="8970" spans="3:9">
      <c r="C8970" s="294"/>
      <c r="E8970" s="294"/>
      <c r="I8970" s="294"/>
    </row>
    <row r="8971" spans="3:9">
      <c r="C8971" s="294"/>
      <c r="E8971" s="294"/>
      <c r="I8971" s="294"/>
    </row>
    <row r="8972" spans="3:9">
      <c r="C8972" s="294"/>
      <c r="E8972" s="294"/>
      <c r="I8972" s="294"/>
    </row>
    <row r="8973" spans="3:9">
      <c r="C8973" s="294"/>
      <c r="E8973" s="294"/>
      <c r="I8973" s="294"/>
    </row>
    <row r="8974" spans="3:9">
      <c r="C8974" s="294"/>
      <c r="E8974" s="294"/>
      <c r="I8974" s="294"/>
    </row>
    <row r="8975" spans="3:9">
      <c r="C8975" s="294"/>
      <c r="E8975" s="294"/>
      <c r="I8975" s="294"/>
    </row>
    <row r="8976" spans="3:9">
      <c r="C8976" s="294"/>
      <c r="E8976" s="294"/>
      <c r="I8976" s="294"/>
    </row>
    <row r="8977" spans="3:9">
      <c r="C8977" s="294"/>
      <c r="E8977" s="294"/>
      <c r="I8977" s="294"/>
    </row>
    <row r="8978" spans="3:9">
      <c r="C8978" s="294"/>
      <c r="E8978" s="294"/>
      <c r="I8978" s="294"/>
    </row>
    <row r="8979" spans="3:9">
      <c r="C8979" s="294"/>
      <c r="E8979" s="294"/>
      <c r="I8979" s="294"/>
    </row>
    <row r="8980" spans="3:9">
      <c r="C8980" s="294"/>
      <c r="E8980" s="294"/>
      <c r="I8980" s="294"/>
    </row>
    <row r="8981" spans="3:9">
      <c r="C8981" s="294"/>
      <c r="E8981" s="294"/>
      <c r="I8981" s="294"/>
    </row>
    <row r="8982" spans="3:9">
      <c r="C8982" s="294"/>
      <c r="E8982" s="294"/>
      <c r="I8982" s="294"/>
    </row>
    <row r="8983" spans="3:9">
      <c r="C8983" s="294"/>
      <c r="E8983" s="294"/>
      <c r="I8983" s="294"/>
    </row>
    <row r="8984" spans="3:9">
      <c r="C8984" s="294"/>
      <c r="E8984" s="294"/>
      <c r="I8984" s="294"/>
    </row>
    <row r="8985" spans="3:9">
      <c r="C8985" s="294"/>
      <c r="E8985" s="294"/>
      <c r="I8985" s="294"/>
    </row>
    <row r="8986" spans="3:9">
      <c r="C8986" s="294"/>
      <c r="E8986" s="294"/>
      <c r="I8986" s="294"/>
    </row>
    <row r="8987" spans="3:9">
      <c r="C8987" s="294"/>
      <c r="E8987" s="294"/>
      <c r="I8987" s="294"/>
    </row>
    <row r="8988" spans="3:9">
      <c r="C8988" s="294"/>
      <c r="E8988" s="294"/>
      <c r="I8988" s="294"/>
    </row>
    <row r="8989" spans="3:9">
      <c r="C8989" s="294"/>
      <c r="E8989" s="294"/>
      <c r="I8989" s="294"/>
    </row>
    <row r="8990" spans="3:9">
      <c r="C8990" s="294"/>
      <c r="E8990" s="294"/>
      <c r="I8990" s="294"/>
    </row>
    <row r="8991" spans="3:9">
      <c r="C8991" s="294"/>
      <c r="E8991" s="294"/>
      <c r="I8991" s="294"/>
    </row>
    <row r="8992" spans="3:9">
      <c r="C8992" s="294"/>
      <c r="E8992" s="294"/>
      <c r="I8992" s="294"/>
    </row>
    <row r="8993" spans="3:9">
      <c r="C8993" s="294"/>
      <c r="E8993" s="294"/>
      <c r="I8993" s="294"/>
    </row>
    <row r="8994" spans="3:9">
      <c r="C8994" s="294"/>
      <c r="E8994" s="294"/>
      <c r="I8994" s="294"/>
    </row>
    <row r="8995" spans="3:9">
      <c r="C8995" s="294"/>
      <c r="E8995" s="294"/>
      <c r="I8995" s="294"/>
    </row>
    <row r="8996" spans="3:9">
      <c r="C8996" s="294"/>
      <c r="E8996" s="294"/>
      <c r="I8996" s="294"/>
    </row>
    <row r="8997" spans="3:9">
      <c r="C8997" s="294"/>
      <c r="E8997" s="294"/>
      <c r="I8997" s="294"/>
    </row>
    <row r="8998" spans="3:9">
      <c r="C8998" s="294"/>
      <c r="E8998" s="294"/>
      <c r="I8998" s="294"/>
    </row>
    <row r="8999" spans="3:9">
      <c r="C8999" s="294"/>
      <c r="E8999" s="294"/>
      <c r="I8999" s="294"/>
    </row>
    <row r="9000" spans="3:9">
      <c r="C9000" s="294"/>
      <c r="E9000" s="294"/>
      <c r="I9000" s="294"/>
    </row>
    <row r="9001" spans="3:9">
      <c r="C9001" s="294"/>
      <c r="E9001" s="294"/>
      <c r="I9001" s="294"/>
    </row>
    <row r="9002" spans="3:9">
      <c r="C9002" s="294"/>
      <c r="E9002" s="294"/>
      <c r="I9002" s="294"/>
    </row>
    <row r="9003" spans="3:9">
      <c r="C9003" s="294"/>
      <c r="E9003" s="294"/>
      <c r="I9003" s="294"/>
    </row>
    <row r="9004" spans="3:9">
      <c r="C9004" s="294"/>
      <c r="E9004" s="294"/>
      <c r="I9004" s="294"/>
    </row>
    <row r="9005" spans="3:9">
      <c r="C9005" s="294"/>
      <c r="E9005" s="294"/>
      <c r="I9005" s="294"/>
    </row>
    <row r="9006" spans="3:9">
      <c r="C9006" s="294"/>
      <c r="E9006" s="294"/>
      <c r="I9006" s="294"/>
    </row>
    <row r="9007" spans="3:9">
      <c r="C9007" s="294"/>
      <c r="E9007" s="294"/>
      <c r="I9007" s="294"/>
    </row>
    <row r="9008" spans="3:9">
      <c r="C9008" s="294"/>
      <c r="E9008" s="294"/>
      <c r="I9008" s="294"/>
    </row>
    <row r="9009" spans="3:9">
      <c r="C9009" s="294"/>
      <c r="E9009" s="294"/>
      <c r="I9009" s="294"/>
    </row>
    <row r="9010" spans="3:9">
      <c r="C9010" s="294"/>
      <c r="E9010" s="294"/>
      <c r="I9010" s="294"/>
    </row>
    <row r="9011" spans="3:9">
      <c r="C9011" s="294"/>
      <c r="E9011" s="294"/>
      <c r="I9011" s="294"/>
    </row>
    <row r="9012" spans="3:9">
      <c r="C9012" s="294"/>
      <c r="E9012" s="294"/>
      <c r="I9012" s="294"/>
    </row>
    <row r="9013" spans="3:9">
      <c r="C9013" s="294"/>
      <c r="E9013" s="294"/>
      <c r="I9013" s="294"/>
    </row>
    <row r="9014" spans="3:9">
      <c r="C9014" s="294"/>
      <c r="E9014" s="294"/>
      <c r="I9014" s="294"/>
    </row>
    <row r="9015" spans="3:9">
      <c r="C9015" s="294"/>
      <c r="E9015" s="294"/>
      <c r="I9015" s="294"/>
    </row>
    <row r="9016" spans="3:9">
      <c r="C9016" s="294"/>
      <c r="E9016" s="294"/>
      <c r="I9016" s="294"/>
    </row>
    <row r="9017" spans="3:9">
      <c r="C9017" s="294"/>
      <c r="E9017" s="294"/>
      <c r="I9017" s="294"/>
    </row>
    <row r="9018" spans="3:9">
      <c r="C9018" s="294"/>
      <c r="E9018" s="294"/>
      <c r="I9018" s="294"/>
    </row>
    <row r="9019" spans="3:9">
      <c r="C9019" s="294"/>
      <c r="E9019" s="294"/>
      <c r="I9019" s="294"/>
    </row>
    <row r="9020" spans="3:9">
      <c r="C9020" s="294"/>
      <c r="E9020" s="294"/>
      <c r="I9020" s="294"/>
    </row>
    <row r="9021" spans="3:9">
      <c r="C9021" s="294"/>
      <c r="E9021" s="294"/>
      <c r="I9021" s="294"/>
    </row>
    <row r="9022" spans="3:9">
      <c r="C9022" s="294"/>
      <c r="E9022" s="294"/>
      <c r="I9022" s="294"/>
    </row>
    <row r="9023" spans="3:9">
      <c r="C9023" s="294"/>
      <c r="E9023" s="294"/>
      <c r="I9023" s="294"/>
    </row>
    <row r="9024" spans="3:9">
      <c r="C9024" s="294"/>
      <c r="E9024" s="294"/>
      <c r="I9024" s="294"/>
    </row>
    <row r="9025" spans="3:9">
      <c r="C9025" s="294"/>
      <c r="E9025" s="294"/>
      <c r="I9025" s="294"/>
    </row>
    <row r="9026" spans="3:9">
      <c r="C9026" s="294"/>
      <c r="E9026" s="294"/>
      <c r="I9026" s="294"/>
    </row>
    <row r="9027" spans="3:9">
      <c r="C9027" s="294"/>
      <c r="E9027" s="294"/>
      <c r="I9027" s="294"/>
    </row>
    <row r="9028" spans="3:9">
      <c r="C9028" s="294"/>
      <c r="E9028" s="294"/>
      <c r="I9028" s="294"/>
    </row>
    <row r="9029" spans="3:9">
      <c r="C9029" s="294"/>
      <c r="E9029" s="294"/>
      <c r="I9029" s="294"/>
    </row>
    <row r="9030" spans="3:9">
      <c r="C9030" s="294"/>
      <c r="E9030" s="294"/>
      <c r="I9030" s="294"/>
    </row>
    <row r="9031" spans="3:9">
      <c r="C9031" s="294"/>
      <c r="E9031" s="294"/>
      <c r="I9031" s="294"/>
    </row>
    <row r="9032" spans="3:9">
      <c r="C9032" s="294"/>
      <c r="E9032" s="294"/>
      <c r="I9032" s="294"/>
    </row>
    <row r="9033" spans="3:9">
      <c r="C9033" s="294"/>
      <c r="E9033" s="294"/>
      <c r="I9033" s="294"/>
    </row>
    <row r="9034" spans="3:9">
      <c r="C9034" s="294"/>
      <c r="E9034" s="294"/>
      <c r="I9034" s="294"/>
    </row>
    <row r="9035" spans="3:9">
      <c r="C9035" s="294"/>
      <c r="E9035" s="294"/>
      <c r="I9035" s="294"/>
    </row>
    <row r="9036" spans="3:9">
      <c r="C9036" s="294"/>
      <c r="E9036" s="294"/>
      <c r="I9036" s="294"/>
    </row>
    <row r="9037" spans="3:9">
      <c r="C9037" s="294"/>
      <c r="E9037" s="294"/>
      <c r="I9037" s="294"/>
    </row>
    <row r="9038" spans="3:9">
      <c r="C9038" s="294"/>
      <c r="E9038" s="294"/>
      <c r="I9038" s="294"/>
    </row>
    <row r="9039" spans="3:9">
      <c r="C9039" s="294"/>
      <c r="E9039" s="294"/>
      <c r="I9039" s="294"/>
    </row>
    <row r="9040" spans="3:9">
      <c r="C9040" s="294"/>
      <c r="E9040" s="294"/>
      <c r="I9040" s="294"/>
    </row>
    <row r="9041" spans="3:9">
      <c r="C9041" s="294"/>
      <c r="E9041" s="294"/>
      <c r="I9041" s="294"/>
    </row>
    <row r="9042" spans="3:9">
      <c r="C9042" s="294"/>
      <c r="E9042" s="294"/>
      <c r="I9042" s="294"/>
    </row>
    <row r="9043" spans="3:9">
      <c r="C9043" s="294"/>
      <c r="E9043" s="294"/>
      <c r="I9043" s="294"/>
    </row>
    <row r="9044" spans="3:9">
      <c r="C9044" s="294"/>
      <c r="E9044" s="294"/>
      <c r="I9044" s="294"/>
    </row>
    <row r="9045" spans="3:9">
      <c r="C9045" s="294"/>
      <c r="E9045" s="294"/>
      <c r="I9045" s="294"/>
    </row>
    <row r="9046" spans="3:9">
      <c r="C9046" s="294"/>
      <c r="E9046" s="294"/>
      <c r="I9046" s="294"/>
    </row>
    <row r="9047" spans="3:9">
      <c r="C9047" s="294"/>
      <c r="E9047" s="294"/>
      <c r="I9047" s="294"/>
    </row>
    <row r="9048" spans="3:9">
      <c r="C9048" s="294"/>
      <c r="E9048" s="294"/>
      <c r="I9048" s="294"/>
    </row>
    <row r="9049" spans="3:9">
      <c r="C9049" s="294"/>
      <c r="E9049" s="294"/>
      <c r="I9049" s="294"/>
    </row>
    <row r="9050" spans="3:9">
      <c r="C9050" s="294"/>
      <c r="E9050" s="294"/>
      <c r="I9050" s="294"/>
    </row>
    <row r="9051" spans="3:9">
      <c r="C9051" s="294"/>
      <c r="E9051" s="294"/>
      <c r="I9051" s="294"/>
    </row>
    <row r="9052" spans="3:9">
      <c r="C9052" s="294"/>
      <c r="E9052" s="294"/>
      <c r="I9052" s="294"/>
    </row>
    <row r="9053" spans="3:9">
      <c r="C9053" s="294"/>
      <c r="E9053" s="294"/>
      <c r="I9053" s="294"/>
    </row>
    <row r="9054" spans="3:9">
      <c r="C9054" s="294"/>
      <c r="E9054" s="294"/>
      <c r="I9054" s="294"/>
    </row>
    <row r="9055" spans="3:9">
      <c r="C9055" s="294"/>
      <c r="E9055" s="294"/>
      <c r="I9055" s="294"/>
    </row>
    <row r="9056" spans="3:9">
      <c r="C9056" s="294"/>
      <c r="E9056" s="294"/>
      <c r="I9056" s="294"/>
    </row>
    <row r="9057" spans="3:9">
      <c r="C9057" s="294"/>
      <c r="E9057" s="294"/>
      <c r="I9057" s="294"/>
    </row>
    <row r="9058" spans="3:9">
      <c r="C9058" s="294"/>
      <c r="E9058" s="294"/>
      <c r="I9058" s="294"/>
    </row>
    <row r="9059" spans="3:9">
      <c r="C9059" s="294"/>
      <c r="E9059" s="294"/>
      <c r="I9059" s="294"/>
    </row>
    <row r="9060" spans="3:9">
      <c r="C9060" s="294"/>
      <c r="E9060" s="294"/>
      <c r="I9060" s="294"/>
    </row>
    <row r="9061" spans="3:9">
      <c r="C9061" s="294"/>
      <c r="E9061" s="294"/>
      <c r="I9061" s="294"/>
    </row>
    <row r="9062" spans="3:9">
      <c r="C9062" s="294"/>
      <c r="E9062" s="294"/>
      <c r="I9062" s="294"/>
    </row>
    <row r="9063" spans="3:9">
      <c r="C9063" s="294"/>
      <c r="E9063" s="294"/>
      <c r="I9063" s="294"/>
    </row>
    <row r="9064" spans="3:9">
      <c r="C9064" s="294"/>
      <c r="E9064" s="294"/>
      <c r="I9064" s="294"/>
    </row>
    <row r="9065" spans="3:9">
      <c r="C9065" s="294"/>
      <c r="E9065" s="294"/>
      <c r="I9065" s="294"/>
    </row>
    <row r="9066" spans="3:9">
      <c r="C9066" s="294"/>
      <c r="E9066" s="294"/>
      <c r="I9066" s="294"/>
    </row>
    <row r="9067" spans="3:9">
      <c r="C9067" s="294"/>
      <c r="E9067" s="294"/>
      <c r="I9067" s="294"/>
    </row>
    <row r="9068" spans="3:9">
      <c r="C9068" s="294"/>
      <c r="E9068" s="294"/>
      <c r="I9068" s="294"/>
    </row>
    <row r="9069" spans="3:9">
      <c r="C9069" s="294"/>
      <c r="E9069" s="294"/>
      <c r="I9069" s="294"/>
    </row>
    <row r="9070" spans="3:9">
      <c r="C9070" s="294"/>
      <c r="E9070" s="294"/>
      <c r="I9070" s="294"/>
    </row>
    <row r="9071" spans="3:9">
      <c r="C9071" s="294"/>
      <c r="E9071" s="294"/>
      <c r="I9071" s="294"/>
    </row>
    <row r="9072" spans="3:9">
      <c r="C9072" s="294"/>
      <c r="E9072" s="294"/>
      <c r="I9072" s="294"/>
    </row>
    <row r="9073" spans="3:9">
      <c r="C9073" s="294"/>
      <c r="E9073" s="294"/>
      <c r="I9073" s="294"/>
    </row>
    <row r="9074" spans="3:9">
      <c r="C9074" s="294"/>
      <c r="E9074" s="294"/>
      <c r="I9074" s="294"/>
    </row>
    <row r="9075" spans="3:9">
      <c r="C9075" s="294"/>
      <c r="E9075" s="294"/>
      <c r="I9075" s="294"/>
    </row>
    <row r="9076" spans="3:9">
      <c r="C9076" s="294"/>
      <c r="E9076" s="294"/>
      <c r="I9076" s="294"/>
    </row>
    <row r="9077" spans="3:9">
      <c r="C9077" s="294"/>
      <c r="E9077" s="294"/>
      <c r="I9077" s="294"/>
    </row>
    <row r="9078" spans="3:9">
      <c r="C9078" s="294"/>
      <c r="E9078" s="294"/>
      <c r="I9078" s="294"/>
    </row>
    <row r="9079" spans="3:9">
      <c r="C9079" s="294"/>
      <c r="E9079" s="294"/>
      <c r="I9079" s="294"/>
    </row>
    <row r="9080" spans="3:9">
      <c r="C9080" s="294"/>
      <c r="E9080" s="294"/>
      <c r="I9080" s="294"/>
    </row>
    <row r="9081" spans="3:9">
      <c r="C9081" s="294"/>
      <c r="E9081" s="294"/>
      <c r="I9081" s="294"/>
    </row>
    <row r="9082" spans="3:9">
      <c r="C9082" s="294"/>
      <c r="E9082" s="294"/>
      <c r="I9082" s="294"/>
    </row>
    <row r="9083" spans="3:9">
      <c r="C9083" s="294"/>
      <c r="E9083" s="294"/>
      <c r="I9083" s="294"/>
    </row>
    <row r="9084" spans="3:9">
      <c r="C9084" s="294"/>
      <c r="E9084" s="294"/>
      <c r="I9084" s="294"/>
    </row>
    <row r="9085" spans="3:9">
      <c r="C9085" s="294"/>
      <c r="E9085" s="294"/>
      <c r="I9085" s="294"/>
    </row>
    <row r="9086" spans="3:9">
      <c r="C9086" s="294"/>
      <c r="E9086" s="294"/>
      <c r="I9086" s="294"/>
    </row>
    <row r="9087" spans="3:9">
      <c r="C9087" s="294"/>
      <c r="E9087" s="294"/>
      <c r="I9087" s="294"/>
    </row>
    <row r="9088" spans="3:9">
      <c r="C9088" s="294"/>
      <c r="E9088" s="294"/>
      <c r="I9088" s="294"/>
    </row>
    <row r="9089" spans="3:9">
      <c r="C9089" s="294"/>
      <c r="E9089" s="294"/>
      <c r="I9089" s="294"/>
    </row>
    <row r="9090" spans="3:9">
      <c r="C9090" s="294"/>
      <c r="E9090" s="294"/>
      <c r="I9090" s="294"/>
    </row>
    <row r="9091" spans="3:9">
      <c r="C9091" s="294"/>
      <c r="E9091" s="294"/>
      <c r="I9091" s="294"/>
    </row>
    <row r="9092" spans="3:9">
      <c r="C9092" s="294"/>
      <c r="E9092" s="294"/>
      <c r="I9092" s="294"/>
    </row>
    <row r="9093" spans="3:9">
      <c r="C9093" s="294"/>
      <c r="E9093" s="294"/>
      <c r="I9093" s="294"/>
    </row>
    <row r="9094" spans="3:9">
      <c r="C9094" s="294"/>
      <c r="E9094" s="294"/>
      <c r="I9094" s="294"/>
    </row>
    <row r="9095" spans="3:9">
      <c r="C9095" s="294"/>
      <c r="E9095" s="294"/>
      <c r="I9095" s="294"/>
    </row>
    <row r="9096" spans="3:9">
      <c r="C9096" s="294"/>
      <c r="E9096" s="294"/>
      <c r="I9096" s="294"/>
    </row>
    <row r="9097" spans="3:9">
      <c r="C9097" s="294"/>
      <c r="E9097" s="294"/>
      <c r="I9097" s="294"/>
    </row>
    <row r="9098" spans="3:9">
      <c r="C9098" s="294"/>
      <c r="E9098" s="294"/>
      <c r="I9098" s="294"/>
    </row>
    <row r="9099" spans="3:9">
      <c r="C9099" s="294"/>
      <c r="E9099" s="294"/>
      <c r="I9099" s="294"/>
    </row>
    <row r="9100" spans="3:9">
      <c r="C9100" s="294"/>
      <c r="E9100" s="294"/>
      <c r="I9100" s="294"/>
    </row>
    <row r="9101" spans="3:9">
      <c r="C9101" s="294"/>
      <c r="E9101" s="294"/>
      <c r="I9101" s="294"/>
    </row>
    <row r="9102" spans="3:9">
      <c r="C9102" s="294"/>
      <c r="E9102" s="294"/>
      <c r="I9102" s="294"/>
    </row>
    <row r="9103" spans="3:9">
      <c r="C9103" s="294"/>
      <c r="E9103" s="294"/>
      <c r="I9103" s="294"/>
    </row>
    <row r="9104" spans="3:9">
      <c r="C9104" s="294"/>
      <c r="E9104" s="294"/>
      <c r="I9104" s="294"/>
    </row>
    <row r="9105" spans="3:9">
      <c r="C9105" s="294"/>
      <c r="E9105" s="294"/>
      <c r="I9105" s="294"/>
    </row>
    <row r="9106" spans="3:9">
      <c r="C9106" s="294"/>
      <c r="E9106" s="294"/>
      <c r="I9106" s="294"/>
    </row>
    <row r="9107" spans="3:9">
      <c r="C9107" s="294"/>
      <c r="E9107" s="294"/>
      <c r="I9107" s="294"/>
    </row>
    <row r="9108" spans="3:9">
      <c r="C9108" s="294"/>
      <c r="E9108" s="294"/>
      <c r="I9108" s="294"/>
    </row>
    <row r="9109" spans="3:9">
      <c r="C9109" s="294"/>
      <c r="E9109" s="294"/>
      <c r="I9109" s="294"/>
    </row>
    <row r="9110" spans="3:9">
      <c r="C9110" s="294"/>
      <c r="E9110" s="294"/>
      <c r="I9110" s="294"/>
    </row>
    <row r="9111" spans="3:9">
      <c r="C9111" s="294"/>
      <c r="E9111" s="294"/>
      <c r="I9111" s="294"/>
    </row>
    <row r="9112" spans="3:9">
      <c r="C9112" s="294"/>
      <c r="E9112" s="294"/>
      <c r="I9112" s="294"/>
    </row>
    <row r="9113" spans="3:9">
      <c r="C9113" s="294"/>
      <c r="E9113" s="294"/>
      <c r="I9113" s="294"/>
    </row>
    <row r="9114" spans="3:9">
      <c r="C9114" s="294"/>
      <c r="E9114" s="294"/>
      <c r="I9114" s="294"/>
    </row>
    <row r="9115" spans="3:9">
      <c r="C9115" s="294"/>
      <c r="E9115" s="294"/>
      <c r="I9115" s="294"/>
    </row>
    <row r="9116" spans="3:9">
      <c r="C9116" s="294"/>
      <c r="E9116" s="294"/>
      <c r="I9116" s="294"/>
    </row>
    <row r="9117" spans="3:9">
      <c r="C9117" s="294"/>
      <c r="E9117" s="294"/>
      <c r="I9117" s="294"/>
    </row>
    <row r="9118" spans="3:9">
      <c r="C9118" s="294"/>
      <c r="E9118" s="294"/>
      <c r="I9118" s="294"/>
    </row>
    <row r="9119" spans="3:9">
      <c r="C9119" s="294"/>
      <c r="E9119" s="294"/>
      <c r="I9119" s="294"/>
    </row>
    <row r="9120" spans="3:9">
      <c r="C9120" s="294"/>
      <c r="E9120" s="294"/>
      <c r="I9120" s="294"/>
    </row>
    <row r="9121" spans="3:9">
      <c r="C9121" s="294"/>
      <c r="E9121" s="294"/>
      <c r="I9121" s="294"/>
    </row>
    <row r="9122" spans="3:9">
      <c r="C9122" s="294"/>
      <c r="E9122" s="294"/>
      <c r="I9122" s="294"/>
    </row>
    <row r="9123" spans="3:9">
      <c r="C9123" s="294"/>
      <c r="E9123" s="294"/>
      <c r="I9123" s="294"/>
    </row>
    <row r="9124" spans="3:9">
      <c r="C9124" s="294"/>
      <c r="E9124" s="294"/>
      <c r="I9124" s="294"/>
    </row>
    <row r="9125" spans="3:9">
      <c r="C9125" s="294"/>
      <c r="E9125" s="294"/>
      <c r="I9125" s="294"/>
    </row>
    <row r="9126" spans="3:9">
      <c r="C9126" s="294"/>
      <c r="E9126" s="294"/>
      <c r="I9126" s="294"/>
    </row>
    <row r="9127" spans="3:9">
      <c r="C9127" s="294"/>
      <c r="E9127" s="294"/>
      <c r="I9127" s="294"/>
    </row>
    <row r="9128" spans="3:9">
      <c r="C9128" s="294"/>
      <c r="E9128" s="294"/>
      <c r="I9128" s="294"/>
    </row>
    <row r="9129" spans="3:9">
      <c r="C9129" s="294"/>
      <c r="E9129" s="294"/>
      <c r="I9129" s="294"/>
    </row>
    <row r="9130" spans="3:9">
      <c r="C9130" s="294"/>
      <c r="E9130" s="294"/>
      <c r="I9130" s="294"/>
    </row>
    <row r="9131" spans="3:9">
      <c r="C9131" s="294"/>
      <c r="E9131" s="294"/>
      <c r="I9131" s="294"/>
    </row>
    <row r="9132" spans="3:9">
      <c r="C9132" s="294"/>
      <c r="E9132" s="294"/>
      <c r="I9132" s="294"/>
    </row>
    <row r="9133" spans="3:9">
      <c r="C9133" s="294"/>
      <c r="E9133" s="294"/>
      <c r="I9133" s="294"/>
    </row>
    <row r="9134" spans="3:9">
      <c r="C9134" s="294"/>
      <c r="E9134" s="294"/>
      <c r="I9134" s="294"/>
    </row>
    <row r="9135" spans="3:9">
      <c r="C9135" s="294"/>
      <c r="E9135" s="294"/>
      <c r="I9135" s="294"/>
    </row>
    <row r="9136" spans="3:9">
      <c r="C9136" s="294"/>
      <c r="E9136" s="294"/>
      <c r="I9136" s="294"/>
    </row>
    <row r="9137" spans="3:9">
      <c r="C9137" s="294"/>
      <c r="E9137" s="294"/>
      <c r="I9137" s="294"/>
    </row>
    <row r="9138" spans="3:9">
      <c r="C9138" s="294"/>
      <c r="E9138" s="294"/>
      <c r="I9138" s="294"/>
    </row>
    <row r="9139" spans="3:9">
      <c r="C9139" s="294"/>
      <c r="E9139" s="294"/>
      <c r="I9139" s="294"/>
    </row>
    <row r="9140" spans="3:9">
      <c r="C9140" s="294"/>
      <c r="E9140" s="294"/>
      <c r="I9140" s="294"/>
    </row>
    <row r="9141" spans="3:9">
      <c r="C9141" s="294"/>
      <c r="E9141" s="294"/>
      <c r="I9141" s="294"/>
    </row>
    <row r="9142" spans="3:9">
      <c r="C9142" s="294"/>
      <c r="E9142" s="294"/>
      <c r="I9142" s="294"/>
    </row>
    <row r="9143" spans="3:9">
      <c r="C9143" s="294"/>
      <c r="E9143" s="294"/>
      <c r="I9143" s="294"/>
    </row>
    <row r="9144" spans="3:9">
      <c r="C9144" s="294"/>
      <c r="E9144" s="294"/>
      <c r="I9144" s="294"/>
    </row>
    <row r="9145" spans="3:9">
      <c r="C9145" s="294"/>
      <c r="E9145" s="294"/>
      <c r="I9145" s="294"/>
    </row>
    <row r="9146" spans="3:9">
      <c r="C9146" s="294"/>
      <c r="E9146" s="294"/>
      <c r="I9146" s="294"/>
    </row>
    <row r="9147" spans="3:9">
      <c r="C9147" s="294"/>
      <c r="E9147" s="294"/>
      <c r="I9147" s="294"/>
    </row>
    <row r="9148" spans="3:9">
      <c r="C9148" s="294"/>
      <c r="E9148" s="294"/>
      <c r="I9148" s="294"/>
    </row>
    <row r="9149" spans="3:9">
      <c r="C9149" s="294"/>
      <c r="E9149" s="294"/>
      <c r="I9149" s="294"/>
    </row>
    <row r="9150" spans="3:9">
      <c r="C9150" s="294"/>
      <c r="E9150" s="294"/>
      <c r="I9150" s="294"/>
    </row>
    <row r="9151" spans="3:9">
      <c r="C9151" s="294"/>
      <c r="E9151" s="294"/>
      <c r="I9151" s="294"/>
    </row>
    <row r="9152" spans="3:9">
      <c r="C9152" s="294"/>
      <c r="E9152" s="294"/>
      <c r="I9152" s="294"/>
    </row>
    <row r="9153" spans="3:9">
      <c r="C9153" s="294"/>
      <c r="E9153" s="294"/>
      <c r="I9153" s="294"/>
    </row>
    <row r="9154" spans="3:9">
      <c r="C9154" s="294"/>
      <c r="E9154" s="294"/>
      <c r="I9154" s="294"/>
    </row>
    <row r="9155" spans="3:9">
      <c r="C9155" s="294"/>
      <c r="E9155" s="294"/>
      <c r="I9155" s="294"/>
    </row>
    <row r="9156" spans="3:9">
      <c r="C9156" s="294"/>
      <c r="E9156" s="294"/>
      <c r="I9156" s="294"/>
    </row>
    <row r="9157" spans="3:9">
      <c r="C9157" s="294"/>
      <c r="E9157" s="294"/>
      <c r="I9157" s="294"/>
    </row>
    <row r="9158" spans="3:9">
      <c r="C9158" s="294"/>
      <c r="E9158" s="294"/>
      <c r="I9158" s="294"/>
    </row>
    <row r="9159" spans="3:9">
      <c r="C9159" s="294"/>
      <c r="E9159" s="294"/>
      <c r="I9159" s="294"/>
    </row>
    <row r="9160" spans="3:9">
      <c r="C9160" s="294"/>
      <c r="E9160" s="294"/>
      <c r="I9160" s="294"/>
    </row>
    <row r="9161" spans="3:9">
      <c r="C9161" s="294"/>
      <c r="E9161" s="294"/>
      <c r="I9161" s="294"/>
    </row>
    <row r="9162" spans="3:9">
      <c r="C9162" s="294"/>
      <c r="E9162" s="294"/>
      <c r="I9162" s="294"/>
    </row>
    <row r="9163" spans="3:9">
      <c r="C9163" s="294"/>
      <c r="E9163" s="294"/>
      <c r="I9163" s="294"/>
    </row>
    <row r="9164" spans="3:9">
      <c r="C9164" s="294"/>
      <c r="E9164" s="294"/>
      <c r="I9164" s="294"/>
    </row>
    <row r="9165" spans="3:9">
      <c r="C9165" s="294"/>
      <c r="E9165" s="294"/>
      <c r="I9165" s="294"/>
    </row>
    <row r="9166" spans="3:9">
      <c r="C9166" s="294"/>
      <c r="E9166" s="294"/>
      <c r="I9166" s="294"/>
    </row>
    <row r="9167" spans="3:9">
      <c r="C9167" s="294"/>
      <c r="E9167" s="294"/>
      <c r="I9167" s="294"/>
    </row>
    <row r="9168" spans="3:9">
      <c r="C9168" s="294"/>
      <c r="E9168" s="294"/>
      <c r="I9168" s="294"/>
    </row>
    <row r="9169" spans="3:9">
      <c r="C9169" s="294"/>
      <c r="E9169" s="294"/>
      <c r="I9169" s="294"/>
    </row>
    <row r="9170" spans="3:9">
      <c r="C9170" s="294"/>
      <c r="E9170" s="294"/>
      <c r="I9170" s="294"/>
    </row>
    <row r="9171" spans="3:9">
      <c r="C9171" s="294"/>
      <c r="E9171" s="294"/>
      <c r="I9171" s="294"/>
    </row>
    <row r="9172" spans="3:9">
      <c r="C9172" s="294"/>
      <c r="E9172" s="294"/>
      <c r="I9172" s="294"/>
    </row>
    <row r="9173" spans="3:9">
      <c r="C9173" s="294"/>
      <c r="E9173" s="294"/>
      <c r="I9173" s="294"/>
    </row>
    <row r="9174" spans="3:9">
      <c r="C9174" s="294"/>
      <c r="E9174" s="294"/>
      <c r="I9174" s="294"/>
    </row>
    <row r="9175" spans="3:9">
      <c r="C9175" s="294"/>
      <c r="E9175" s="294"/>
      <c r="I9175" s="294"/>
    </row>
    <row r="9176" spans="3:9">
      <c r="C9176" s="294"/>
      <c r="E9176" s="294"/>
      <c r="I9176" s="294"/>
    </row>
    <row r="9177" spans="3:9">
      <c r="C9177" s="294"/>
      <c r="E9177" s="294"/>
      <c r="I9177" s="294"/>
    </row>
    <row r="9178" spans="3:9">
      <c r="C9178" s="294"/>
      <c r="E9178" s="294"/>
      <c r="I9178" s="294"/>
    </row>
    <row r="9179" spans="3:9">
      <c r="C9179" s="294"/>
      <c r="E9179" s="294"/>
      <c r="I9179" s="294"/>
    </row>
    <row r="9180" spans="3:9">
      <c r="C9180" s="294"/>
      <c r="E9180" s="294"/>
      <c r="I9180" s="294"/>
    </row>
    <row r="9181" spans="3:9">
      <c r="C9181" s="294"/>
      <c r="E9181" s="294"/>
      <c r="I9181" s="294"/>
    </row>
    <row r="9182" spans="3:9">
      <c r="C9182" s="294"/>
      <c r="E9182" s="294"/>
      <c r="I9182" s="294"/>
    </row>
    <row r="9183" spans="3:9">
      <c r="C9183" s="294"/>
      <c r="E9183" s="294"/>
      <c r="I9183" s="294"/>
    </row>
    <row r="9184" spans="3:9">
      <c r="C9184" s="294"/>
      <c r="E9184" s="294"/>
      <c r="I9184" s="294"/>
    </row>
    <row r="9185" spans="3:9">
      <c r="C9185" s="294"/>
      <c r="E9185" s="294"/>
      <c r="I9185" s="294"/>
    </row>
    <row r="9186" spans="3:9">
      <c r="C9186" s="294"/>
      <c r="E9186" s="294"/>
      <c r="I9186" s="294"/>
    </row>
    <row r="9187" spans="3:9">
      <c r="C9187" s="294"/>
      <c r="E9187" s="294"/>
      <c r="I9187" s="294"/>
    </row>
    <row r="9188" spans="3:9">
      <c r="C9188" s="294"/>
      <c r="E9188" s="294"/>
      <c r="I9188" s="294"/>
    </row>
    <row r="9189" spans="3:9">
      <c r="C9189" s="294"/>
      <c r="E9189" s="294"/>
      <c r="I9189" s="294"/>
    </row>
    <row r="9190" spans="3:9">
      <c r="C9190" s="294"/>
      <c r="E9190" s="294"/>
      <c r="I9190" s="294"/>
    </row>
    <row r="9191" spans="3:9">
      <c r="C9191" s="294"/>
      <c r="E9191" s="294"/>
      <c r="I9191" s="294"/>
    </row>
    <row r="9192" spans="3:9">
      <c r="C9192" s="294"/>
      <c r="E9192" s="294"/>
      <c r="I9192" s="294"/>
    </row>
    <row r="9193" spans="3:9">
      <c r="C9193" s="294"/>
      <c r="E9193" s="294"/>
      <c r="I9193" s="294"/>
    </row>
    <row r="9194" spans="3:9">
      <c r="C9194" s="294"/>
      <c r="E9194" s="294"/>
      <c r="I9194" s="294"/>
    </row>
    <row r="9195" spans="3:9">
      <c r="C9195" s="294"/>
      <c r="E9195" s="294"/>
      <c r="I9195" s="294"/>
    </row>
    <row r="9196" spans="3:9">
      <c r="C9196" s="294"/>
      <c r="E9196" s="294"/>
      <c r="I9196" s="294"/>
    </row>
    <row r="9197" spans="3:9">
      <c r="C9197" s="294"/>
      <c r="E9197" s="294"/>
      <c r="I9197" s="294"/>
    </row>
    <row r="9198" spans="3:9">
      <c r="C9198" s="294"/>
      <c r="E9198" s="294"/>
      <c r="I9198" s="294"/>
    </row>
    <row r="9199" spans="3:9">
      <c r="C9199" s="294"/>
      <c r="E9199" s="294"/>
      <c r="I9199" s="294"/>
    </row>
    <row r="9200" spans="3:9">
      <c r="C9200" s="294"/>
      <c r="E9200" s="294"/>
      <c r="I9200" s="294"/>
    </row>
    <row r="9201" spans="3:9">
      <c r="C9201" s="294"/>
      <c r="E9201" s="294"/>
      <c r="I9201" s="294"/>
    </row>
    <row r="9202" spans="3:9">
      <c r="C9202" s="294"/>
      <c r="E9202" s="294"/>
      <c r="I9202" s="294"/>
    </row>
    <row r="9203" spans="3:9">
      <c r="C9203" s="294"/>
      <c r="E9203" s="294"/>
      <c r="I9203" s="294"/>
    </row>
    <row r="9204" spans="3:9">
      <c r="C9204" s="294"/>
      <c r="E9204" s="294"/>
      <c r="I9204" s="294"/>
    </row>
    <row r="9205" spans="3:9">
      <c r="C9205" s="294"/>
      <c r="E9205" s="294"/>
      <c r="I9205" s="294"/>
    </row>
    <row r="9206" spans="3:9">
      <c r="C9206" s="294"/>
      <c r="E9206" s="294"/>
      <c r="I9206" s="294"/>
    </row>
    <row r="9207" spans="3:9">
      <c r="C9207" s="294"/>
      <c r="E9207" s="294"/>
      <c r="I9207" s="294"/>
    </row>
    <row r="9208" spans="3:9">
      <c r="C9208" s="294"/>
      <c r="E9208" s="294"/>
      <c r="I9208" s="294"/>
    </row>
    <row r="9209" spans="3:9">
      <c r="C9209" s="294"/>
      <c r="E9209" s="294"/>
      <c r="I9209" s="294"/>
    </row>
    <row r="9210" spans="3:9">
      <c r="C9210" s="294"/>
      <c r="E9210" s="294"/>
      <c r="I9210" s="294"/>
    </row>
    <row r="9211" spans="3:9">
      <c r="C9211" s="294"/>
      <c r="E9211" s="294"/>
      <c r="I9211" s="294"/>
    </row>
    <row r="9212" spans="3:9">
      <c r="C9212" s="294"/>
      <c r="E9212" s="294"/>
      <c r="I9212" s="294"/>
    </row>
    <row r="9213" spans="3:9">
      <c r="C9213" s="294"/>
      <c r="E9213" s="294"/>
      <c r="I9213" s="294"/>
    </row>
    <row r="9214" spans="3:9">
      <c r="C9214" s="294"/>
      <c r="E9214" s="294"/>
      <c r="I9214" s="294"/>
    </row>
    <row r="9215" spans="3:9">
      <c r="C9215" s="294"/>
      <c r="E9215" s="294"/>
      <c r="I9215" s="294"/>
    </row>
    <row r="9216" spans="3:9">
      <c r="C9216" s="294"/>
      <c r="E9216" s="294"/>
      <c r="I9216" s="294"/>
    </row>
    <row r="9217" spans="3:9">
      <c r="C9217" s="294"/>
      <c r="E9217" s="294"/>
      <c r="I9217" s="294"/>
    </row>
    <row r="9218" spans="3:9">
      <c r="C9218" s="294"/>
      <c r="E9218" s="294"/>
      <c r="I9218" s="294"/>
    </row>
    <row r="9219" spans="3:9">
      <c r="C9219" s="294"/>
      <c r="E9219" s="294"/>
      <c r="I9219" s="294"/>
    </row>
    <row r="9220" spans="3:9">
      <c r="C9220" s="294"/>
      <c r="E9220" s="294"/>
      <c r="I9220" s="294"/>
    </row>
    <row r="9221" spans="3:9">
      <c r="C9221" s="294"/>
      <c r="E9221" s="294"/>
      <c r="I9221" s="294"/>
    </row>
    <row r="9222" spans="3:9">
      <c r="C9222" s="294"/>
      <c r="E9222" s="294"/>
      <c r="I9222" s="294"/>
    </row>
    <row r="9223" spans="3:9">
      <c r="C9223" s="294"/>
      <c r="E9223" s="294"/>
      <c r="I9223" s="294"/>
    </row>
    <row r="9224" spans="3:9">
      <c r="C9224" s="294"/>
      <c r="E9224" s="294"/>
      <c r="I9224" s="294"/>
    </row>
    <row r="9225" spans="3:9">
      <c r="C9225" s="294"/>
      <c r="E9225" s="294"/>
      <c r="I9225" s="294"/>
    </row>
    <row r="9226" spans="3:9">
      <c r="C9226" s="294"/>
      <c r="E9226" s="294"/>
      <c r="I9226" s="294"/>
    </row>
    <row r="9227" spans="3:9">
      <c r="C9227" s="294"/>
      <c r="E9227" s="294"/>
      <c r="I9227" s="294"/>
    </row>
    <row r="9228" spans="3:9">
      <c r="C9228" s="294"/>
      <c r="E9228" s="294"/>
      <c r="I9228" s="294"/>
    </row>
    <row r="9229" spans="3:9">
      <c r="C9229" s="294"/>
      <c r="E9229" s="294"/>
      <c r="I9229" s="294"/>
    </row>
    <row r="9230" spans="3:9">
      <c r="C9230" s="294"/>
      <c r="E9230" s="294"/>
      <c r="I9230" s="294"/>
    </row>
    <row r="9231" spans="3:9">
      <c r="C9231" s="294"/>
      <c r="E9231" s="294"/>
      <c r="I9231" s="294"/>
    </row>
    <row r="9232" spans="3:9">
      <c r="C9232" s="294"/>
      <c r="E9232" s="294"/>
      <c r="I9232" s="294"/>
    </row>
    <row r="9233" spans="3:9">
      <c r="C9233" s="294"/>
      <c r="E9233" s="294"/>
      <c r="I9233" s="294"/>
    </row>
    <row r="9234" spans="3:9">
      <c r="C9234" s="294"/>
      <c r="E9234" s="294"/>
      <c r="I9234" s="294"/>
    </row>
    <row r="9235" spans="3:9">
      <c r="C9235" s="294"/>
      <c r="E9235" s="294"/>
      <c r="I9235" s="294"/>
    </row>
    <row r="9236" spans="3:9">
      <c r="C9236" s="294"/>
      <c r="E9236" s="294"/>
      <c r="I9236" s="294"/>
    </row>
    <row r="9237" spans="3:9">
      <c r="C9237" s="294"/>
      <c r="E9237" s="294"/>
      <c r="I9237" s="294"/>
    </row>
    <row r="9238" spans="3:9">
      <c r="C9238" s="294"/>
      <c r="E9238" s="294"/>
      <c r="I9238" s="294"/>
    </row>
    <row r="9239" spans="3:9">
      <c r="C9239" s="294"/>
      <c r="E9239" s="294"/>
      <c r="I9239" s="294"/>
    </row>
    <row r="9240" spans="3:9">
      <c r="C9240" s="294"/>
      <c r="E9240" s="294"/>
      <c r="I9240" s="294"/>
    </row>
    <row r="9241" spans="3:9">
      <c r="C9241" s="294"/>
      <c r="E9241" s="294"/>
      <c r="I9241" s="294"/>
    </row>
    <row r="9242" spans="3:9">
      <c r="C9242" s="294"/>
      <c r="E9242" s="294"/>
      <c r="I9242" s="294"/>
    </row>
    <row r="9243" spans="3:9">
      <c r="C9243" s="294"/>
      <c r="E9243" s="294"/>
      <c r="I9243" s="294"/>
    </row>
    <row r="9244" spans="3:9">
      <c r="C9244" s="294"/>
      <c r="E9244" s="294"/>
      <c r="I9244" s="294"/>
    </row>
    <row r="9245" spans="3:9">
      <c r="C9245" s="294"/>
      <c r="E9245" s="294"/>
      <c r="I9245" s="294"/>
    </row>
    <row r="9246" spans="3:9">
      <c r="C9246" s="294"/>
      <c r="E9246" s="294"/>
      <c r="I9246" s="294"/>
    </row>
    <row r="9247" spans="3:9">
      <c r="C9247" s="294"/>
      <c r="E9247" s="294"/>
      <c r="I9247" s="294"/>
    </row>
    <row r="9248" spans="3:9">
      <c r="C9248" s="294"/>
      <c r="E9248" s="294"/>
      <c r="I9248" s="294"/>
    </row>
    <row r="9249" spans="3:9">
      <c r="C9249" s="294"/>
      <c r="E9249" s="294"/>
      <c r="I9249" s="294"/>
    </row>
    <row r="9250" spans="3:9">
      <c r="C9250" s="294"/>
      <c r="E9250" s="294"/>
      <c r="I9250" s="294"/>
    </row>
    <row r="9251" spans="3:9">
      <c r="C9251" s="294"/>
      <c r="E9251" s="294"/>
      <c r="I9251" s="294"/>
    </row>
    <row r="9252" spans="3:9">
      <c r="C9252" s="294"/>
      <c r="E9252" s="294"/>
      <c r="I9252" s="294"/>
    </row>
    <row r="9253" spans="3:9">
      <c r="C9253" s="294"/>
      <c r="E9253" s="294"/>
      <c r="I9253" s="294"/>
    </row>
    <row r="9254" spans="3:9">
      <c r="C9254" s="294"/>
      <c r="E9254" s="294"/>
      <c r="I9254" s="294"/>
    </row>
    <row r="9255" spans="3:9">
      <c r="C9255" s="294"/>
      <c r="E9255" s="294"/>
      <c r="I9255" s="294"/>
    </row>
    <row r="9256" spans="3:9">
      <c r="C9256" s="294"/>
      <c r="E9256" s="294"/>
      <c r="I9256" s="294"/>
    </row>
    <row r="9257" spans="3:9">
      <c r="C9257" s="294"/>
      <c r="E9257" s="294"/>
      <c r="I9257" s="294"/>
    </row>
    <row r="9258" spans="3:9">
      <c r="C9258" s="294"/>
      <c r="E9258" s="294"/>
      <c r="I9258" s="294"/>
    </row>
    <row r="9259" spans="3:9">
      <c r="C9259" s="294"/>
      <c r="E9259" s="294"/>
      <c r="I9259" s="294"/>
    </row>
    <row r="9260" spans="3:9">
      <c r="C9260" s="294"/>
      <c r="E9260" s="294"/>
      <c r="I9260" s="294"/>
    </row>
    <row r="9261" spans="3:9">
      <c r="C9261" s="294"/>
      <c r="E9261" s="294"/>
      <c r="I9261" s="294"/>
    </row>
    <row r="9262" spans="3:9">
      <c r="C9262" s="294"/>
      <c r="E9262" s="294"/>
      <c r="I9262" s="294"/>
    </row>
    <row r="9263" spans="3:9">
      <c r="C9263" s="294"/>
      <c r="E9263" s="294"/>
      <c r="I9263" s="294"/>
    </row>
    <row r="9264" spans="3:9">
      <c r="C9264" s="294"/>
      <c r="E9264" s="294"/>
      <c r="I9264" s="294"/>
    </row>
    <row r="9265" spans="3:9">
      <c r="C9265" s="294"/>
      <c r="E9265" s="294"/>
      <c r="I9265" s="294"/>
    </row>
    <row r="9266" spans="3:9">
      <c r="C9266" s="294"/>
      <c r="E9266" s="294"/>
      <c r="I9266" s="294"/>
    </row>
    <row r="9267" spans="3:9">
      <c r="C9267" s="294"/>
      <c r="E9267" s="294"/>
      <c r="I9267" s="294"/>
    </row>
    <row r="9268" spans="3:9">
      <c r="C9268" s="294"/>
      <c r="E9268" s="294"/>
      <c r="I9268" s="294"/>
    </row>
    <row r="9269" spans="3:9">
      <c r="C9269" s="294"/>
      <c r="E9269" s="294"/>
      <c r="I9269" s="294"/>
    </row>
    <row r="9270" spans="3:9">
      <c r="C9270" s="294"/>
      <c r="E9270" s="294"/>
      <c r="I9270" s="294"/>
    </row>
    <row r="9271" spans="3:9">
      <c r="C9271" s="294"/>
      <c r="E9271" s="294"/>
      <c r="I9271" s="294"/>
    </row>
    <row r="9272" spans="3:9">
      <c r="C9272" s="294"/>
      <c r="E9272" s="294"/>
      <c r="I9272" s="294"/>
    </row>
    <row r="9273" spans="3:9">
      <c r="C9273" s="294"/>
      <c r="E9273" s="294"/>
      <c r="I9273" s="294"/>
    </row>
    <row r="9274" spans="3:9">
      <c r="C9274" s="294"/>
      <c r="E9274" s="294"/>
      <c r="I9274" s="294"/>
    </row>
    <row r="9275" spans="3:9">
      <c r="C9275" s="294"/>
      <c r="E9275" s="294"/>
      <c r="I9275" s="294"/>
    </row>
    <row r="9276" spans="3:9">
      <c r="C9276" s="294"/>
      <c r="E9276" s="294"/>
      <c r="I9276" s="294"/>
    </row>
    <row r="9277" spans="3:9">
      <c r="C9277" s="294"/>
      <c r="E9277" s="294"/>
      <c r="I9277" s="294"/>
    </row>
    <row r="9278" spans="3:9">
      <c r="C9278" s="294"/>
      <c r="E9278" s="294"/>
      <c r="I9278" s="294"/>
    </row>
    <row r="9279" spans="3:9">
      <c r="C9279" s="294"/>
      <c r="E9279" s="294"/>
      <c r="I9279" s="294"/>
    </row>
    <row r="9280" spans="3:9">
      <c r="C9280" s="294"/>
      <c r="E9280" s="294"/>
      <c r="I9280" s="294"/>
    </row>
    <row r="9281" spans="3:9">
      <c r="C9281" s="294"/>
      <c r="E9281" s="294"/>
      <c r="I9281" s="294"/>
    </row>
    <row r="9282" spans="3:9">
      <c r="C9282" s="294"/>
      <c r="E9282" s="294"/>
      <c r="I9282" s="294"/>
    </row>
    <row r="9283" spans="3:9">
      <c r="C9283" s="294"/>
      <c r="E9283" s="294"/>
      <c r="I9283" s="294"/>
    </row>
    <row r="9284" spans="3:9">
      <c r="C9284" s="294"/>
      <c r="E9284" s="294"/>
      <c r="I9284" s="294"/>
    </row>
    <row r="9285" spans="3:9">
      <c r="C9285" s="294"/>
      <c r="E9285" s="294"/>
      <c r="I9285" s="294"/>
    </row>
    <row r="9286" spans="3:9">
      <c r="C9286" s="294"/>
      <c r="E9286" s="294"/>
      <c r="I9286" s="294"/>
    </row>
    <row r="9287" spans="3:9">
      <c r="C9287" s="294"/>
      <c r="E9287" s="294"/>
      <c r="I9287" s="294"/>
    </row>
    <row r="9288" spans="3:9">
      <c r="C9288" s="294"/>
      <c r="E9288" s="294"/>
      <c r="I9288" s="294"/>
    </row>
    <row r="9289" spans="3:9">
      <c r="C9289" s="294"/>
      <c r="E9289" s="294"/>
      <c r="I9289" s="294"/>
    </row>
    <row r="9290" spans="3:9">
      <c r="C9290" s="294"/>
      <c r="E9290" s="294"/>
      <c r="I9290" s="294"/>
    </row>
    <row r="9291" spans="3:9">
      <c r="C9291" s="294"/>
      <c r="E9291" s="294"/>
      <c r="I9291" s="294"/>
    </row>
    <row r="9292" spans="3:9">
      <c r="C9292" s="294"/>
      <c r="E9292" s="294"/>
      <c r="I9292" s="294"/>
    </row>
    <row r="9293" spans="3:9">
      <c r="C9293" s="294"/>
      <c r="E9293" s="294"/>
      <c r="I9293" s="294"/>
    </row>
    <row r="9294" spans="3:9">
      <c r="C9294" s="294"/>
      <c r="E9294" s="294"/>
      <c r="I9294" s="294"/>
    </row>
    <row r="9295" spans="3:9">
      <c r="C9295" s="294"/>
      <c r="E9295" s="294"/>
      <c r="I9295" s="294"/>
    </row>
    <row r="9296" spans="3:9">
      <c r="C9296" s="294"/>
      <c r="E9296" s="294"/>
      <c r="I9296" s="294"/>
    </row>
    <row r="9297" spans="3:9">
      <c r="C9297" s="294"/>
      <c r="E9297" s="294"/>
      <c r="I9297" s="294"/>
    </row>
    <row r="9298" spans="3:9">
      <c r="C9298" s="294"/>
      <c r="E9298" s="294"/>
      <c r="I9298" s="294"/>
    </row>
    <row r="9299" spans="3:9">
      <c r="C9299" s="294"/>
      <c r="E9299" s="294"/>
      <c r="I9299" s="294"/>
    </row>
    <row r="9300" spans="3:9">
      <c r="C9300" s="294"/>
      <c r="E9300" s="294"/>
      <c r="I9300" s="294"/>
    </row>
    <row r="9301" spans="3:9">
      <c r="C9301" s="294"/>
      <c r="E9301" s="294"/>
      <c r="I9301" s="294"/>
    </row>
    <row r="9302" spans="3:9">
      <c r="C9302" s="294"/>
      <c r="E9302" s="294"/>
      <c r="I9302" s="294"/>
    </row>
    <row r="9303" spans="3:9">
      <c r="C9303" s="294"/>
      <c r="E9303" s="294"/>
      <c r="I9303" s="294"/>
    </row>
    <row r="9304" spans="3:9">
      <c r="C9304" s="294"/>
      <c r="E9304" s="294"/>
      <c r="I9304" s="294"/>
    </row>
    <row r="9305" spans="3:9">
      <c r="C9305" s="294"/>
      <c r="E9305" s="294"/>
      <c r="I9305" s="294"/>
    </row>
    <row r="9306" spans="3:9">
      <c r="C9306" s="294"/>
      <c r="E9306" s="294"/>
      <c r="I9306" s="294"/>
    </row>
    <row r="9307" spans="3:9">
      <c r="C9307" s="294"/>
      <c r="E9307" s="294"/>
      <c r="I9307" s="294"/>
    </row>
    <row r="9308" spans="3:9">
      <c r="C9308" s="294"/>
      <c r="E9308" s="294"/>
      <c r="I9308" s="294"/>
    </row>
    <row r="9309" spans="3:9">
      <c r="C9309" s="294"/>
      <c r="E9309" s="294"/>
      <c r="I9309" s="294"/>
    </row>
    <row r="9310" spans="3:9">
      <c r="C9310" s="294"/>
      <c r="E9310" s="294"/>
      <c r="I9310" s="294"/>
    </row>
    <row r="9311" spans="3:9">
      <c r="C9311" s="294"/>
      <c r="E9311" s="294"/>
      <c r="I9311" s="294"/>
    </row>
    <row r="9312" spans="3:9">
      <c r="C9312" s="294"/>
      <c r="E9312" s="294"/>
      <c r="I9312" s="294"/>
    </row>
    <row r="9313" spans="3:9">
      <c r="C9313" s="294"/>
      <c r="E9313" s="294"/>
      <c r="I9313" s="294"/>
    </row>
    <row r="9314" spans="3:9">
      <c r="C9314" s="294"/>
      <c r="E9314" s="294"/>
      <c r="I9314" s="294"/>
    </row>
    <row r="9315" spans="3:9">
      <c r="C9315" s="294"/>
      <c r="E9315" s="294"/>
      <c r="I9315" s="294"/>
    </row>
    <row r="9316" spans="3:9">
      <c r="C9316" s="294"/>
      <c r="E9316" s="294"/>
      <c r="I9316" s="294"/>
    </row>
    <row r="9317" spans="3:9">
      <c r="C9317" s="294"/>
      <c r="E9317" s="294"/>
      <c r="I9317" s="294"/>
    </row>
    <row r="9318" spans="3:9">
      <c r="C9318" s="294"/>
      <c r="E9318" s="294"/>
      <c r="I9318" s="294"/>
    </row>
    <row r="9319" spans="3:9">
      <c r="C9319" s="294"/>
      <c r="E9319" s="294"/>
      <c r="I9319" s="294"/>
    </row>
    <row r="9320" spans="3:9">
      <c r="C9320" s="294"/>
      <c r="E9320" s="294"/>
      <c r="I9320" s="294"/>
    </row>
    <row r="9321" spans="3:9">
      <c r="C9321" s="294"/>
      <c r="E9321" s="294"/>
      <c r="I9321" s="294"/>
    </row>
    <row r="9322" spans="3:9">
      <c r="C9322" s="294"/>
      <c r="E9322" s="294"/>
      <c r="I9322" s="294"/>
    </row>
    <row r="9323" spans="3:9">
      <c r="C9323" s="294"/>
      <c r="E9323" s="294"/>
      <c r="I9323" s="294"/>
    </row>
    <row r="9324" spans="3:9">
      <c r="C9324" s="294"/>
      <c r="E9324" s="294"/>
      <c r="I9324" s="294"/>
    </row>
    <row r="9325" spans="3:9">
      <c r="C9325" s="294"/>
      <c r="E9325" s="294"/>
      <c r="I9325" s="294"/>
    </row>
    <row r="9326" spans="3:9">
      <c r="C9326" s="294"/>
      <c r="E9326" s="294"/>
      <c r="I9326" s="294"/>
    </row>
    <row r="9327" spans="3:9">
      <c r="C9327" s="294"/>
      <c r="E9327" s="294"/>
      <c r="I9327" s="294"/>
    </row>
    <row r="9328" spans="3:9">
      <c r="C9328" s="294"/>
      <c r="E9328" s="294"/>
      <c r="I9328" s="294"/>
    </row>
    <row r="9329" spans="3:9">
      <c r="C9329" s="294"/>
      <c r="E9329" s="294"/>
      <c r="I9329" s="294"/>
    </row>
    <row r="9330" spans="3:9">
      <c r="C9330" s="294"/>
      <c r="E9330" s="294"/>
      <c r="I9330" s="294"/>
    </row>
    <row r="9331" spans="3:9">
      <c r="C9331" s="294"/>
      <c r="E9331" s="294"/>
      <c r="I9331" s="294"/>
    </row>
    <row r="9332" spans="3:9">
      <c r="C9332" s="294"/>
      <c r="E9332" s="294"/>
      <c r="I9332" s="294"/>
    </row>
    <row r="9333" spans="3:9">
      <c r="C9333" s="294"/>
      <c r="E9333" s="294"/>
      <c r="I9333" s="294"/>
    </row>
    <row r="9334" spans="3:9">
      <c r="C9334" s="294"/>
      <c r="E9334" s="294"/>
      <c r="I9334" s="294"/>
    </row>
    <row r="9335" spans="3:9">
      <c r="C9335" s="294"/>
      <c r="E9335" s="294"/>
      <c r="I9335" s="294"/>
    </row>
    <row r="9336" spans="3:9">
      <c r="C9336" s="294"/>
      <c r="E9336" s="294"/>
      <c r="I9336" s="294"/>
    </row>
    <row r="9337" spans="3:9">
      <c r="C9337" s="294"/>
      <c r="E9337" s="294"/>
      <c r="I9337" s="294"/>
    </row>
    <row r="9338" spans="3:9">
      <c r="C9338" s="294"/>
      <c r="E9338" s="294"/>
      <c r="I9338" s="294"/>
    </row>
    <row r="9339" spans="3:9">
      <c r="C9339" s="294"/>
      <c r="E9339" s="294"/>
      <c r="I9339" s="294"/>
    </row>
    <row r="9340" spans="3:9">
      <c r="C9340" s="294"/>
      <c r="E9340" s="294"/>
      <c r="I9340" s="294"/>
    </row>
    <row r="9341" spans="3:9">
      <c r="C9341" s="294"/>
      <c r="E9341" s="294"/>
      <c r="I9341" s="294"/>
    </row>
    <row r="9342" spans="3:9">
      <c r="C9342" s="294"/>
      <c r="E9342" s="294"/>
      <c r="I9342" s="294"/>
    </row>
    <row r="9343" spans="3:9">
      <c r="C9343" s="294"/>
      <c r="E9343" s="294"/>
      <c r="I9343" s="294"/>
    </row>
    <row r="9344" spans="3:9">
      <c r="C9344" s="294"/>
      <c r="E9344" s="294"/>
      <c r="I9344" s="294"/>
    </row>
    <row r="9345" spans="3:9">
      <c r="C9345" s="294"/>
      <c r="E9345" s="294"/>
      <c r="I9345" s="294"/>
    </row>
    <row r="9346" spans="3:9">
      <c r="C9346" s="294"/>
      <c r="E9346" s="294"/>
      <c r="I9346" s="294"/>
    </row>
    <row r="9347" spans="3:9">
      <c r="C9347" s="294"/>
      <c r="E9347" s="294"/>
      <c r="I9347" s="294"/>
    </row>
    <row r="9348" spans="3:9">
      <c r="C9348" s="294"/>
      <c r="E9348" s="294"/>
      <c r="I9348" s="294"/>
    </row>
    <row r="9349" spans="3:9">
      <c r="C9349" s="294"/>
      <c r="E9349" s="294"/>
      <c r="I9349" s="294"/>
    </row>
    <row r="9350" spans="3:9">
      <c r="C9350" s="294"/>
      <c r="E9350" s="294"/>
      <c r="I9350" s="294"/>
    </row>
    <row r="9351" spans="3:9">
      <c r="C9351" s="294"/>
      <c r="E9351" s="294"/>
      <c r="I9351" s="294"/>
    </row>
    <row r="9352" spans="3:9">
      <c r="C9352" s="294"/>
      <c r="E9352" s="294"/>
      <c r="I9352" s="294"/>
    </row>
    <row r="9353" spans="3:9">
      <c r="C9353" s="294"/>
      <c r="E9353" s="294"/>
      <c r="I9353" s="294"/>
    </row>
    <row r="9354" spans="3:9">
      <c r="C9354" s="294"/>
      <c r="E9354" s="294"/>
      <c r="I9354" s="294"/>
    </row>
    <row r="9355" spans="3:9">
      <c r="C9355" s="294"/>
      <c r="E9355" s="294"/>
      <c r="I9355" s="294"/>
    </row>
    <row r="9356" spans="3:9">
      <c r="C9356" s="294"/>
      <c r="E9356" s="294"/>
      <c r="I9356" s="294"/>
    </row>
    <row r="9357" spans="3:9">
      <c r="C9357" s="294"/>
      <c r="E9357" s="294"/>
      <c r="I9357" s="294"/>
    </row>
    <row r="9358" spans="3:9">
      <c r="C9358" s="294"/>
      <c r="E9358" s="294"/>
      <c r="I9358" s="294"/>
    </row>
    <row r="9359" spans="3:9">
      <c r="C9359" s="294"/>
      <c r="E9359" s="294"/>
      <c r="I9359" s="294"/>
    </row>
    <row r="9360" spans="3:9">
      <c r="C9360" s="294"/>
      <c r="E9360" s="294"/>
      <c r="I9360" s="294"/>
    </row>
    <row r="9361" spans="3:9">
      <c r="C9361" s="294"/>
      <c r="E9361" s="294"/>
      <c r="I9361" s="294"/>
    </row>
    <row r="9362" spans="3:9">
      <c r="C9362" s="294"/>
      <c r="E9362" s="294"/>
      <c r="I9362" s="294"/>
    </row>
    <row r="9363" spans="3:9">
      <c r="C9363" s="294"/>
      <c r="E9363" s="294"/>
      <c r="I9363" s="294"/>
    </row>
    <row r="9364" spans="3:9">
      <c r="C9364" s="294"/>
      <c r="E9364" s="294"/>
      <c r="I9364" s="294"/>
    </row>
    <row r="9365" spans="3:9">
      <c r="C9365" s="294"/>
      <c r="E9365" s="294"/>
      <c r="I9365" s="294"/>
    </row>
    <row r="9366" spans="3:9">
      <c r="C9366" s="294"/>
      <c r="E9366" s="294"/>
      <c r="I9366" s="294"/>
    </row>
    <row r="9367" spans="3:9">
      <c r="C9367" s="294"/>
      <c r="E9367" s="294"/>
      <c r="I9367" s="294"/>
    </row>
    <row r="9368" spans="3:9">
      <c r="C9368" s="294"/>
      <c r="E9368" s="294"/>
      <c r="I9368" s="294"/>
    </row>
    <row r="9369" spans="3:9">
      <c r="C9369" s="294"/>
      <c r="E9369" s="294"/>
      <c r="I9369" s="294"/>
    </row>
    <row r="9370" spans="3:9">
      <c r="C9370" s="294"/>
      <c r="E9370" s="294"/>
      <c r="I9370" s="294"/>
    </row>
    <row r="9371" spans="3:9">
      <c r="C9371" s="294"/>
      <c r="E9371" s="294"/>
      <c r="I9371" s="294"/>
    </row>
    <row r="9372" spans="3:9">
      <c r="C9372" s="294"/>
      <c r="E9372" s="294"/>
      <c r="I9372" s="294"/>
    </row>
    <row r="9373" spans="3:9">
      <c r="C9373" s="294"/>
      <c r="E9373" s="294"/>
      <c r="I9373" s="294"/>
    </row>
    <row r="9374" spans="3:9">
      <c r="C9374" s="294"/>
      <c r="E9374" s="294"/>
      <c r="I9374" s="294"/>
    </row>
    <row r="9375" spans="3:9">
      <c r="C9375" s="294"/>
      <c r="E9375" s="294"/>
      <c r="I9375" s="294"/>
    </row>
    <row r="9376" spans="3:9">
      <c r="C9376" s="294"/>
      <c r="E9376" s="294"/>
      <c r="I9376" s="294"/>
    </row>
    <row r="9377" spans="3:9">
      <c r="C9377" s="294"/>
      <c r="E9377" s="294"/>
      <c r="I9377" s="294"/>
    </row>
    <row r="9378" spans="3:9">
      <c r="C9378" s="294"/>
      <c r="E9378" s="294"/>
      <c r="I9378" s="294"/>
    </row>
    <row r="9379" spans="3:9">
      <c r="C9379" s="294"/>
      <c r="E9379" s="294"/>
      <c r="I9379" s="294"/>
    </row>
    <row r="9380" spans="3:9">
      <c r="C9380" s="294"/>
      <c r="E9380" s="294"/>
      <c r="I9380" s="294"/>
    </row>
    <row r="9381" spans="3:9">
      <c r="C9381" s="294"/>
      <c r="E9381" s="294"/>
      <c r="I9381" s="294"/>
    </row>
    <row r="9382" spans="3:9">
      <c r="C9382" s="294"/>
      <c r="E9382" s="294"/>
      <c r="I9382" s="294"/>
    </row>
    <row r="9383" spans="3:9">
      <c r="C9383" s="294"/>
      <c r="E9383" s="294"/>
      <c r="I9383" s="294"/>
    </row>
    <row r="9384" spans="3:9">
      <c r="C9384" s="294"/>
      <c r="E9384" s="294"/>
      <c r="I9384" s="294"/>
    </row>
    <row r="9385" spans="3:9">
      <c r="C9385" s="294"/>
      <c r="E9385" s="294"/>
      <c r="I9385" s="294"/>
    </row>
    <row r="9386" spans="3:9">
      <c r="C9386" s="294"/>
      <c r="E9386" s="294"/>
      <c r="I9386" s="294"/>
    </row>
    <row r="9387" spans="3:9">
      <c r="C9387" s="294"/>
      <c r="E9387" s="294"/>
      <c r="I9387" s="294"/>
    </row>
    <row r="9388" spans="3:9">
      <c r="C9388" s="294"/>
      <c r="E9388" s="294"/>
      <c r="I9388" s="294"/>
    </row>
    <row r="9389" spans="3:9">
      <c r="C9389" s="294"/>
      <c r="E9389" s="294"/>
      <c r="I9389" s="294"/>
    </row>
    <row r="9390" spans="3:9">
      <c r="C9390" s="294"/>
      <c r="E9390" s="294"/>
      <c r="I9390" s="294"/>
    </row>
    <row r="9391" spans="3:9">
      <c r="C9391" s="294"/>
      <c r="E9391" s="294"/>
      <c r="I9391" s="294"/>
    </row>
    <row r="9392" spans="3:9">
      <c r="C9392" s="294"/>
      <c r="E9392" s="294"/>
      <c r="I9392" s="294"/>
    </row>
    <row r="9393" spans="3:9">
      <c r="C9393" s="294"/>
      <c r="E9393" s="294"/>
      <c r="I9393" s="294"/>
    </row>
    <row r="9394" spans="3:9">
      <c r="C9394" s="294"/>
      <c r="E9394" s="294"/>
      <c r="I9394" s="294"/>
    </row>
    <row r="9395" spans="3:9">
      <c r="C9395" s="294"/>
      <c r="E9395" s="294"/>
      <c r="I9395" s="294"/>
    </row>
    <row r="9396" spans="3:9">
      <c r="C9396" s="294"/>
      <c r="E9396" s="294"/>
      <c r="I9396" s="294"/>
    </row>
    <row r="9397" spans="3:9">
      <c r="C9397" s="294"/>
      <c r="E9397" s="294"/>
      <c r="I9397" s="294"/>
    </row>
    <row r="9398" spans="3:9">
      <c r="C9398" s="294"/>
      <c r="E9398" s="294"/>
      <c r="I9398" s="294"/>
    </row>
    <row r="9399" spans="3:9">
      <c r="C9399" s="294"/>
      <c r="E9399" s="294"/>
      <c r="I9399" s="294"/>
    </row>
    <row r="9400" spans="3:9">
      <c r="C9400" s="294"/>
      <c r="E9400" s="294"/>
      <c r="I9400" s="294"/>
    </row>
    <row r="9401" spans="3:9">
      <c r="C9401" s="294"/>
      <c r="E9401" s="294"/>
      <c r="I9401" s="294"/>
    </row>
    <row r="9402" spans="3:9">
      <c r="C9402" s="294"/>
      <c r="E9402" s="294"/>
      <c r="I9402" s="294"/>
    </row>
    <row r="9403" spans="3:9">
      <c r="C9403" s="294"/>
      <c r="E9403" s="294"/>
      <c r="I9403" s="294"/>
    </row>
    <row r="9404" spans="3:9">
      <c r="C9404" s="294"/>
      <c r="E9404" s="294"/>
      <c r="I9404" s="294"/>
    </row>
    <row r="9405" spans="3:9">
      <c r="C9405" s="294"/>
      <c r="E9405" s="294"/>
      <c r="I9405" s="294"/>
    </row>
    <row r="9406" spans="3:9">
      <c r="C9406" s="294"/>
      <c r="E9406" s="294"/>
      <c r="I9406" s="294"/>
    </row>
    <row r="9407" spans="3:9">
      <c r="C9407" s="294"/>
      <c r="E9407" s="294"/>
      <c r="I9407" s="294"/>
    </row>
    <row r="9408" spans="3:9">
      <c r="C9408" s="294"/>
      <c r="E9408" s="294"/>
      <c r="I9408" s="294"/>
    </row>
    <row r="9409" spans="3:9">
      <c r="C9409" s="294"/>
      <c r="E9409" s="294"/>
      <c r="I9409" s="294"/>
    </row>
    <row r="9410" spans="3:9">
      <c r="C9410" s="294"/>
      <c r="E9410" s="294"/>
      <c r="I9410" s="294"/>
    </row>
    <row r="9411" spans="3:9">
      <c r="C9411" s="294"/>
      <c r="E9411" s="294"/>
      <c r="I9411" s="294"/>
    </row>
    <row r="9412" spans="3:9">
      <c r="C9412" s="294"/>
      <c r="E9412" s="294"/>
      <c r="I9412" s="294"/>
    </row>
    <row r="9413" spans="3:9">
      <c r="C9413" s="294"/>
      <c r="E9413" s="294"/>
      <c r="I9413" s="294"/>
    </row>
    <row r="9414" spans="3:9">
      <c r="C9414" s="294"/>
      <c r="E9414" s="294"/>
      <c r="I9414" s="294"/>
    </row>
    <row r="9415" spans="3:9">
      <c r="C9415" s="294"/>
      <c r="E9415" s="294"/>
      <c r="I9415" s="294"/>
    </row>
    <row r="9416" spans="3:9">
      <c r="C9416" s="294"/>
      <c r="E9416" s="294"/>
      <c r="I9416" s="294"/>
    </row>
    <row r="9417" spans="3:9">
      <c r="C9417" s="294"/>
      <c r="E9417" s="294"/>
      <c r="I9417" s="294"/>
    </row>
    <row r="9418" spans="3:9">
      <c r="C9418" s="294"/>
      <c r="E9418" s="294"/>
      <c r="I9418" s="294"/>
    </row>
    <row r="9419" spans="3:9">
      <c r="C9419" s="294"/>
      <c r="E9419" s="294"/>
      <c r="I9419" s="294"/>
    </row>
    <row r="9420" spans="3:9">
      <c r="C9420" s="294"/>
      <c r="E9420" s="294"/>
      <c r="I9420" s="294"/>
    </row>
    <row r="9421" spans="3:9">
      <c r="C9421" s="294"/>
      <c r="E9421" s="294"/>
      <c r="I9421" s="294"/>
    </row>
    <row r="9422" spans="3:9">
      <c r="C9422" s="294"/>
      <c r="E9422" s="294"/>
      <c r="I9422" s="294"/>
    </row>
    <row r="9423" spans="3:9">
      <c r="C9423" s="294"/>
      <c r="E9423" s="294"/>
      <c r="I9423" s="294"/>
    </row>
    <row r="9424" spans="3:9">
      <c r="C9424" s="294"/>
      <c r="E9424" s="294"/>
      <c r="I9424" s="294"/>
    </row>
    <row r="9425" spans="3:9">
      <c r="C9425" s="294"/>
      <c r="E9425" s="294"/>
      <c r="I9425" s="294"/>
    </row>
    <row r="9426" spans="3:9">
      <c r="C9426" s="294"/>
      <c r="E9426" s="294"/>
      <c r="I9426" s="294"/>
    </row>
    <row r="9427" spans="3:9">
      <c r="C9427" s="294"/>
      <c r="E9427" s="294"/>
      <c r="I9427" s="294"/>
    </row>
    <row r="9428" spans="3:9">
      <c r="C9428" s="294"/>
      <c r="E9428" s="294"/>
      <c r="I9428" s="294"/>
    </row>
    <row r="9429" spans="3:9">
      <c r="C9429" s="294"/>
      <c r="E9429" s="294"/>
      <c r="I9429" s="294"/>
    </row>
    <row r="9430" spans="3:9">
      <c r="C9430" s="294"/>
      <c r="E9430" s="294"/>
      <c r="I9430" s="294"/>
    </row>
    <row r="9431" spans="3:9">
      <c r="C9431" s="294"/>
      <c r="E9431" s="294"/>
      <c r="I9431" s="294"/>
    </row>
    <row r="9432" spans="3:9">
      <c r="C9432" s="294"/>
      <c r="E9432" s="294"/>
      <c r="I9432" s="294"/>
    </row>
    <row r="9433" spans="3:9">
      <c r="C9433" s="294"/>
      <c r="E9433" s="294"/>
      <c r="I9433" s="294"/>
    </row>
    <row r="9434" spans="3:9">
      <c r="C9434" s="294"/>
      <c r="E9434" s="294"/>
      <c r="I9434" s="294"/>
    </row>
    <row r="9435" spans="3:9">
      <c r="C9435" s="294"/>
      <c r="E9435" s="294"/>
      <c r="I9435" s="294"/>
    </row>
    <row r="9436" spans="3:9">
      <c r="C9436" s="294"/>
      <c r="E9436" s="294"/>
      <c r="I9436" s="294"/>
    </row>
    <row r="9437" spans="3:9">
      <c r="C9437" s="294"/>
      <c r="E9437" s="294"/>
      <c r="I9437" s="294"/>
    </row>
    <row r="9438" spans="3:9">
      <c r="C9438" s="294"/>
      <c r="E9438" s="294"/>
      <c r="I9438" s="294"/>
    </row>
    <row r="9439" spans="3:9">
      <c r="C9439" s="294"/>
      <c r="E9439" s="294"/>
      <c r="I9439" s="294"/>
    </row>
    <row r="9440" spans="3:9">
      <c r="C9440" s="294"/>
      <c r="E9440" s="294"/>
      <c r="I9440" s="294"/>
    </row>
    <row r="9441" spans="3:9">
      <c r="C9441" s="294"/>
      <c r="E9441" s="294"/>
      <c r="I9441" s="294"/>
    </row>
    <row r="9442" spans="3:9">
      <c r="C9442" s="294"/>
      <c r="E9442" s="294"/>
      <c r="I9442" s="294"/>
    </row>
    <row r="9443" spans="3:9">
      <c r="C9443" s="294"/>
      <c r="E9443" s="294"/>
      <c r="I9443" s="294"/>
    </row>
    <row r="9444" spans="3:9">
      <c r="C9444" s="294"/>
      <c r="E9444" s="294"/>
      <c r="I9444" s="294"/>
    </row>
    <row r="9445" spans="3:9">
      <c r="C9445" s="294"/>
      <c r="E9445" s="294"/>
      <c r="I9445" s="294"/>
    </row>
    <row r="9446" spans="3:9">
      <c r="C9446" s="294"/>
      <c r="E9446" s="294"/>
      <c r="I9446" s="294"/>
    </row>
    <row r="9447" spans="3:9">
      <c r="C9447" s="294"/>
      <c r="E9447" s="294"/>
      <c r="I9447" s="294"/>
    </row>
    <row r="9448" spans="3:9">
      <c r="C9448" s="294"/>
      <c r="E9448" s="294"/>
      <c r="I9448" s="294"/>
    </row>
    <row r="9449" spans="3:9">
      <c r="C9449" s="294"/>
      <c r="E9449" s="294"/>
      <c r="I9449" s="294"/>
    </row>
    <row r="9450" spans="3:9">
      <c r="C9450" s="294"/>
      <c r="E9450" s="294"/>
      <c r="I9450" s="294"/>
    </row>
    <row r="9451" spans="3:9">
      <c r="C9451" s="294"/>
      <c r="E9451" s="294"/>
      <c r="I9451" s="294"/>
    </row>
    <row r="9452" spans="3:9">
      <c r="C9452" s="294"/>
      <c r="E9452" s="294"/>
      <c r="I9452" s="294"/>
    </row>
    <row r="9453" spans="3:9">
      <c r="C9453" s="294"/>
      <c r="E9453" s="294"/>
      <c r="I9453" s="294"/>
    </row>
    <row r="9454" spans="3:9">
      <c r="C9454" s="294"/>
      <c r="E9454" s="294"/>
      <c r="I9454" s="294"/>
    </row>
    <row r="9455" spans="3:9">
      <c r="C9455" s="294"/>
      <c r="E9455" s="294"/>
      <c r="I9455" s="294"/>
    </row>
    <row r="9456" spans="3:9">
      <c r="C9456" s="294"/>
      <c r="E9456" s="294"/>
      <c r="I9456" s="294"/>
    </row>
    <row r="9457" spans="3:9">
      <c r="C9457" s="294"/>
      <c r="E9457" s="294"/>
      <c r="I9457" s="294"/>
    </row>
    <row r="9458" spans="3:9">
      <c r="C9458" s="294"/>
      <c r="E9458" s="294"/>
      <c r="I9458" s="294"/>
    </row>
    <row r="9459" spans="3:9">
      <c r="C9459" s="294"/>
      <c r="E9459" s="294"/>
      <c r="I9459" s="294"/>
    </row>
    <row r="9460" spans="3:9">
      <c r="C9460" s="294"/>
      <c r="E9460" s="294"/>
      <c r="I9460" s="294"/>
    </row>
    <row r="9461" spans="3:9">
      <c r="C9461" s="294"/>
      <c r="E9461" s="294"/>
      <c r="I9461" s="294"/>
    </row>
    <row r="9462" spans="3:9">
      <c r="C9462" s="294"/>
      <c r="E9462" s="294"/>
      <c r="I9462" s="294"/>
    </row>
    <row r="9463" spans="3:9">
      <c r="C9463" s="294"/>
      <c r="E9463" s="294"/>
      <c r="I9463" s="294"/>
    </row>
    <row r="9464" spans="3:9">
      <c r="C9464" s="294"/>
      <c r="E9464" s="294"/>
      <c r="I9464" s="294"/>
    </row>
    <row r="9465" spans="3:9">
      <c r="C9465" s="294"/>
      <c r="E9465" s="294"/>
      <c r="I9465" s="294"/>
    </row>
    <row r="9466" spans="3:9">
      <c r="C9466" s="294"/>
      <c r="E9466" s="294"/>
      <c r="I9466" s="294"/>
    </row>
    <row r="9467" spans="3:9">
      <c r="C9467" s="294"/>
      <c r="E9467" s="294"/>
      <c r="I9467" s="294"/>
    </row>
    <row r="9468" spans="3:9">
      <c r="C9468" s="294"/>
      <c r="E9468" s="294"/>
      <c r="I9468" s="294"/>
    </row>
    <row r="9469" spans="3:9">
      <c r="C9469" s="294"/>
      <c r="E9469" s="294"/>
      <c r="I9469" s="294"/>
    </row>
    <row r="9470" spans="3:9">
      <c r="C9470" s="294"/>
      <c r="E9470" s="294"/>
      <c r="I9470" s="294"/>
    </row>
    <row r="9471" spans="3:9">
      <c r="C9471" s="294"/>
      <c r="E9471" s="294"/>
      <c r="I9471" s="294"/>
    </row>
    <row r="9472" spans="3:9">
      <c r="C9472" s="294"/>
      <c r="E9472" s="294"/>
      <c r="I9472" s="294"/>
    </row>
    <row r="9473" spans="3:9">
      <c r="C9473" s="294"/>
      <c r="E9473" s="294"/>
      <c r="I9473" s="294"/>
    </row>
    <row r="9474" spans="3:9">
      <c r="C9474" s="294"/>
      <c r="E9474" s="294"/>
      <c r="I9474" s="294"/>
    </row>
    <row r="9475" spans="3:9">
      <c r="C9475" s="294"/>
      <c r="E9475" s="294"/>
      <c r="I9475" s="294"/>
    </row>
    <row r="9476" spans="3:9">
      <c r="C9476" s="294"/>
      <c r="E9476" s="294"/>
      <c r="I9476" s="294"/>
    </row>
    <row r="9477" spans="3:9">
      <c r="C9477" s="294"/>
      <c r="E9477" s="294"/>
      <c r="I9477" s="294"/>
    </row>
    <row r="9478" spans="3:9">
      <c r="C9478" s="294"/>
      <c r="E9478" s="294"/>
      <c r="I9478" s="294"/>
    </row>
    <row r="9479" spans="3:9">
      <c r="C9479" s="294"/>
      <c r="E9479" s="294"/>
      <c r="I9479" s="294"/>
    </row>
    <row r="9480" spans="3:9">
      <c r="C9480" s="294"/>
      <c r="E9480" s="294"/>
      <c r="I9480" s="294"/>
    </row>
    <row r="9481" spans="3:9">
      <c r="C9481" s="294"/>
      <c r="E9481" s="294"/>
      <c r="I9481" s="294"/>
    </row>
    <row r="9482" spans="3:9">
      <c r="C9482" s="294"/>
      <c r="E9482" s="294"/>
      <c r="I9482" s="294"/>
    </row>
    <row r="9483" spans="3:9">
      <c r="C9483" s="294"/>
      <c r="E9483" s="294"/>
      <c r="I9483" s="294"/>
    </row>
    <row r="9484" spans="3:9">
      <c r="C9484" s="294"/>
      <c r="E9484" s="294"/>
      <c r="I9484" s="294"/>
    </row>
    <row r="9485" spans="3:9">
      <c r="C9485" s="294"/>
      <c r="E9485" s="294"/>
      <c r="I9485" s="294"/>
    </row>
    <row r="9486" spans="3:9">
      <c r="C9486" s="294"/>
      <c r="E9486" s="294"/>
      <c r="I9486" s="294"/>
    </row>
    <row r="9487" spans="3:9">
      <c r="C9487" s="294"/>
      <c r="E9487" s="294"/>
      <c r="I9487" s="294"/>
    </row>
    <row r="9488" spans="3:9">
      <c r="C9488" s="294"/>
      <c r="E9488" s="294"/>
      <c r="I9488" s="294"/>
    </row>
    <row r="9489" spans="3:9">
      <c r="C9489" s="294"/>
      <c r="E9489" s="294"/>
      <c r="I9489" s="294"/>
    </row>
    <row r="9490" spans="3:9">
      <c r="C9490" s="294"/>
      <c r="E9490" s="294"/>
      <c r="I9490" s="294"/>
    </row>
    <row r="9491" spans="3:9">
      <c r="C9491" s="294"/>
      <c r="E9491" s="294"/>
      <c r="I9491" s="294"/>
    </row>
    <row r="9492" spans="3:9">
      <c r="C9492" s="294"/>
      <c r="E9492" s="294"/>
      <c r="I9492" s="294"/>
    </row>
    <row r="9493" spans="3:9">
      <c r="C9493" s="294"/>
      <c r="E9493" s="294"/>
      <c r="I9493" s="294"/>
    </row>
    <row r="9494" spans="3:9">
      <c r="C9494" s="294"/>
      <c r="E9494" s="294"/>
      <c r="I9494" s="294"/>
    </row>
    <row r="9495" spans="3:9">
      <c r="C9495" s="294"/>
      <c r="E9495" s="294"/>
      <c r="I9495" s="294"/>
    </row>
    <row r="9496" spans="3:9">
      <c r="C9496" s="294"/>
      <c r="E9496" s="294"/>
      <c r="I9496" s="294"/>
    </row>
    <row r="9497" spans="3:9">
      <c r="C9497" s="294"/>
      <c r="E9497" s="294"/>
      <c r="I9497" s="294"/>
    </row>
    <row r="9498" spans="3:9">
      <c r="C9498" s="294"/>
      <c r="E9498" s="294"/>
      <c r="I9498" s="294"/>
    </row>
    <row r="9499" spans="3:9">
      <c r="C9499" s="294"/>
      <c r="E9499" s="294"/>
      <c r="I9499" s="294"/>
    </row>
    <row r="9500" spans="3:9">
      <c r="C9500" s="294"/>
      <c r="E9500" s="294"/>
      <c r="I9500" s="294"/>
    </row>
    <row r="9501" spans="3:9">
      <c r="C9501" s="294"/>
      <c r="E9501" s="294"/>
      <c r="I9501" s="294"/>
    </row>
    <row r="9502" spans="3:9">
      <c r="C9502" s="294"/>
      <c r="E9502" s="294"/>
      <c r="I9502" s="294"/>
    </row>
    <row r="9503" spans="3:9">
      <c r="C9503" s="294"/>
      <c r="E9503" s="294"/>
      <c r="I9503" s="294"/>
    </row>
    <row r="9504" spans="3:9">
      <c r="C9504" s="294"/>
      <c r="E9504" s="294"/>
      <c r="I9504" s="294"/>
    </row>
    <row r="9505" spans="3:9">
      <c r="C9505" s="294"/>
      <c r="E9505" s="294"/>
      <c r="I9505" s="294"/>
    </row>
    <row r="9506" spans="3:9">
      <c r="C9506" s="294"/>
      <c r="E9506" s="294"/>
      <c r="I9506" s="294"/>
    </row>
    <row r="9507" spans="3:9">
      <c r="C9507" s="294"/>
      <c r="E9507" s="294"/>
      <c r="I9507" s="294"/>
    </row>
    <row r="9508" spans="3:9">
      <c r="C9508" s="294"/>
      <c r="E9508" s="294"/>
      <c r="I9508" s="294"/>
    </row>
    <row r="9509" spans="3:9">
      <c r="C9509" s="294"/>
      <c r="E9509" s="294"/>
      <c r="I9509" s="294"/>
    </row>
    <row r="9510" spans="3:9">
      <c r="C9510" s="294"/>
      <c r="E9510" s="294"/>
      <c r="I9510" s="294"/>
    </row>
    <row r="9511" spans="3:9">
      <c r="C9511" s="294"/>
      <c r="E9511" s="294"/>
      <c r="I9511" s="294"/>
    </row>
    <row r="9512" spans="3:9">
      <c r="C9512" s="294"/>
      <c r="E9512" s="294"/>
      <c r="I9512" s="294"/>
    </row>
    <row r="9513" spans="3:9">
      <c r="C9513" s="294"/>
      <c r="E9513" s="294"/>
      <c r="I9513" s="294"/>
    </row>
    <row r="9514" spans="3:9">
      <c r="C9514" s="294"/>
      <c r="E9514" s="294"/>
      <c r="I9514" s="294"/>
    </row>
    <row r="9515" spans="3:9">
      <c r="C9515" s="294"/>
      <c r="E9515" s="294"/>
      <c r="I9515" s="294"/>
    </row>
    <row r="9516" spans="3:9">
      <c r="C9516" s="294"/>
      <c r="E9516" s="294"/>
      <c r="I9516" s="294"/>
    </row>
    <row r="9517" spans="3:9">
      <c r="C9517" s="294"/>
      <c r="E9517" s="294"/>
      <c r="I9517" s="294"/>
    </row>
    <row r="9518" spans="3:9">
      <c r="C9518" s="294"/>
      <c r="E9518" s="294"/>
      <c r="I9518" s="294"/>
    </row>
    <row r="9519" spans="3:9">
      <c r="C9519" s="294"/>
      <c r="E9519" s="294"/>
      <c r="I9519" s="294"/>
    </row>
    <row r="9520" spans="3:9">
      <c r="C9520" s="294"/>
      <c r="E9520" s="294"/>
      <c r="I9520" s="294"/>
    </row>
    <row r="9521" spans="3:9">
      <c r="C9521" s="294"/>
      <c r="E9521" s="294"/>
      <c r="I9521" s="294"/>
    </row>
    <row r="9522" spans="3:9">
      <c r="C9522" s="294"/>
      <c r="E9522" s="294"/>
      <c r="I9522" s="294"/>
    </row>
    <row r="9523" spans="3:9">
      <c r="C9523" s="294"/>
      <c r="E9523" s="294"/>
      <c r="I9523" s="294"/>
    </row>
    <row r="9524" spans="3:9">
      <c r="C9524" s="294"/>
      <c r="E9524" s="294"/>
      <c r="I9524" s="294"/>
    </row>
    <row r="9525" spans="3:9">
      <c r="C9525" s="294"/>
      <c r="E9525" s="294"/>
      <c r="I9525" s="294"/>
    </row>
    <row r="9526" spans="3:9">
      <c r="C9526" s="294"/>
      <c r="E9526" s="294"/>
      <c r="I9526" s="294"/>
    </row>
    <row r="9527" spans="3:9">
      <c r="C9527" s="294"/>
      <c r="E9527" s="294"/>
      <c r="I9527" s="294"/>
    </row>
    <row r="9528" spans="3:9">
      <c r="C9528" s="294"/>
      <c r="E9528" s="294"/>
      <c r="I9528" s="294"/>
    </row>
    <row r="9529" spans="3:9">
      <c r="C9529" s="294"/>
      <c r="E9529" s="294"/>
      <c r="I9529" s="294"/>
    </row>
    <row r="9530" spans="3:9">
      <c r="C9530" s="294"/>
      <c r="E9530" s="294"/>
      <c r="I9530" s="294"/>
    </row>
    <row r="9531" spans="3:9">
      <c r="C9531" s="294"/>
      <c r="E9531" s="294"/>
      <c r="I9531" s="294"/>
    </row>
    <row r="9532" spans="3:9">
      <c r="C9532" s="294"/>
      <c r="E9532" s="294"/>
      <c r="I9532" s="294"/>
    </row>
    <row r="9533" spans="3:9">
      <c r="C9533" s="294"/>
      <c r="E9533" s="294"/>
      <c r="I9533" s="294"/>
    </row>
    <row r="9534" spans="3:9">
      <c r="C9534" s="294"/>
      <c r="E9534" s="294"/>
      <c r="I9534" s="294"/>
    </row>
    <row r="9535" spans="3:9">
      <c r="C9535" s="294"/>
      <c r="E9535" s="294"/>
      <c r="I9535" s="294"/>
    </row>
    <row r="9536" spans="3:9">
      <c r="C9536" s="294"/>
      <c r="E9536" s="294"/>
      <c r="I9536" s="294"/>
    </row>
    <row r="9537" spans="3:9">
      <c r="C9537" s="294"/>
      <c r="E9537" s="294"/>
      <c r="I9537" s="294"/>
    </row>
    <row r="9538" spans="3:9">
      <c r="C9538" s="294"/>
      <c r="E9538" s="294"/>
      <c r="I9538" s="294"/>
    </row>
    <row r="9539" spans="3:9">
      <c r="C9539" s="294"/>
      <c r="E9539" s="294"/>
      <c r="I9539" s="294"/>
    </row>
    <row r="9540" spans="3:9">
      <c r="C9540" s="294"/>
      <c r="E9540" s="294"/>
      <c r="I9540" s="294"/>
    </row>
    <row r="9541" spans="3:9">
      <c r="C9541" s="294"/>
      <c r="E9541" s="294"/>
      <c r="I9541" s="294"/>
    </row>
    <row r="9542" spans="3:9">
      <c r="C9542" s="294"/>
      <c r="E9542" s="294"/>
      <c r="I9542" s="294"/>
    </row>
    <row r="9543" spans="3:9">
      <c r="C9543" s="294"/>
      <c r="E9543" s="294"/>
      <c r="I9543" s="294"/>
    </row>
    <row r="9544" spans="3:9">
      <c r="C9544" s="294"/>
      <c r="E9544" s="294"/>
      <c r="I9544" s="294"/>
    </row>
    <row r="9545" spans="3:9">
      <c r="C9545" s="294"/>
      <c r="E9545" s="294"/>
      <c r="I9545" s="294"/>
    </row>
    <row r="9546" spans="3:9">
      <c r="C9546" s="294"/>
      <c r="E9546" s="294"/>
      <c r="I9546" s="294"/>
    </row>
    <row r="9547" spans="3:9">
      <c r="C9547" s="294"/>
      <c r="E9547" s="294"/>
      <c r="I9547" s="294"/>
    </row>
    <row r="9548" spans="3:9">
      <c r="C9548" s="294"/>
      <c r="E9548" s="294"/>
      <c r="I9548" s="294"/>
    </row>
    <row r="9549" spans="3:9">
      <c r="C9549" s="294"/>
      <c r="E9549" s="294"/>
      <c r="I9549" s="294"/>
    </row>
    <row r="9550" spans="3:9">
      <c r="C9550" s="294"/>
      <c r="E9550" s="294"/>
      <c r="I9550" s="294"/>
    </row>
    <row r="9551" spans="3:9">
      <c r="C9551" s="294"/>
      <c r="E9551" s="294"/>
      <c r="I9551" s="294"/>
    </row>
    <row r="9552" spans="3:9">
      <c r="C9552" s="294"/>
      <c r="E9552" s="294"/>
      <c r="I9552" s="294"/>
    </row>
    <row r="9553" spans="3:9">
      <c r="C9553" s="294"/>
      <c r="E9553" s="294"/>
      <c r="I9553" s="294"/>
    </row>
    <row r="9554" spans="3:9">
      <c r="C9554" s="294"/>
      <c r="E9554" s="294"/>
      <c r="I9554" s="294"/>
    </row>
    <row r="9555" spans="3:9">
      <c r="C9555" s="294"/>
      <c r="E9555" s="294"/>
      <c r="I9555" s="294"/>
    </row>
    <row r="9556" spans="3:9">
      <c r="C9556" s="294"/>
      <c r="E9556" s="294"/>
      <c r="I9556" s="294"/>
    </row>
    <row r="9557" spans="3:9">
      <c r="C9557" s="294"/>
      <c r="E9557" s="294"/>
      <c r="I9557" s="294"/>
    </row>
    <row r="9558" spans="3:9">
      <c r="C9558" s="294"/>
      <c r="E9558" s="294"/>
      <c r="I9558" s="294"/>
    </row>
    <row r="9559" spans="3:9">
      <c r="C9559" s="294"/>
      <c r="E9559" s="294"/>
      <c r="I9559" s="294"/>
    </row>
    <row r="9560" spans="3:9">
      <c r="C9560" s="294"/>
      <c r="E9560" s="294"/>
      <c r="I9560" s="294"/>
    </row>
    <row r="9561" spans="3:9">
      <c r="C9561" s="294"/>
      <c r="E9561" s="294"/>
      <c r="I9561" s="294"/>
    </row>
    <row r="9562" spans="3:9">
      <c r="C9562" s="294"/>
      <c r="E9562" s="294"/>
      <c r="I9562" s="294"/>
    </row>
    <row r="9563" spans="3:9">
      <c r="C9563" s="294"/>
      <c r="E9563" s="294"/>
      <c r="I9563" s="294"/>
    </row>
    <row r="9564" spans="3:9">
      <c r="C9564" s="294"/>
      <c r="E9564" s="294"/>
      <c r="I9564" s="294"/>
    </row>
    <row r="9565" spans="3:9">
      <c r="C9565" s="294"/>
      <c r="E9565" s="294"/>
      <c r="I9565" s="294"/>
    </row>
    <row r="9566" spans="3:9">
      <c r="C9566" s="294"/>
      <c r="E9566" s="294"/>
      <c r="I9566" s="294"/>
    </row>
    <row r="9567" spans="3:9">
      <c r="C9567" s="294"/>
      <c r="E9567" s="294"/>
      <c r="I9567" s="294"/>
    </row>
    <row r="9568" spans="3:9">
      <c r="C9568" s="294"/>
      <c r="E9568" s="294"/>
      <c r="I9568" s="294"/>
    </row>
    <row r="9569" spans="3:9">
      <c r="C9569" s="294"/>
      <c r="E9569" s="294"/>
      <c r="I9569" s="294"/>
    </row>
    <row r="9570" spans="3:9">
      <c r="C9570" s="294"/>
      <c r="E9570" s="294"/>
      <c r="I9570" s="294"/>
    </row>
    <row r="9571" spans="3:9">
      <c r="C9571" s="294"/>
      <c r="E9571" s="294"/>
      <c r="I9571" s="294"/>
    </row>
    <row r="9572" spans="3:9">
      <c r="C9572" s="294"/>
      <c r="E9572" s="294"/>
      <c r="I9572" s="294"/>
    </row>
    <row r="9573" spans="3:9">
      <c r="C9573" s="294"/>
      <c r="E9573" s="294"/>
      <c r="I9573" s="294"/>
    </row>
    <row r="9574" spans="3:9">
      <c r="C9574" s="294"/>
      <c r="E9574" s="294"/>
      <c r="I9574" s="294"/>
    </row>
    <row r="9575" spans="3:9">
      <c r="C9575" s="294"/>
      <c r="E9575" s="294"/>
      <c r="I9575" s="294"/>
    </row>
    <row r="9576" spans="3:9">
      <c r="C9576" s="294"/>
      <c r="E9576" s="294"/>
      <c r="I9576" s="294"/>
    </row>
    <row r="9577" spans="3:9">
      <c r="C9577" s="294"/>
      <c r="E9577" s="294"/>
      <c r="I9577" s="294"/>
    </row>
    <row r="9578" spans="3:9">
      <c r="C9578" s="294"/>
      <c r="E9578" s="294"/>
      <c r="I9578" s="294"/>
    </row>
    <row r="9579" spans="3:9">
      <c r="C9579" s="294"/>
      <c r="E9579" s="294"/>
      <c r="I9579" s="294"/>
    </row>
    <row r="9580" spans="3:9">
      <c r="C9580" s="294"/>
      <c r="E9580" s="294"/>
      <c r="I9580" s="294"/>
    </row>
    <row r="9581" spans="3:9">
      <c r="C9581" s="294"/>
      <c r="E9581" s="294"/>
      <c r="I9581" s="294"/>
    </row>
    <row r="9582" spans="3:9">
      <c r="C9582" s="294"/>
      <c r="E9582" s="294"/>
      <c r="I9582" s="294"/>
    </row>
    <row r="9583" spans="3:9">
      <c r="C9583" s="294"/>
      <c r="E9583" s="294"/>
      <c r="I9583" s="294"/>
    </row>
    <row r="9584" spans="3:9">
      <c r="C9584" s="294"/>
      <c r="E9584" s="294"/>
      <c r="I9584" s="294"/>
    </row>
    <row r="9585" spans="3:9">
      <c r="C9585" s="294"/>
      <c r="E9585" s="294"/>
      <c r="I9585" s="294"/>
    </row>
    <row r="9586" spans="3:9">
      <c r="C9586" s="294"/>
      <c r="E9586" s="294"/>
      <c r="I9586" s="294"/>
    </row>
    <row r="9587" spans="3:9">
      <c r="C9587" s="294"/>
      <c r="E9587" s="294"/>
      <c r="I9587" s="294"/>
    </row>
    <row r="9588" spans="3:9">
      <c r="C9588" s="294"/>
      <c r="E9588" s="294"/>
      <c r="I9588" s="294"/>
    </row>
    <row r="9589" spans="3:9">
      <c r="C9589" s="294"/>
      <c r="E9589" s="294"/>
      <c r="I9589" s="294"/>
    </row>
    <row r="9590" spans="3:9">
      <c r="C9590" s="294"/>
      <c r="E9590" s="294"/>
      <c r="I9590" s="294"/>
    </row>
    <row r="9591" spans="3:9">
      <c r="C9591" s="294"/>
      <c r="E9591" s="294"/>
      <c r="I9591" s="294"/>
    </row>
    <row r="9592" spans="3:9">
      <c r="C9592" s="294"/>
      <c r="E9592" s="294"/>
      <c r="I9592" s="294"/>
    </row>
    <row r="9593" spans="3:9">
      <c r="C9593" s="294"/>
      <c r="E9593" s="294"/>
      <c r="I9593" s="294"/>
    </row>
    <row r="9594" spans="3:9">
      <c r="C9594" s="294"/>
      <c r="E9594" s="294"/>
      <c r="I9594" s="294"/>
    </row>
    <row r="9595" spans="3:9">
      <c r="C9595" s="294"/>
      <c r="E9595" s="294"/>
      <c r="I9595" s="294"/>
    </row>
    <row r="9596" spans="3:9">
      <c r="C9596" s="294"/>
      <c r="E9596" s="294"/>
      <c r="I9596" s="294"/>
    </row>
    <row r="9597" spans="3:9">
      <c r="C9597" s="294"/>
      <c r="E9597" s="294"/>
      <c r="I9597" s="294"/>
    </row>
    <row r="9598" spans="3:9">
      <c r="C9598" s="294"/>
      <c r="E9598" s="294"/>
      <c r="I9598" s="294"/>
    </row>
    <row r="9599" spans="3:9">
      <c r="C9599" s="294"/>
      <c r="E9599" s="294"/>
      <c r="I9599" s="294"/>
    </row>
    <row r="9600" spans="3:9">
      <c r="C9600" s="294"/>
      <c r="E9600" s="294"/>
      <c r="I9600" s="294"/>
    </row>
    <row r="9601" spans="3:9">
      <c r="C9601" s="294"/>
      <c r="E9601" s="294"/>
      <c r="I9601" s="294"/>
    </row>
    <row r="9602" spans="3:9">
      <c r="C9602" s="294"/>
      <c r="E9602" s="294"/>
      <c r="I9602" s="294"/>
    </row>
    <row r="9603" spans="3:9">
      <c r="C9603" s="294"/>
      <c r="E9603" s="294"/>
      <c r="I9603" s="294"/>
    </row>
    <row r="9604" spans="3:9">
      <c r="C9604" s="294"/>
      <c r="E9604" s="294"/>
      <c r="I9604" s="294"/>
    </row>
    <row r="9605" spans="3:9">
      <c r="C9605" s="294"/>
      <c r="E9605" s="294"/>
      <c r="I9605" s="294"/>
    </row>
    <row r="9606" spans="3:9">
      <c r="C9606" s="294"/>
      <c r="E9606" s="294"/>
      <c r="I9606" s="294"/>
    </row>
    <row r="9607" spans="3:9">
      <c r="C9607" s="294"/>
      <c r="E9607" s="294"/>
      <c r="I9607" s="294"/>
    </row>
    <row r="9608" spans="3:9">
      <c r="C9608" s="294"/>
      <c r="E9608" s="294"/>
      <c r="I9608" s="294"/>
    </row>
    <row r="9609" spans="3:9">
      <c r="C9609" s="294"/>
      <c r="E9609" s="294"/>
      <c r="I9609" s="294"/>
    </row>
    <row r="9610" spans="3:9">
      <c r="C9610" s="294"/>
      <c r="E9610" s="294"/>
      <c r="I9610" s="294"/>
    </row>
    <row r="9611" spans="3:9">
      <c r="C9611" s="294"/>
      <c r="E9611" s="294"/>
      <c r="I9611" s="294"/>
    </row>
    <row r="9612" spans="3:9">
      <c r="C9612" s="294"/>
      <c r="E9612" s="294"/>
      <c r="I9612" s="294"/>
    </row>
    <row r="9613" spans="3:9">
      <c r="C9613" s="294"/>
      <c r="E9613" s="294"/>
      <c r="I9613" s="294"/>
    </row>
    <row r="9614" spans="3:9">
      <c r="C9614" s="294"/>
      <c r="E9614" s="294"/>
      <c r="I9614" s="294"/>
    </row>
    <row r="9615" spans="3:9">
      <c r="C9615" s="294"/>
      <c r="E9615" s="294"/>
      <c r="I9615" s="294"/>
    </row>
    <row r="9616" spans="3:9">
      <c r="C9616" s="294"/>
      <c r="E9616" s="294"/>
      <c r="I9616" s="294"/>
    </row>
    <row r="9617" spans="3:9">
      <c r="C9617" s="294"/>
      <c r="E9617" s="294"/>
      <c r="I9617" s="294"/>
    </row>
    <row r="9618" spans="3:9">
      <c r="C9618" s="294"/>
      <c r="E9618" s="294"/>
      <c r="I9618" s="294"/>
    </row>
    <row r="9619" spans="3:9">
      <c r="C9619" s="294"/>
      <c r="E9619" s="294"/>
      <c r="I9619" s="294"/>
    </row>
    <row r="9620" spans="3:9">
      <c r="C9620" s="294"/>
      <c r="E9620" s="294"/>
      <c r="I9620" s="294"/>
    </row>
    <row r="9621" spans="3:9">
      <c r="C9621" s="294"/>
      <c r="E9621" s="294"/>
      <c r="I9621" s="294"/>
    </row>
    <row r="9622" spans="3:9">
      <c r="C9622" s="294"/>
      <c r="E9622" s="294"/>
      <c r="I9622" s="294"/>
    </row>
    <row r="9623" spans="3:9">
      <c r="C9623" s="294"/>
      <c r="E9623" s="294"/>
      <c r="I9623" s="294"/>
    </row>
    <row r="9624" spans="3:9">
      <c r="C9624" s="294"/>
      <c r="E9624" s="294"/>
      <c r="I9624" s="294"/>
    </row>
    <row r="9625" spans="3:9">
      <c r="C9625" s="294"/>
      <c r="E9625" s="294"/>
      <c r="I9625" s="294"/>
    </row>
    <row r="9626" spans="3:9">
      <c r="C9626" s="294"/>
      <c r="E9626" s="294"/>
      <c r="I9626" s="294"/>
    </row>
    <row r="9627" spans="3:9">
      <c r="C9627" s="294"/>
      <c r="E9627" s="294"/>
      <c r="I9627" s="294"/>
    </row>
    <row r="9628" spans="3:9">
      <c r="C9628" s="294"/>
      <c r="E9628" s="294"/>
      <c r="I9628" s="294"/>
    </row>
    <row r="9629" spans="3:9">
      <c r="C9629" s="294"/>
      <c r="E9629" s="294"/>
      <c r="I9629" s="294"/>
    </row>
    <row r="9630" spans="3:9">
      <c r="C9630" s="294"/>
      <c r="E9630" s="294"/>
      <c r="I9630" s="294"/>
    </row>
    <row r="9631" spans="3:9">
      <c r="C9631" s="294"/>
      <c r="E9631" s="294"/>
      <c r="I9631" s="294"/>
    </row>
    <row r="9632" spans="3:9">
      <c r="C9632" s="294"/>
      <c r="E9632" s="294"/>
      <c r="I9632" s="294"/>
    </row>
    <row r="9633" spans="3:9">
      <c r="C9633" s="294"/>
      <c r="E9633" s="294"/>
      <c r="I9633" s="294"/>
    </row>
    <row r="9634" spans="3:9">
      <c r="C9634" s="294"/>
      <c r="E9634" s="294"/>
      <c r="I9634" s="294"/>
    </row>
    <row r="9635" spans="3:9">
      <c r="C9635" s="294"/>
      <c r="E9635" s="294"/>
      <c r="I9635" s="294"/>
    </row>
    <row r="9636" spans="3:9">
      <c r="C9636" s="294"/>
      <c r="E9636" s="294"/>
      <c r="I9636" s="294"/>
    </row>
    <row r="9637" spans="3:9">
      <c r="C9637" s="294"/>
      <c r="E9637" s="294"/>
      <c r="I9637" s="294"/>
    </row>
    <row r="9638" spans="3:9">
      <c r="C9638" s="294"/>
      <c r="E9638" s="294"/>
      <c r="I9638" s="294"/>
    </row>
    <row r="9639" spans="3:9">
      <c r="C9639" s="294"/>
      <c r="E9639" s="294"/>
      <c r="I9639" s="294"/>
    </row>
    <row r="9640" spans="3:9">
      <c r="C9640" s="294"/>
      <c r="E9640" s="294"/>
      <c r="I9640" s="294"/>
    </row>
    <row r="9641" spans="3:9">
      <c r="C9641" s="294"/>
      <c r="E9641" s="294"/>
      <c r="I9641" s="294"/>
    </row>
    <row r="9642" spans="3:9">
      <c r="C9642" s="294"/>
      <c r="E9642" s="294"/>
      <c r="I9642" s="294"/>
    </row>
    <row r="9643" spans="3:9">
      <c r="C9643" s="294"/>
      <c r="E9643" s="294"/>
      <c r="I9643" s="294"/>
    </row>
    <row r="9644" spans="3:9">
      <c r="C9644" s="294"/>
      <c r="E9644" s="294"/>
      <c r="I9644" s="294"/>
    </row>
    <row r="9645" spans="3:9">
      <c r="C9645" s="294"/>
      <c r="E9645" s="294"/>
      <c r="I9645" s="294"/>
    </row>
    <row r="9646" spans="3:9">
      <c r="C9646" s="294"/>
      <c r="E9646" s="294"/>
      <c r="I9646" s="294"/>
    </row>
    <row r="9647" spans="3:9">
      <c r="C9647" s="294"/>
      <c r="E9647" s="294"/>
      <c r="I9647" s="294"/>
    </row>
    <row r="9648" spans="3:9">
      <c r="C9648" s="294"/>
      <c r="E9648" s="294"/>
      <c r="I9648" s="294"/>
    </row>
    <row r="9649" spans="3:9">
      <c r="C9649" s="294"/>
      <c r="E9649" s="294"/>
      <c r="I9649" s="294"/>
    </row>
    <row r="9650" spans="3:9">
      <c r="C9650" s="294"/>
      <c r="E9650" s="294"/>
      <c r="I9650" s="294"/>
    </row>
    <row r="9651" spans="3:9">
      <c r="C9651" s="294"/>
      <c r="E9651" s="294"/>
      <c r="I9651" s="294"/>
    </row>
    <row r="9652" spans="3:9">
      <c r="C9652" s="294"/>
      <c r="E9652" s="294"/>
      <c r="I9652" s="294"/>
    </row>
    <row r="9653" spans="3:9">
      <c r="C9653" s="294"/>
      <c r="E9653" s="294"/>
      <c r="I9653" s="294"/>
    </row>
    <row r="9654" spans="3:9">
      <c r="C9654" s="294"/>
      <c r="E9654" s="294"/>
      <c r="I9654" s="294"/>
    </row>
    <row r="9655" spans="3:9">
      <c r="C9655" s="294"/>
      <c r="E9655" s="294"/>
      <c r="I9655" s="294"/>
    </row>
    <row r="9656" spans="3:9">
      <c r="C9656" s="294"/>
      <c r="E9656" s="294"/>
      <c r="I9656" s="294"/>
    </row>
    <row r="9657" spans="3:9">
      <c r="C9657" s="294"/>
      <c r="E9657" s="294"/>
      <c r="I9657" s="294"/>
    </row>
    <row r="9658" spans="3:9">
      <c r="C9658" s="294"/>
      <c r="E9658" s="294"/>
      <c r="I9658" s="294"/>
    </row>
    <row r="9659" spans="3:9">
      <c r="C9659" s="294"/>
      <c r="E9659" s="294"/>
      <c r="I9659" s="294"/>
    </row>
    <row r="9660" spans="3:9">
      <c r="C9660" s="294"/>
      <c r="E9660" s="294"/>
      <c r="I9660" s="294"/>
    </row>
    <row r="9661" spans="3:9">
      <c r="C9661" s="294"/>
      <c r="E9661" s="294"/>
      <c r="I9661" s="294"/>
    </row>
    <row r="9662" spans="3:9">
      <c r="C9662" s="294"/>
      <c r="E9662" s="294"/>
      <c r="I9662" s="294"/>
    </row>
    <row r="9663" spans="3:9">
      <c r="C9663" s="294"/>
      <c r="E9663" s="294"/>
      <c r="I9663" s="294"/>
    </row>
    <row r="9664" spans="3:9">
      <c r="C9664" s="294"/>
      <c r="E9664" s="294"/>
      <c r="I9664" s="294"/>
    </row>
    <row r="9665" spans="3:9">
      <c r="C9665" s="294"/>
      <c r="E9665" s="294"/>
      <c r="I9665" s="294"/>
    </row>
    <row r="9666" spans="3:9">
      <c r="C9666" s="294"/>
      <c r="E9666" s="294"/>
      <c r="I9666" s="294"/>
    </row>
    <row r="9667" spans="3:9">
      <c r="C9667" s="294"/>
      <c r="E9667" s="294"/>
      <c r="I9667" s="294"/>
    </row>
    <row r="9668" spans="3:9">
      <c r="C9668" s="294"/>
      <c r="E9668" s="294"/>
      <c r="I9668" s="294"/>
    </row>
    <row r="9669" spans="3:9">
      <c r="C9669" s="294"/>
      <c r="E9669" s="294"/>
      <c r="I9669" s="294"/>
    </row>
    <row r="9670" spans="3:9">
      <c r="C9670" s="294"/>
      <c r="E9670" s="294"/>
      <c r="I9670" s="294"/>
    </row>
    <row r="9671" spans="3:9">
      <c r="C9671" s="294"/>
      <c r="E9671" s="294"/>
      <c r="I9671" s="294"/>
    </row>
    <row r="9672" spans="3:9">
      <c r="C9672" s="294"/>
      <c r="E9672" s="294"/>
      <c r="I9672" s="294"/>
    </row>
    <row r="9673" spans="3:9">
      <c r="C9673" s="294"/>
      <c r="E9673" s="294"/>
      <c r="I9673" s="294"/>
    </row>
    <row r="9674" spans="3:9">
      <c r="C9674" s="294"/>
      <c r="E9674" s="294"/>
      <c r="I9674" s="294"/>
    </row>
    <row r="9675" spans="3:9">
      <c r="C9675" s="294"/>
      <c r="E9675" s="294"/>
      <c r="I9675" s="294"/>
    </row>
    <row r="9676" spans="3:9">
      <c r="C9676" s="294"/>
      <c r="E9676" s="294"/>
      <c r="I9676" s="294"/>
    </row>
    <row r="9677" spans="3:9">
      <c r="C9677" s="294"/>
      <c r="E9677" s="294"/>
      <c r="I9677" s="294"/>
    </row>
    <row r="9678" spans="3:9">
      <c r="C9678" s="294"/>
      <c r="E9678" s="294"/>
      <c r="I9678" s="294"/>
    </row>
    <row r="9679" spans="3:9">
      <c r="C9679" s="294"/>
      <c r="E9679" s="294"/>
      <c r="I9679" s="294"/>
    </row>
    <row r="9680" spans="3:9">
      <c r="C9680" s="294"/>
      <c r="E9680" s="294"/>
      <c r="I9680" s="294"/>
    </row>
    <row r="9681" spans="3:9">
      <c r="C9681" s="294"/>
      <c r="E9681" s="294"/>
      <c r="I9681" s="294"/>
    </row>
    <row r="9682" spans="3:9">
      <c r="C9682" s="294"/>
      <c r="E9682" s="294"/>
      <c r="I9682" s="294"/>
    </row>
    <row r="9683" spans="3:9">
      <c r="C9683" s="294"/>
      <c r="E9683" s="294"/>
      <c r="I9683" s="294"/>
    </row>
    <row r="9684" spans="3:9">
      <c r="C9684" s="294"/>
      <c r="E9684" s="294"/>
      <c r="I9684" s="294"/>
    </row>
    <row r="9685" spans="3:9">
      <c r="C9685" s="294"/>
      <c r="E9685" s="294"/>
      <c r="I9685" s="294"/>
    </row>
    <row r="9686" spans="3:9">
      <c r="C9686" s="294"/>
      <c r="E9686" s="294"/>
      <c r="I9686" s="294"/>
    </row>
    <row r="9687" spans="3:9">
      <c r="C9687" s="294"/>
      <c r="E9687" s="294"/>
      <c r="I9687" s="294"/>
    </row>
    <row r="9688" spans="3:9">
      <c r="C9688" s="294"/>
      <c r="E9688" s="294"/>
      <c r="I9688" s="294"/>
    </row>
    <row r="9689" spans="3:9">
      <c r="C9689" s="294"/>
      <c r="E9689" s="294"/>
      <c r="I9689" s="294"/>
    </row>
    <row r="9690" spans="3:9">
      <c r="C9690" s="294"/>
      <c r="E9690" s="294"/>
      <c r="I9690" s="294"/>
    </row>
    <row r="9691" spans="3:9">
      <c r="C9691" s="294"/>
      <c r="E9691" s="294"/>
      <c r="I9691" s="294"/>
    </row>
    <row r="9692" spans="3:9">
      <c r="C9692" s="294"/>
      <c r="E9692" s="294"/>
      <c r="I9692" s="294"/>
    </row>
    <row r="9693" spans="3:9">
      <c r="C9693" s="294"/>
      <c r="E9693" s="294"/>
      <c r="I9693" s="294"/>
    </row>
    <row r="9694" spans="3:9">
      <c r="C9694" s="294"/>
      <c r="E9694" s="294"/>
      <c r="I9694" s="294"/>
    </row>
    <row r="9695" spans="3:9">
      <c r="C9695" s="294"/>
      <c r="E9695" s="294"/>
      <c r="I9695" s="294"/>
    </row>
    <row r="9696" spans="3:9">
      <c r="C9696" s="294"/>
      <c r="E9696" s="294"/>
      <c r="I9696" s="294"/>
    </row>
    <row r="9697" spans="3:9">
      <c r="C9697" s="294"/>
      <c r="E9697" s="294"/>
      <c r="I9697" s="294"/>
    </row>
    <row r="9698" spans="3:9">
      <c r="C9698" s="294"/>
      <c r="E9698" s="294"/>
      <c r="I9698" s="294"/>
    </row>
    <row r="9699" spans="3:9">
      <c r="C9699" s="294"/>
      <c r="E9699" s="294"/>
      <c r="I9699" s="294"/>
    </row>
    <row r="9700" spans="3:9">
      <c r="C9700" s="294"/>
      <c r="E9700" s="294"/>
      <c r="I9700" s="294"/>
    </row>
    <row r="9701" spans="3:9">
      <c r="C9701" s="294"/>
      <c r="E9701" s="294"/>
      <c r="I9701" s="294"/>
    </row>
    <row r="9702" spans="3:9">
      <c r="C9702" s="294"/>
      <c r="E9702" s="294"/>
      <c r="I9702" s="294"/>
    </row>
    <row r="9703" spans="3:9">
      <c r="C9703" s="294"/>
      <c r="E9703" s="294"/>
      <c r="I9703" s="294"/>
    </row>
    <row r="9704" spans="3:9">
      <c r="C9704" s="294"/>
      <c r="E9704" s="294"/>
      <c r="I9704" s="294"/>
    </row>
    <row r="9705" spans="3:9">
      <c r="C9705" s="294"/>
      <c r="E9705" s="294"/>
      <c r="I9705" s="294"/>
    </row>
    <row r="9706" spans="3:9">
      <c r="C9706" s="294"/>
      <c r="E9706" s="294"/>
      <c r="I9706" s="294"/>
    </row>
    <row r="9707" spans="3:9">
      <c r="C9707" s="294"/>
      <c r="E9707" s="294"/>
      <c r="I9707" s="294"/>
    </row>
    <row r="9708" spans="3:9">
      <c r="C9708" s="294"/>
      <c r="E9708" s="294"/>
      <c r="I9708" s="294"/>
    </row>
    <row r="9709" spans="3:9">
      <c r="C9709" s="294"/>
      <c r="E9709" s="294"/>
      <c r="I9709" s="294"/>
    </row>
    <row r="9710" spans="3:9">
      <c r="C9710" s="294"/>
      <c r="E9710" s="294"/>
      <c r="I9710" s="294"/>
    </row>
    <row r="9711" spans="3:9">
      <c r="C9711" s="294"/>
      <c r="E9711" s="294"/>
      <c r="I9711" s="294"/>
    </row>
    <row r="9712" spans="3:9">
      <c r="C9712" s="294"/>
      <c r="E9712" s="294"/>
      <c r="I9712" s="294"/>
    </row>
    <row r="9713" spans="3:9">
      <c r="C9713" s="294"/>
      <c r="E9713" s="294"/>
      <c r="I9713" s="294"/>
    </row>
    <row r="9714" spans="3:9">
      <c r="C9714" s="294"/>
      <c r="E9714" s="294"/>
      <c r="I9714" s="294"/>
    </row>
    <row r="9715" spans="3:9">
      <c r="C9715" s="294"/>
      <c r="E9715" s="294"/>
      <c r="I9715" s="294"/>
    </row>
    <row r="9716" spans="3:9">
      <c r="C9716" s="294"/>
      <c r="E9716" s="294"/>
      <c r="I9716" s="294"/>
    </row>
    <row r="9717" spans="3:9">
      <c r="C9717" s="294"/>
      <c r="E9717" s="294"/>
      <c r="I9717" s="294"/>
    </row>
    <row r="9718" spans="3:9">
      <c r="C9718" s="294"/>
      <c r="E9718" s="294"/>
      <c r="I9718" s="294"/>
    </row>
    <row r="9719" spans="3:9">
      <c r="C9719" s="294"/>
      <c r="E9719" s="294"/>
      <c r="I9719" s="294"/>
    </row>
    <row r="9720" spans="3:9">
      <c r="C9720" s="294"/>
      <c r="E9720" s="294"/>
      <c r="I9720" s="294"/>
    </row>
    <row r="9721" spans="3:9">
      <c r="C9721" s="294"/>
      <c r="E9721" s="294"/>
      <c r="I9721" s="294"/>
    </row>
    <row r="9722" spans="3:9">
      <c r="C9722" s="294"/>
      <c r="E9722" s="294"/>
      <c r="I9722" s="294"/>
    </row>
    <row r="9723" spans="3:9">
      <c r="C9723" s="294"/>
      <c r="E9723" s="294"/>
      <c r="I9723" s="294"/>
    </row>
    <row r="9724" spans="3:9">
      <c r="C9724" s="294"/>
      <c r="E9724" s="294"/>
      <c r="I9724" s="294"/>
    </row>
    <row r="9725" spans="3:9">
      <c r="C9725" s="294"/>
      <c r="E9725" s="294"/>
      <c r="I9725" s="294"/>
    </row>
    <row r="9726" spans="3:9">
      <c r="C9726" s="294"/>
      <c r="E9726" s="294"/>
      <c r="I9726" s="294"/>
    </row>
    <row r="9727" spans="3:9">
      <c r="C9727" s="294"/>
      <c r="E9727" s="294"/>
      <c r="I9727" s="294"/>
    </row>
    <row r="9728" spans="3:9">
      <c r="C9728" s="294"/>
      <c r="E9728" s="294"/>
      <c r="I9728" s="294"/>
    </row>
    <row r="9729" spans="3:9">
      <c r="C9729" s="294"/>
      <c r="E9729" s="294"/>
      <c r="I9729" s="294"/>
    </row>
    <row r="9730" spans="3:9">
      <c r="C9730" s="294"/>
      <c r="E9730" s="294"/>
      <c r="I9730" s="294"/>
    </row>
    <row r="9731" spans="3:9">
      <c r="C9731" s="294"/>
      <c r="E9731" s="294"/>
      <c r="I9731" s="294"/>
    </row>
    <row r="9732" spans="3:9">
      <c r="C9732" s="294"/>
      <c r="E9732" s="294"/>
      <c r="I9732" s="294"/>
    </row>
    <row r="9733" spans="3:9">
      <c r="C9733" s="294"/>
      <c r="E9733" s="294"/>
      <c r="I9733" s="294"/>
    </row>
    <row r="9734" spans="3:9">
      <c r="C9734" s="294"/>
      <c r="E9734" s="294"/>
      <c r="I9734" s="294"/>
    </row>
    <row r="9735" spans="3:9">
      <c r="C9735" s="294"/>
      <c r="E9735" s="294"/>
      <c r="I9735" s="294"/>
    </row>
    <row r="9736" spans="3:9">
      <c r="C9736" s="294"/>
      <c r="E9736" s="294"/>
      <c r="I9736" s="294"/>
    </row>
    <row r="9737" spans="3:9">
      <c r="C9737" s="294"/>
      <c r="E9737" s="294"/>
      <c r="I9737" s="294"/>
    </row>
    <row r="9738" spans="3:9">
      <c r="C9738" s="294"/>
      <c r="E9738" s="294"/>
      <c r="I9738" s="294"/>
    </row>
    <row r="9739" spans="3:9">
      <c r="C9739" s="294"/>
      <c r="E9739" s="294"/>
      <c r="I9739" s="294"/>
    </row>
    <row r="9740" spans="3:9">
      <c r="C9740" s="294"/>
      <c r="E9740" s="294"/>
      <c r="I9740" s="294"/>
    </row>
    <row r="9741" spans="3:9">
      <c r="C9741" s="294"/>
      <c r="E9741" s="294"/>
      <c r="I9741" s="294"/>
    </row>
    <row r="9742" spans="3:9">
      <c r="C9742" s="294"/>
      <c r="E9742" s="294"/>
      <c r="I9742" s="294"/>
    </row>
    <row r="9743" spans="3:9">
      <c r="C9743" s="294"/>
      <c r="E9743" s="294"/>
      <c r="I9743" s="294"/>
    </row>
    <row r="9744" spans="3:9">
      <c r="C9744" s="294"/>
      <c r="E9744" s="294"/>
      <c r="I9744" s="294"/>
    </row>
    <row r="9745" spans="3:9">
      <c r="C9745" s="294"/>
      <c r="E9745" s="294"/>
      <c r="I9745" s="294"/>
    </row>
    <row r="9746" spans="3:9">
      <c r="C9746" s="294"/>
      <c r="E9746" s="294"/>
      <c r="I9746" s="294"/>
    </row>
    <row r="9747" spans="3:9">
      <c r="C9747" s="294"/>
      <c r="E9747" s="294"/>
      <c r="I9747" s="294"/>
    </row>
    <row r="9748" spans="3:9">
      <c r="C9748" s="294"/>
      <c r="E9748" s="294"/>
      <c r="I9748" s="294"/>
    </row>
    <row r="9749" spans="3:9">
      <c r="C9749" s="294"/>
      <c r="E9749" s="294"/>
      <c r="I9749" s="294"/>
    </row>
    <row r="9750" spans="3:9">
      <c r="C9750" s="294"/>
      <c r="E9750" s="294"/>
      <c r="I9750" s="294"/>
    </row>
    <row r="9751" spans="3:9">
      <c r="C9751" s="294"/>
      <c r="E9751" s="294"/>
      <c r="I9751" s="294"/>
    </row>
    <row r="9752" spans="3:9">
      <c r="C9752" s="294"/>
      <c r="E9752" s="294"/>
      <c r="I9752" s="294"/>
    </row>
    <row r="9753" spans="3:9">
      <c r="C9753" s="294"/>
      <c r="E9753" s="294"/>
      <c r="I9753" s="294"/>
    </row>
    <row r="9754" spans="3:9">
      <c r="C9754" s="294"/>
      <c r="E9754" s="294"/>
      <c r="I9754" s="294"/>
    </row>
    <row r="9755" spans="3:9">
      <c r="C9755" s="294"/>
      <c r="E9755" s="294"/>
      <c r="I9755" s="294"/>
    </row>
    <row r="9756" spans="3:9">
      <c r="C9756" s="294"/>
      <c r="E9756" s="294"/>
      <c r="I9756" s="294"/>
    </row>
    <row r="9757" spans="3:9">
      <c r="C9757" s="294"/>
      <c r="E9757" s="294"/>
      <c r="I9757" s="294"/>
    </row>
    <row r="9758" spans="3:9">
      <c r="C9758" s="294"/>
      <c r="E9758" s="294"/>
      <c r="I9758" s="294"/>
    </row>
    <row r="9759" spans="3:9">
      <c r="C9759" s="294"/>
      <c r="E9759" s="294"/>
      <c r="I9759" s="294"/>
    </row>
    <row r="9760" spans="3:9">
      <c r="C9760" s="294"/>
      <c r="E9760" s="294"/>
      <c r="I9760" s="294"/>
    </row>
    <row r="9761" spans="3:9">
      <c r="C9761" s="294"/>
      <c r="E9761" s="294"/>
      <c r="I9761" s="294"/>
    </row>
    <row r="9762" spans="3:9">
      <c r="C9762" s="294"/>
      <c r="E9762" s="294"/>
      <c r="I9762" s="294"/>
    </row>
    <row r="9763" spans="3:9">
      <c r="C9763" s="294"/>
      <c r="E9763" s="294"/>
      <c r="I9763" s="294"/>
    </row>
    <row r="9764" spans="3:9">
      <c r="C9764" s="294"/>
      <c r="E9764" s="294"/>
      <c r="I9764" s="294"/>
    </row>
    <row r="9765" spans="3:9">
      <c r="C9765" s="294"/>
      <c r="E9765" s="294"/>
      <c r="I9765" s="294"/>
    </row>
    <row r="9766" spans="3:9">
      <c r="C9766" s="294"/>
      <c r="E9766" s="294"/>
      <c r="I9766" s="294"/>
    </row>
    <row r="9767" spans="3:9">
      <c r="C9767" s="294"/>
      <c r="E9767" s="294"/>
      <c r="I9767" s="294"/>
    </row>
    <row r="9768" spans="3:9">
      <c r="C9768" s="294"/>
      <c r="E9768" s="294"/>
      <c r="I9768" s="294"/>
    </row>
    <row r="9769" spans="3:9">
      <c r="C9769" s="294"/>
      <c r="E9769" s="294"/>
      <c r="I9769" s="294"/>
    </row>
    <row r="9770" spans="3:9">
      <c r="C9770" s="294"/>
      <c r="E9770" s="294"/>
      <c r="I9770" s="294"/>
    </row>
    <row r="9771" spans="3:9">
      <c r="C9771" s="294"/>
      <c r="E9771" s="294"/>
      <c r="I9771" s="294"/>
    </row>
    <row r="9772" spans="3:9">
      <c r="C9772" s="294"/>
      <c r="E9772" s="294"/>
      <c r="I9772" s="294"/>
    </row>
    <row r="9773" spans="3:9">
      <c r="C9773" s="294"/>
      <c r="E9773" s="294"/>
      <c r="I9773" s="294"/>
    </row>
    <row r="9774" spans="3:9">
      <c r="C9774" s="294"/>
      <c r="E9774" s="294"/>
      <c r="I9774" s="294"/>
    </row>
    <row r="9775" spans="3:9">
      <c r="C9775" s="294"/>
      <c r="E9775" s="294"/>
      <c r="I9775" s="294"/>
    </row>
    <row r="9776" spans="3:9">
      <c r="C9776" s="294"/>
      <c r="E9776" s="294"/>
      <c r="I9776" s="294"/>
    </row>
    <row r="9777" spans="3:9">
      <c r="C9777" s="294"/>
      <c r="E9777" s="294"/>
      <c r="I9777" s="294"/>
    </row>
    <row r="9778" spans="3:9">
      <c r="C9778" s="294"/>
      <c r="E9778" s="294"/>
      <c r="I9778" s="294"/>
    </row>
    <row r="9779" spans="3:9">
      <c r="C9779" s="294"/>
      <c r="E9779" s="294"/>
      <c r="I9779" s="294"/>
    </row>
    <row r="9780" spans="3:9">
      <c r="C9780" s="294"/>
      <c r="E9780" s="294"/>
      <c r="I9780" s="294"/>
    </row>
    <row r="9781" spans="3:9">
      <c r="C9781" s="294"/>
      <c r="E9781" s="294"/>
      <c r="I9781" s="294"/>
    </row>
    <row r="9782" spans="3:9">
      <c r="C9782" s="294"/>
      <c r="E9782" s="294"/>
      <c r="I9782" s="294"/>
    </row>
    <row r="9783" spans="3:9">
      <c r="C9783" s="294"/>
      <c r="E9783" s="294"/>
      <c r="I9783" s="294"/>
    </row>
    <row r="9784" spans="3:9">
      <c r="C9784" s="294"/>
      <c r="E9784" s="294"/>
      <c r="I9784" s="294"/>
    </row>
    <row r="9785" spans="3:9">
      <c r="C9785" s="294"/>
      <c r="E9785" s="294"/>
      <c r="I9785" s="294"/>
    </row>
    <row r="9786" spans="3:9">
      <c r="C9786" s="294"/>
      <c r="E9786" s="294"/>
      <c r="I9786" s="294"/>
    </row>
    <row r="9787" spans="3:9">
      <c r="C9787" s="294"/>
      <c r="E9787" s="294"/>
      <c r="I9787" s="294"/>
    </row>
    <row r="9788" spans="3:9">
      <c r="C9788" s="294"/>
      <c r="E9788" s="294"/>
      <c r="I9788" s="294"/>
    </row>
    <row r="9789" spans="3:9">
      <c r="C9789" s="294"/>
      <c r="E9789" s="294"/>
      <c r="I9789" s="294"/>
    </row>
    <row r="9790" spans="3:9">
      <c r="C9790" s="294"/>
      <c r="E9790" s="294"/>
      <c r="I9790" s="294"/>
    </row>
    <row r="9791" spans="3:9">
      <c r="C9791" s="294"/>
      <c r="E9791" s="294"/>
      <c r="I9791" s="294"/>
    </row>
    <row r="9792" spans="3:9">
      <c r="C9792" s="294"/>
      <c r="E9792" s="294"/>
      <c r="I9792" s="294"/>
    </row>
    <row r="9793" spans="3:9">
      <c r="C9793" s="294"/>
      <c r="E9793" s="294"/>
      <c r="I9793" s="294"/>
    </row>
    <row r="9794" spans="3:9">
      <c r="C9794" s="294"/>
      <c r="E9794" s="294"/>
      <c r="I9794" s="294"/>
    </row>
    <row r="9795" spans="3:9">
      <c r="C9795" s="294"/>
      <c r="E9795" s="294"/>
      <c r="I9795" s="294"/>
    </row>
    <row r="9796" spans="3:9">
      <c r="C9796" s="294"/>
      <c r="E9796" s="294"/>
      <c r="I9796" s="294"/>
    </row>
    <row r="9797" spans="3:9">
      <c r="C9797" s="294"/>
      <c r="E9797" s="294"/>
      <c r="I9797" s="294"/>
    </row>
    <row r="9798" spans="3:9">
      <c r="C9798" s="294"/>
      <c r="E9798" s="294"/>
      <c r="I9798" s="294"/>
    </row>
    <row r="9799" spans="3:9">
      <c r="C9799" s="294"/>
      <c r="E9799" s="294"/>
      <c r="I9799" s="294"/>
    </row>
    <row r="9800" spans="3:9">
      <c r="C9800" s="294"/>
      <c r="E9800" s="294"/>
      <c r="I9800" s="294"/>
    </row>
    <row r="9801" spans="3:9">
      <c r="C9801" s="294"/>
      <c r="E9801" s="294"/>
      <c r="I9801" s="294"/>
    </row>
    <row r="9802" spans="3:9">
      <c r="C9802" s="294"/>
      <c r="E9802" s="294"/>
      <c r="I9802" s="294"/>
    </row>
    <row r="9803" spans="3:9">
      <c r="C9803" s="294"/>
      <c r="E9803" s="294"/>
      <c r="I9803" s="294"/>
    </row>
    <row r="9804" spans="3:9">
      <c r="C9804" s="294"/>
      <c r="E9804" s="294"/>
      <c r="I9804" s="294"/>
    </row>
    <row r="9805" spans="3:9">
      <c r="C9805" s="294"/>
      <c r="E9805" s="294"/>
      <c r="I9805" s="294"/>
    </row>
    <row r="9806" spans="3:9">
      <c r="C9806" s="294"/>
      <c r="E9806" s="294"/>
      <c r="I9806" s="294"/>
    </row>
    <row r="9807" spans="3:9">
      <c r="C9807" s="294"/>
      <c r="E9807" s="294"/>
      <c r="I9807" s="294"/>
    </row>
    <row r="9808" spans="3:9">
      <c r="C9808" s="294"/>
      <c r="E9808" s="294"/>
      <c r="I9808" s="294"/>
    </row>
    <row r="9809" spans="3:9">
      <c r="C9809" s="294"/>
      <c r="E9809" s="294"/>
      <c r="I9809" s="294"/>
    </row>
    <row r="9810" spans="3:9">
      <c r="C9810" s="294"/>
      <c r="E9810" s="294"/>
      <c r="I9810" s="294"/>
    </row>
    <row r="9811" spans="3:9">
      <c r="C9811" s="294"/>
      <c r="E9811" s="294"/>
      <c r="I9811" s="294"/>
    </row>
    <row r="9812" spans="3:9">
      <c r="C9812" s="294"/>
      <c r="E9812" s="294"/>
      <c r="I9812" s="294"/>
    </row>
    <row r="9813" spans="3:9">
      <c r="C9813" s="294"/>
      <c r="E9813" s="294"/>
      <c r="I9813" s="294"/>
    </row>
    <row r="9814" spans="3:9">
      <c r="C9814" s="294"/>
      <c r="E9814" s="294"/>
      <c r="I9814" s="294"/>
    </row>
    <row r="9815" spans="3:9">
      <c r="C9815" s="294"/>
      <c r="E9815" s="294"/>
      <c r="I9815" s="294"/>
    </row>
    <row r="9816" spans="3:9">
      <c r="C9816" s="294"/>
      <c r="E9816" s="294"/>
      <c r="I9816" s="294"/>
    </row>
    <row r="9817" spans="3:9">
      <c r="C9817" s="294"/>
      <c r="E9817" s="294"/>
      <c r="I9817" s="294"/>
    </row>
    <row r="9818" spans="3:9">
      <c r="C9818" s="294"/>
      <c r="E9818" s="294"/>
      <c r="I9818" s="294"/>
    </row>
    <row r="9819" spans="3:9">
      <c r="C9819" s="294"/>
      <c r="E9819" s="294"/>
      <c r="I9819" s="294"/>
    </row>
    <row r="9820" spans="3:9">
      <c r="C9820" s="294"/>
      <c r="E9820" s="294"/>
      <c r="I9820" s="294"/>
    </row>
    <row r="9821" spans="3:9">
      <c r="C9821" s="294"/>
      <c r="E9821" s="294"/>
      <c r="I9821" s="294"/>
    </row>
    <row r="9822" spans="3:9">
      <c r="C9822" s="294"/>
      <c r="E9822" s="294"/>
      <c r="I9822" s="294"/>
    </row>
    <row r="9823" spans="3:9">
      <c r="C9823" s="294"/>
      <c r="E9823" s="294"/>
      <c r="I9823" s="294"/>
    </row>
    <row r="9824" spans="3:9">
      <c r="C9824" s="294"/>
      <c r="E9824" s="294"/>
      <c r="I9824" s="294"/>
    </row>
    <row r="9825" spans="3:9">
      <c r="C9825" s="294"/>
      <c r="E9825" s="294"/>
      <c r="I9825" s="294"/>
    </row>
    <row r="9826" spans="3:9">
      <c r="C9826" s="294"/>
      <c r="E9826" s="294"/>
      <c r="I9826" s="294"/>
    </row>
    <row r="9827" spans="3:9">
      <c r="C9827" s="294"/>
      <c r="E9827" s="294"/>
      <c r="I9827" s="294"/>
    </row>
    <row r="9828" spans="3:9">
      <c r="C9828" s="294"/>
      <c r="E9828" s="294"/>
      <c r="I9828" s="294"/>
    </row>
    <row r="9829" spans="3:9">
      <c r="C9829" s="294"/>
      <c r="E9829" s="294"/>
      <c r="I9829" s="294"/>
    </row>
    <row r="9830" spans="3:9">
      <c r="C9830" s="294"/>
      <c r="E9830" s="294"/>
      <c r="I9830" s="294"/>
    </row>
    <row r="9831" spans="3:9">
      <c r="C9831" s="294"/>
      <c r="E9831" s="294"/>
      <c r="I9831" s="294"/>
    </row>
    <row r="9832" spans="3:9">
      <c r="C9832" s="294"/>
      <c r="E9832" s="294"/>
      <c r="I9832" s="294"/>
    </row>
    <row r="9833" spans="3:9">
      <c r="C9833" s="294"/>
      <c r="E9833" s="294"/>
      <c r="I9833" s="294"/>
    </row>
    <row r="9834" spans="3:9">
      <c r="C9834" s="294"/>
      <c r="E9834" s="294"/>
      <c r="I9834" s="294"/>
    </row>
    <row r="9835" spans="3:9">
      <c r="C9835" s="294"/>
      <c r="E9835" s="294"/>
      <c r="I9835" s="294"/>
    </row>
    <row r="9836" spans="3:9">
      <c r="C9836" s="294"/>
      <c r="E9836" s="294"/>
      <c r="I9836" s="294"/>
    </row>
    <row r="9837" spans="3:9">
      <c r="C9837" s="294"/>
      <c r="E9837" s="294"/>
      <c r="I9837" s="294"/>
    </row>
    <row r="9838" spans="3:9">
      <c r="C9838" s="294"/>
      <c r="E9838" s="294"/>
      <c r="I9838" s="294"/>
    </row>
    <row r="9839" spans="3:9">
      <c r="C9839" s="294"/>
      <c r="E9839" s="294"/>
      <c r="I9839" s="294"/>
    </row>
    <row r="9840" spans="3:9">
      <c r="C9840" s="294"/>
      <c r="E9840" s="294"/>
      <c r="I9840" s="294"/>
    </row>
    <row r="9841" spans="3:9">
      <c r="C9841" s="294"/>
      <c r="E9841" s="294"/>
      <c r="I9841" s="294"/>
    </row>
    <row r="9842" spans="3:9">
      <c r="C9842" s="294"/>
      <c r="E9842" s="294"/>
      <c r="I9842" s="294"/>
    </row>
    <row r="9843" spans="3:9">
      <c r="C9843" s="294"/>
      <c r="E9843" s="294"/>
      <c r="I9843" s="294"/>
    </row>
    <row r="9844" spans="3:9">
      <c r="C9844" s="294"/>
      <c r="E9844" s="294"/>
      <c r="I9844" s="294"/>
    </row>
    <row r="9845" spans="3:9">
      <c r="C9845" s="294"/>
      <c r="E9845" s="294"/>
      <c r="I9845" s="294"/>
    </row>
    <row r="9846" spans="3:9">
      <c r="C9846" s="294"/>
      <c r="E9846" s="294"/>
      <c r="I9846" s="294"/>
    </row>
    <row r="9847" spans="3:9">
      <c r="C9847" s="294"/>
      <c r="E9847" s="294"/>
      <c r="I9847" s="294"/>
    </row>
    <row r="9848" spans="3:9">
      <c r="C9848" s="294"/>
      <c r="E9848" s="294"/>
      <c r="I9848" s="294"/>
    </row>
    <row r="9849" spans="3:9">
      <c r="C9849" s="294"/>
      <c r="E9849" s="294"/>
      <c r="I9849" s="294"/>
    </row>
    <row r="9850" spans="3:9">
      <c r="C9850" s="294"/>
      <c r="E9850" s="294"/>
      <c r="I9850" s="294"/>
    </row>
    <row r="9851" spans="3:9">
      <c r="C9851" s="294"/>
      <c r="E9851" s="294"/>
      <c r="I9851" s="294"/>
    </row>
    <row r="9852" spans="3:9">
      <c r="C9852" s="294"/>
      <c r="E9852" s="294"/>
      <c r="I9852" s="294"/>
    </row>
    <row r="9853" spans="3:9">
      <c r="C9853" s="294"/>
      <c r="E9853" s="294"/>
      <c r="I9853" s="294"/>
    </row>
    <row r="9854" spans="3:9">
      <c r="C9854" s="294"/>
      <c r="E9854" s="294"/>
      <c r="I9854" s="294"/>
    </row>
    <row r="9855" spans="3:9">
      <c r="C9855" s="294"/>
      <c r="E9855" s="294"/>
      <c r="I9855" s="294"/>
    </row>
    <row r="9856" spans="3:9">
      <c r="C9856" s="294"/>
      <c r="E9856" s="294"/>
      <c r="I9856" s="294"/>
    </row>
    <row r="9857" spans="3:9">
      <c r="C9857" s="294"/>
      <c r="E9857" s="294"/>
      <c r="I9857" s="294"/>
    </row>
    <row r="9858" spans="3:9">
      <c r="C9858" s="294"/>
      <c r="E9858" s="294"/>
      <c r="I9858" s="294"/>
    </row>
    <row r="9859" spans="3:9">
      <c r="C9859" s="294"/>
      <c r="E9859" s="294"/>
      <c r="I9859" s="294"/>
    </row>
    <row r="9860" spans="3:9">
      <c r="C9860" s="294"/>
      <c r="E9860" s="294"/>
      <c r="I9860" s="294"/>
    </row>
    <row r="9861" spans="3:9">
      <c r="C9861" s="294"/>
      <c r="E9861" s="294"/>
      <c r="I9861" s="294"/>
    </row>
    <row r="9862" spans="3:9">
      <c r="C9862" s="294"/>
      <c r="E9862" s="294"/>
      <c r="I9862" s="294"/>
    </row>
    <row r="9863" spans="3:9">
      <c r="C9863" s="294"/>
      <c r="E9863" s="294"/>
      <c r="I9863" s="294"/>
    </row>
    <row r="9864" spans="3:9">
      <c r="C9864" s="294"/>
      <c r="E9864" s="294"/>
      <c r="I9864" s="294"/>
    </row>
    <row r="9865" spans="3:9">
      <c r="C9865" s="294"/>
      <c r="E9865" s="294"/>
      <c r="I9865" s="294"/>
    </row>
    <row r="9866" spans="3:9">
      <c r="C9866" s="294"/>
      <c r="E9866" s="294"/>
      <c r="I9866" s="294"/>
    </row>
    <row r="9867" spans="3:9">
      <c r="C9867" s="294"/>
      <c r="E9867" s="294"/>
      <c r="I9867" s="294"/>
    </row>
    <row r="9868" spans="3:9">
      <c r="C9868" s="294"/>
      <c r="E9868" s="294"/>
      <c r="I9868" s="294"/>
    </row>
    <row r="9869" spans="3:9">
      <c r="C9869" s="294"/>
      <c r="E9869" s="294"/>
      <c r="I9869" s="294"/>
    </row>
    <row r="9870" spans="3:9">
      <c r="C9870" s="294"/>
      <c r="E9870" s="294"/>
      <c r="I9870" s="294"/>
    </row>
    <row r="9871" spans="3:9">
      <c r="C9871" s="294"/>
      <c r="E9871" s="294"/>
      <c r="I9871" s="294"/>
    </row>
    <row r="9872" spans="3:9">
      <c r="C9872" s="294"/>
      <c r="E9872" s="294"/>
      <c r="I9872" s="294"/>
    </row>
    <row r="9873" spans="3:9">
      <c r="C9873" s="294"/>
      <c r="E9873" s="294"/>
      <c r="I9873" s="294"/>
    </row>
    <row r="9874" spans="3:9">
      <c r="C9874" s="294"/>
      <c r="E9874" s="294"/>
      <c r="I9874" s="294"/>
    </row>
    <row r="9875" spans="3:9">
      <c r="C9875" s="294"/>
      <c r="E9875" s="294"/>
      <c r="I9875" s="294"/>
    </row>
    <row r="9876" spans="3:9">
      <c r="C9876" s="294"/>
      <c r="E9876" s="294"/>
      <c r="I9876" s="294"/>
    </row>
    <row r="9877" spans="3:9">
      <c r="C9877" s="294"/>
      <c r="E9877" s="294"/>
      <c r="I9877" s="294"/>
    </row>
    <row r="9878" spans="3:9">
      <c r="C9878" s="294"/>
      <c r="E9878" s="294"/>
      <c r="I9878" s="294"/>
    </row>
    <row r="9879" spans="3:9">
      <c r="C9879" s="294"/>
      <c r="E9879" s="294"/>
      <c r="I9879" s="294"/>
    </row>
    <row r="9880" spans="3:9">
      <c r="C9880" s="294"/>
      <c r="E9880" s="294"/>
      <c r="I9880" s="294"/>
    </row>
    <row r="9881" spans="3:9">
      <c r="C9881" s="294"/>
      <c r="E9881" s="294"/>
      <c r="I9881" s="294"/>
    </row>
    <row r="9882" spans="3:9">
      <c r="C9882" s="294"/>
      <c r="E9882" s="294"/>
      <c r="I9882" s="294"/>
    </row>
    <row r="9883" spans="3:9">
      <c r="C9883" s="294"/>
      <c r="E9883" s="294"/>
      <c r="I9883" s="294"/>
    </row>
    <row r="9884" spans="3:9">
      <c r="C9884" s="294"/>
      <c r="E9884" s="294"/>
      <c r="I9884" s="294"/>
    </row>
    <row r="9885" spans="3:9">
      <c r="C9885" s="294"/>
      <c r="E9885" s="294"/>
      <c r="I9885" s="294"/>
    </row>
    <row r="9886" spans="3:9">
      <c r="C9886" s="294"/>
      <c r="E9886" s="294"/>
      <c r="I9886" s="294"/>
    </row>
    <row r="9887" spans="3:9">
      <c r="C9887" s="294"/>
      <c r="E9887" s="294"/>
      <c r="I9887" s="294"/>
    </row>
    <row r="9888" spans="3:9">
      <c r="C9888" s="294"/>
      <c r="E9888" s="294"/>
      <c r="I9888" s="294"/>
    </row>
    <row r="9889" spans="3:9">
      <c r="C9889" s="294"/>
      <c r="E9889" s="294"/>
      <c r="I9889" s="294"/>
    </row>
    <row r="9890" spans="3:9">
      <c r="C9890" s="294"/>
      <c r="E9890" s="294"/>
      <c r="I9890" s="294"/>
    </row>
    <row r="9891" spans="3:9">
      <c r="C9891" s="294"/>
      <c r="E9891" s="294"/>
      <c r="I9891" s="294"/>
    </row>
    <row r="9892" spans="3:9">
      <c r="C9892" s="294"/>
      <c r="E9892" s="294"/>
      <c r="I9892" s="294"/>
    </row>
    <row r="9893" spans="3:9">
      <c r="C9893" s="294"/>
      <c r="E9893" s="294"/>
      <c r="I9893" s="294"/>
    </row>
    <row r="9894" spans="3:9">
      <c r="C9894" s="294"/>
      <c r="E9894" s="294"/>
      <c r="I9894" s="294"/>
    </row>
    <row r="9895" spans="3:9">
      <c r="C9895" s="294"/>
      <c r="E9895" s="294"/>
      <c r="I9895" s="294"/>
    </row>
    <row r="9896" spans="3:9">
      <c r="C9896" s="294"/>
      <c r="E9896" s="294"/>
      <c r="I9896" s="294"/>
    </row>
    <row r="9897" spans="3:9">
      <c r="C9897" s="294"/>
      <c r="E9897" s="294"/>
      <c r="I9897" s="294"/>
    </row>
    <row r="9898" spans="3:9">
      <c r="C9898" s="294"/>
      <c r="E9898" s="294"/>
      <c r="I9898" s="294"/>
    </row>
    <row r="9899" spans="3:9">
      <c r="C9899" s="294"/>
      <c r="E9899" s="294"/>
      <c r="I9899" s="294"/>
    </row>
    <row r="9900" spans="3:9">
      <c r="C9900" s="294"/>
      <c r="E9900" s="294"/>
      <c r="I9900" s="294"/>
    </row>
    <row r="9901" spans="3:9">
      <c r="C9901" s="294"/>
      <c r="E9901" s="294"/>
      <c r="I9901" s="294"/>
    </row>
    <row r="9902" spans="3:9">
      <c r="C9902" s="294"/>
      <c r="E9902" s="294"/>
      <c r="I9902" s="294"/>
    </row>
    <row r="9903" spans="3:9">
      <c r="C9903" s="294"/>
      <c r="E9903" s="294"/>
      <c r="I9903" s="294"/>
    </row>
    <row r="9904" spans="3:9">
      <c r="C9904" s="294"/>
      <c r="E9904" s="294"/>
      <c r="I9904" s="294"/>
    </row>
    <row r="9905" spans="3:9">
      <c r="C9905" s="294"/>
      <c r="E9905" s="294"/>
      <c r="I9905" s="294"/>
    </row>
    <row r="9906" spans="3:9">
      <c r="C9906" s="294"/>
      <c r="E9906" s="294"/>
      <c r="I9906" s="294"/>
    </row>
    <row r="9907" spans="3:9">
      <c r="C9907" s="294"/>
      <c r="E9907" s="294"/>
      <c r="I9907" s="294"/>
    </row>
    <row r="9908" spans="3:9">
      <c r="C9908" s="294"/>
      <c r="E9908" s="294"/>
      <c r="I9908" s="294"/>
    </row>
    <row r="9909" spans="3:9">
      <c r="C9909" s="294"/>
      <c r="E9909" s="294"/>
      <c r="I9909" s="294"/>
    </row>
    <row r="9910" spans="3:9">
      <c r="C9910" s="294"/>
      <c r="E9910" s="294"/>
      <c r="I9910" s="294"/>
    </row>
    <row r="9911" spans="3:9">
      <c r="C9911" s="294"/>
      <c r="E9911" s="294"/>
      <c r="I9911" s="294"/>
    </row>
    <row r="9912" spans="3:9">
      <c r="C9912" s="294"/>
      <c r="E9912" s="294"/>
      <c r="I9912" s="294"/>
    </row>
    <row r="9913" spans="3:9">
      <c r="C9913" s="294"/>
      <c r="E9913" s="294"/>
      <c r="I9913" s="294"/>
    </row>
    <row r="9914" spans="3:9">
      <c r="C9914" s="294"/>
      <c r="E9914" s="294"/>
      <c r="I9914" s="294"/>
    </row>
    <row r="9915" spans="3:9">
      <c r="C9915" s="294"/>
      <c r="E9915" s="294"/>
      <c r="I9915" s="294"/>
    </row>
    <row r="9916" spans="3:9">
      <c r="C9916" s="294"/>
      <c r="E9916" s="294"/>
      <c r="I9916" s="294"/>
    </row>
    <row r="9917" spans="3:9">
      <c r="C9917" s="294"/>
      <c r="E9917" s="294"/>
      <c r="I9917" s="294"/>
    </row>
    <row r="9918" spans="3:9">
      <c r="C9918" s="294"/>
      <c r="E9918" s="294"/>
      <c r="I9918" s="294"/>
    </row>
    <row r="9919" spans="3:9">
      <c r="C9919" s="294"/>
      <c r="E9919" s="294"/>
      <c r="I9919" s="294"/>
    </row>
    <row r="9920" spans="3:9">
      <c r="C9920" s="294"/>
      <c r="E9920" s="294"/>
      <c r="I9920" s="294"/>
    </row>
    <row r="9921" spans="3:9">
      <c r="C9921" s="294"/>
      <c r="E9921" s="294"/>
      <c r="I9921" s="294"/>
    </row>
    <row r="9922" spans="3:9">
      <c r="C9922" s="294"/>
      <c r="E9922" s="294"/>
      <c r="I9922" s="294"/>
    </row>
    <row r="9923" spans="3:9">
      <c r="C9923" s="294"/>
      <c r="E9923" s="294"/>
      <c r="I9923" s="294"/>
    </row>
    <row r="9924" spans="3:9">
      <c r="C9924" s="294"/>
      <c r="E9924" s="294"/>
      <c r="I9924" s="294"/>
    </row>
    <row r="9925" spans="3:9">
      <c r="C9925" s="294"/>
      <c r="E9925" s="294"/>
      <c r="I9925" s="294"/>
    </row>
    <row r="9926" spans="3:9">
      <c r="C9926" s="294"/>
      <c r="E9926" s="294"/>
      <c r="I9926" s="294"/>
    </row>
    <row r="9927" spans="3:9">
      <c r="C9927" s="294"/>
      <c r="E9927" s="294"/>
      <c r="I9927" s="294"/>
    </row>
    <row r="9928" spans="3:9">
      <c r="C9928" s="294"/>
      <c r="E9928" s="294"/>
      <c r="I9928" s="294"/>
    </row>
    <row r="9929" spans="3:9">
      <c r="C9929" s="294"/>
      <c r="E9929" s="294"/>
      <c r="I9929" s="294"/>
    </row>
    <row r="9930" spans="3:9">
      <c r="C9930" s="294"/>
      <c r="E9930" s="294"/>
      <c r="I9930" s="294"/>
    </row>
    <row r="9931" spans="3:9">
      <c r="C9931" s="294"/>
      <c r="E9931" s="294"/>
      <c r="I9931" s="294"/>
    </row>
    <row r="9932" spans="3:9">
      <c r="C9932" s="294"/>
      <c r="E9932" s="294"/>
      <c r="I9932" s="294"/>
    </row>
    <row r="9933" spans="3:9">
      <c r="C9933" s="294"/>
      <c r="E9933" s="294"/>
      <c r="I9933" s="294"/>
    </row>
    <row r="9934" spans="3:9">
      <c r="C9934" s="294"/>
      <c r="E9934" s="294"/>
      <c r="I9934" s="294"/>
    </row>
    <row r="9935" spans="3:9">
      <c r="C9935" s="294"/>
      <c r="E9935" s="294"/>
      <c r="I9935" s="294"/>
    </row>
    <row r="9936" spans="3:9">
      <c r="C9936" s="294"/>
      <c r="E9936" s="294"/>
      <c r="I9936" s="294"/>
    </row>
    <row r="9937" spans="3:9">
      <c r="C9937" s="294"/>
      <c r="E9937" s="294"/>
      <c r="I9937" s="294"/>
    </row>
    <row r="9938" spans="3:9">
      <c r="C9938" s="294"/>
      <c r="E9938" s="294"/>
      <c r="I9938" s="294"/>
    </row>
    <row r="9939" spans="3:9">
      <c r="C9939" s="294"/>
      <c r="E9939" s="294"/>
      <c r="I9939" s="294"/>
    </row>
    <row r="9940" spans="3:9">
      <c r="C9940" s="294"/>
      <c r="E9940" s="294"/>
      <c r="I9940" s="294"/>
    </row>
    <row r="9941" spans="3:9">
      <c r="C9941" s="294"/>
      <c r="E9941" s="294"/>
      <c r="I9941" s="294"/>
    </row>
    <row r="9942" spans="3:9">
      <c r="C9942" s="294"/>
      <c r="E9942" s="294"/>
      <c r="I9942" s="294"/>
    </row>
    <row r="9943" spans="3:9">
      <c r="C9943" s="294"/>
      <c r="E9943" s="294"/>
      <c r="I9943" s="294"/>
    </row>
    <row r="9944" spans="3:9">
      <c r="C9944" s="294"/>
      <c r="E9944" s="294"/>
      <c r="I9944" s="294"/>
    </row>
    <row r="9945" spans="3:9">
      <c r="C9945" s="294"/>
      <c r="E9945" s="294"/>
      <c r="I9945" s="294"/>
    </row>
    <row r="9946" spans="3:9">
      <c r="C9946" s="294"/>
      <c r="E9946" s="294"/>
      <c r="I9946" s="294"/>
    </row>
    <row r="9947" spans="3:9">
      <c r="C9947" s="294"/>
      <c r="E9947" s="294"/>
      <c r="I9947" s="294"/>
    </row>
    <row r="9948" spans="3:9">
      <c r="C9948" s="294"/>
      <c r="E9948" s="294"/>
      <c r="I9948" s="294"/>
    </row>
    <row r="9949" spans="3:9">
      <c r="C9949" s="294"/>
      <c r="E9949" s="294"/>
      <c r="I9949" s="294"/>
    </row>
    <row r="9950" spans="3:9">
      <c r="C9950" s="294"/>
      <c r="E9950" s="294"/>
      <c r="I9950" s="294"/>
    </row>
    <row r="9951" spans="3:9">
      <c r="C9951" s="294"/>
      <c r="E9951" s="294"/>
      <c r="I9951" s="294"/>
    </row>
    <row r="9952" spans="3:9">
      <c r="C9952" s="294"/>
      <c r="E9952" s="294"/>
      <c r="I9952" s="294"/>
    </row>
    <row r="9953" spans="3:9">
      <c r="C9953" s="294"/>
      <c r="E9953" s="294"/>
      <c r="I9953" s="294"/>
    </row>
    <row r="9954" spans="3:9">
      <c r="C9954" s="294"/>
      <c r="E9954" s="294"/>
      <c r="I9954" s="294"/>
    </row>
    <row r="9955" spans="3:9">
      <c r="C9955" s="294"/>
      <c r="E9955" s="294"/>
      <c r="I9955" s="294"/>
    </row>
    <row r="9956" spans="3:9">
      <c r="C9956" s="294"/>
      <c r="E9956" s="294"/>
      <c r="I9956" s="294"/>
    </row>
    <row r="9957" spans="3:9">
      <c r="C9957" s="294"/>
      <c r="E9957" s="294"/>
      <c r="I9957" s="294"/>
    </row>
    <row r="9958" spans="3:9">
      <c r="C9958" s="294"/>
      <c r="E9958" s="294"/>
      <c r="I9958" s="294"/>
    </row>
    <row r="9959" spans="3:9">
      <c r="C9959" s="294"/>
      <c r="E9959" s="294"/>
      <c r="I9959" s="294"/>
    </row>
    <row r="9960" spans="3:9">
      <c r="C9960" s="294"/>
      <c r="E9960" s="294"/>
      <c r="I9960" s="294"/>
    </row>
    <row r="9961" spans="3:9">
      <c r="C9961" s="294"/>
      <c r="E9961" s="294"/>
      <c r="I9961" s="294"/>
    </row>
    <row r="9962" spans="3:9">
      <c r="C9962" s="294"/>
      <c r="E9962" s="294"/>
      <c r="I9962" s="294"/>
    </row>
    <row r="9963" spans="3:9">
      <c r="C9963" s="294"/>
      <c r="E9963" s="294"/>
      <c r="I9963" s="294"/>
    </row>
    <row r="9964" spans="3:9">
      <c r="C9964" s="294"/>
      <c r="E9964" s="294"/>
      <c r="I9964" s="294"/>
    </row>
    <row r="9965" spans="3:9">
      <c r="C9965" s="294"/>
      <c r="E9965" s="294"/>
      <c r="I9965" s="294"/>
    </row>
    <row r="9966" spans="3:9">
      <c r="C9966" s="294"/>
      <c r="E9966" s="294"/>
      <c r="I9966" s="294"/>
    </row>
    <row r="9967" spans="3:9">
      <c r="C9967" s="294"/>
      <c r="E9967" s="294"/>
      <c r="I9967" s="294"/>
    </row>
    <row r="9968" spans="3:9">
      <c r="C9968" s="294"/>
      <c r="E9968" s="294"/>
      <c r="I9968" s="294"/>
    </row>
    <row r="9969" spans="3:9">
      <c r="C9969" s="294"/>
      <c r="E9969" s="294"/>
      <c r="I9969" s="294"/>
    </row>
    <row r="9970" spans="3:9">
      <c r="C9970" s="294"/>
      <c r="E9970" s="294"/>
      <c r="I9970" s="294"/>
    </row>
    <row r="9971" spans="3:9">
      <c r="C9971" s="294"/>
      <c r="E9971" s="294"/>
      <c r="I9971" s="294"/>
    </row>
    <row r="9972" spans="3:9">
      <c r="C9972" s="294"/>
      <c r="E9972" s="294"/>
      <c r="I9972" s="294"/>
    </row>
    <row r="9973" spans="3:9">
      <c r="C9973" s="294"/>
      <c r="E9973" s="294"/>
      <c r="I9973" s="294"/>
    </row>
    <row r="9974" spans="3:9">
      <c r="C9974" s="294"/>
      <c r="E9974" s="294"/>
      <c r="I9974" s="294"/>
    </row>
    <row r="9975" spans="3:9">
      <c r="C9975" s="294"/>
      <c r="E9975" s="294"/>
      <c r="I9975" s="294"/>
    </row>
    <row r="9976" spans="3:9">
      <c r="C9976" s="294"/>
      <c r="E9976" s="294"/>
      <c r="I9976" s="294"/>
    </row>
    <row r="9977" spans="3:9">
      <c r="C9977" s="294"/>
      <c r="E9977" s="294"/>
      <c r="I9977" s="294"/>
    </row>
    <row r="9978" spans="3:9">
      <c r="C9978" s="294"/>
      <c r="E9978" s="294"/>
      <c r="I9978" s="294"/>
    </row>
    <row r="9979" spans="3:9">
      <c r="C9979" s="294"/>
      <c r="E9979" s="294"/>
      <c r="I9979" s="294"/>
    </row>
    <row r="9980" spans="3:9">
      <c r="C9980" s="294"/>
      <c r="E9980" s="294"/>
      <c r="I9980" s="294"/>
    </row>
    <row r="9981" spans="3:9">
      <c r="C9981" s="294"/>
      <c r="E9981" s="294"/>
      <c r="I9981" s="294"/>
    </row>
    <row r="9982" spans="3:9">
      <c r="C9982" s="294"/>
      <c r="E9982" s="294"/>
      <c r="I9982" s="294"/>
    </row>
    <row r="9983" spans="3:9">
      <c r="C9983" s="294"/>
      <c r="E9983" s="294"/>
      <c r="I9983" s="294"/>
    </row>
    <row r="9984" spans="3:9">
      <c r="C9984" s="294"/>
      <c r="E9984" s="294"/>
      <c r="I9984" s="294"/>
    </row>
    <row r="9985" spans="3:9">
      <c r="C9985" s="294"/>
      <c r="E9985" s="294"/>
      <c r="I9985" s="294"/>
    </row>
    <row r="9986" spans="3:9">
      <c r="C9986" s="294"/>
      <c r="E9986" s="294"/>
      <c r="I9986" s="294"/>
    </row>
    <row r="9987" spans="3:9">
      <c r="C9987" s="294"/>
      <c r="E9987" s="294"/>
      <c r="I9987" s="294"/>
    </row>
    <row r="9988" spans="3:9">
      <c r="C9988" s="294"/>
      <c r="E9988" s="294"/>
      <c r="I9988" s="294"/>
    </row>
    <row r="9989" spans="3:9">
      <c r="C9989" s="294"/>
      <c r="E9989" s="294"/>
      <c r="I9989" s="294"/>
    </row>
    <row r="9990" spans="3:9">
      <c r="C9990" s="294"/>
      <c r="E9990" s="294"/>
      <c r="I9990" s="294"/>
    </row>
    <row r="9991" spans="3:9">
      <c r="C9991" s="294"/>
      <c r="E9991" s="294"/>
      <c r="I9991" s="294"/>
    </row>
    <row r="9992" spans="3:9">
      <c r="C9992" s="294"/>
      <c r="E9992" s="294"/>
      <c r="I9992" s="294"/>
    </row>
    <row r="9993" spans="3:9">
      <c r="C9993" s="294"/>
      <c r="E9993" s="294"/>
      <c r="I9993" s="294"/>
    </row>
    <row r="9994" spans="3:9">
      <c r="C9994" s="294"/>
      <c r="E9994" s="294"/>
      <c r="I9994" s="294"/>
    </row>
    <row r="9995" spans="3:9">
      <c r="C9995" s="294"/>
      <c r="E9995" s="294"/>
      <c r="I9995" s="294"/>
    </row>
    <row r="9996" spans="3:9">
      <c r="C9996" s="294"/>
      <c r="E9996" s="294"/>
      <c r="I9996" s="294"/>
    </row>
    <row r="9997" spans="3:9">
      <c r="C9997" s="294"/>
      <c r="E9997" s="294"/>
      <c r="I9997" s="294"/>
    </row>
    <row r="9998" spans="3:9">
      <c r="C9998" s="294"/>
      <c r="E9998" s="294"/>
      <c r="I9998" s="294"/>
    </row>
    <row r="9999" spans="3:9">
      <c r="C9999" s="294"/>
      <c r="E9999" s="294"/>
      <c r="I9999" s="294"/>
    </row>
    <row r="10000" spans="3:9">
      <c r="C10000" s="294"/>
      <c r="E10000" s="294"/>
      <c r="I10000" s="294"/>
    </row>
    <row r="10001" spans="3:9">
      <c r="C10001" s="294"/>
      <c r="E10001" s="294"/>
      <c r="I10001" s="294"/>
    </row>
    <row r="10002" spans="3:9">
      <c r="C10002" s="294"/>
      <c r="E10002" s="294"/>
      <c r="I10002" s="294"/>
    </row>
    <row r="10003" spans="3:9">
      <c r="C10003" s="294"/>
      <c r="E10003" s="294"/>
      <c r="I10003" s="294"/>
    </row>
    <row r="10004" spans="3:9">
      <c r="C10004" s="294"/>
      <c r="E10004" s="294"/>
      <c r="I10004" s="294"/>
    </row>
    <row r="10005" spans="3:9">
      <c r="C10005" s="294"/>
      <c r="E10005" s="294"/>
      <c r="I10005" s="294"/>
    </row>
    <row r="10006" spans="3:9">
      <c r="C10006" s="294"/>
      <c r="E10006" s="294"/>
      <c r="I10006" s="294"/>
    </row>
    <row r="10007" spans="3:9">
      <c r="C10007" s="294"/>
      <c r="E10007" s="294"/>
      <c r="I10007" s="294"/>
    </row>
    <row r="10008" spans="3:9">
      <c r="C10008" s="294"/>
      <c r="E10008" s="294"/>
      <c r="I10008" s="294"/>
    </row>
    <row r="10009" spans="3:9">
      <c r="C10009" s="294"/>
      <c r="E10009" s="294"/>
      <c r="I10009" s="294"/>
    </row>
    <row r="10010" spans="3:9">
      <c r="C10010" s="294"/>
      <c r="E10010" s="294"/>
      <c r="I10010" s="294"/>
    </row>
    <row r="10011" spans="3:9">
      <c r="C10011" s="294"/>
      <c r="E10011" s="294"/>
      <c r="I10011" s="294"/>
    </row>
    <row r="10012" spans="3:9">
      <c r="C10012" s="294"/>
      <c r="E10012" s="294"/>
      <c r="I10012" s="294"/>
    </row>
    <row r="10013" spans="3:9">
      <c r="C10013" s="294"/>
      <c r="E10013" s="294"/>
      <c r="I10013" s="294"/>
    </row>
    <row r="10014" spans="3:9">
      <c r="C10014" s="294"/>
      <c r="E10014" s="294"/>
      <c r="I10014" s="294"/>
    </row>
    <row r="10015" spans="3:9">
      <c r="C10015" s="294"/>
      <c r="E10015" s="294"/>
      <c r="I10015" s="294"/>
    </row>
    <row r="10016" spans="3:9">
      <c r="C10016" s="294"/>
      <c r="E10016" s="294"/>
      <c r="I10016" s="294"/>
    </row>
    <row r="10017" spans="3:9">
      <c r="C10017" s="294"/>
      <c r="E10017" s="294"/>
      <c r="I10017" s="294"/>
    </row>
    <row r="10018" spans="3:9">
      <c r="C10018" s="294"/>
      <c r="E10018" s="294"/>
      <c r="I10018" s="294"/>
    </row>
    <row r="10019" spans="3:9">
      <c r="C10019" s="294"/>
      <c r="E10019" s="294"/>
      <c r="I10019" s="294"/>
    </row>
    <row r="10020" spans="3:9">
      <c r="C10020" s="294"/>
      <c r="E10020" s="294"/>
      <c r="I10020" s="294"/>
    </row>
    <row r="10021" spans="3:9">
      <c r="C10021" s="294"/>
      <c r="E10021" s="294"/>
      <c r="I10021" s="294"/>
    </row>
    <row r="10022" spans="3:9">
      <c r="C10022" s="294"/>
      <c r="E10022" s="294"/>
      <c r="I10022" s="294"/>
    </row>
    <row r="10023" spans="3:9">
      <c r="C10023" s="294"/>
      <c r="E10023" s="294"/>
      <c r="I10023" s="294"/>
    </row>
    <row r="10024" spans="3:9">
      <c r="C10024" s="294"/>
      <c r="E10024" s="294"/>
      <c r="I10024" s="294"/>
    </row>
    <row r="10025" spans="3:9">
      <c r="C10025" s="294"/>
      <c r="E10025" s="294"/>
      <c r="I10025" s="294"/>
    </row>
    <row r="10026" spans="3:9">
      <c r="C10026" s="294"/>
      <c r="E10026" s="294"/>
      <c r="I10026" s="294"/>
    </row>
    <row r="10027" spans="3:9">
      <c r="C10027" s="294"/>
      <c r="E10027" s="294"/>
      <c r="I10027" s="294"/>
    </row>
    <row r="10028" spans="3:9">
      <c r="C10028" s="294"/>
      <c r="E10028" s="294"/>
      <c r="I10028" s="294"/>
    </row>
    <row r="10029" spans="3:9">
      <c r="C10029" s="294"/>
      <c r="E10029" s="294"/>
      <c r="I10029" s="294"/>
    </row>
    <row r="10030" spans="3:9">
      <c r="C10030" s="294"/>
      <c r="E10030" s="294"/>
      <c r="I10030" s="294"/>
    </row>
    <row r="10031" spans="3:9">
      <c r="C10031" s="294"/>
      <c r="E10031" s="294"/>
      <c r="I10031" s="294"/>
    </row>
    <row r="10032" spans="3:9">
      <c r="C10032" s="294"/>
      <c r="E10032" s="294"/>
      <c r="I10032" s="294"/>
    </row>
    <row r="10033" spans="3:9">
      <c r="C10033" s="294"/>
      <c r="E10033" s="294"/>
      <c r="I10033" s="294"/>
    </row>
    <row r="10034" spans="3:9">
      <c r="C10034" s="294"/>
      <c r="E10034" s="294"/>
      <c r="I10034" s="294"/>
    </row>
    <row r="10035" spans="3:9">
      <c r="C10035" s="294"/>
      <c r="E10035" s="294"/>
      <c r="I10035" s="294"/>
    </row>
    <row r="10036" spans="3:9">
      <c r="C10036" s="294"/>
      <c r="E10036" s="294"/>
      <c r="I10036" s="294"/>
    </row>
    <row r="10037" spans="3:9">
      <c r="C10037" s="294"/>
      <c r="E10037" s="294"/>
      <c r="I10037" s="294"/>
    </row>
    <row r="10038" spans="3:9">
      <c r="C10038" s="294"/>
      <c r="E10038" s="294"/>
      <c r="I10038" s="294"/>
    </row>
    <row r="10039" spans="3:9">
      <c r="C10039" s="294"/>
      <c r="E10039" s="294"/>
      <c r="I10039" s="294"/>
    </row>
    <row r="10040" spans="3:9">
      <c r="C10040" s="294"/>
      <c r="E10040" s="294"/>
      <c r="I10040" s="294"/>
    </row>
    <row r="10041" spans="3:9">
      <c r="C10041" s="294"/>
      <c r="E10041" s="294"/>
      <c r="I10041" s="294"/>
    </row>
    <row r="10042" spans="3:9">
      <c r="C10042" s="294"/>
      <c r="E10042" s="294"/>
      <c r="I10042" s="294"/>
    </row>
    <row r="10043" spans="3:9">
      <c r="C10043" s="294"/>
      <c r="E10043" s="294"/>
      <c r="I10043" s="294"/>
    </row>
    <row r="10044" spans="3:9">
      <c r="C10044" s="294"/>
      <c r="E10044" s="294"/>
      <c r="I10044" s="294"/>
    </row>
    <row r="10045" spans="3:9">
      <c r="C10045" s="294"/>
      <c r="E10045" s="294"/>
      <c r="I10045" s="294"/>
    </row>
    <row r="10046" spans="3:9">
      <c r="C10046" s="294"/>
      <c r="E10046" s="294"/>
      <c r="I10046" s="294"/>
    </row>
    <row r="10047" spans="3:9">
      <c r="C10047" s="294"/>
      <c r="E10047" s="294"/>
      <c r="I10047" s="294"/>
    </row>
    <row r="10048" spans="3:9">
      <c r="C10048" s="294"/>
      <c r="E10048" s="294"/>
      <c r="I10048" s="294"/>
    </row>
    <row r="10049" spans="3:9">
      <c r="C10049" s="294"/>
      <c r="E10049" s="294"/>
      <c r="I10049" s="294"/>
    </row>
    <row r="10050" spans="3:9">
      <c r="C10050" s="294"/>
      <c r="E10050" s="294"/>
      <c r="I10050" s="294"/>
    </row>
    <row r="10051" spans="3:9">
      <c r="C10051" s="294"/>
      <c r="E10051" s="294"/>
      <c r="I10051" s="294"/>
    </row>
    <row r="10052" spans="3:9">
      <c r="C10052" s="294"/>
      <c r="E10052" s="294"/>
      <c r="I10052" s="294"/>
    </row>
    <row r="10053" spans="3:9">
      <c r="C10053" s="294"/>
      <c r="E10053" s="294"/>
      <c r="I10053" s="294"/>
    </row>
    <row r="10054" spans="3:9">
      <c r="C10054" s="294"/>
      <c r="E10054" s="294"/>
      <c r="I10054" s="294"/>
    </row>
    <row r="10055" spans="3:9">
      <c r="C10055" s="294"/>
      <c r="E10055" s="294"/>
      <c r="I10055" s="294"/>
    </row>
    <row r="10056" spans="3:9">
      <c r="C10056" s="294"/>
      <c r="E10056" s="294"/>
      <c r="I10056" s="294"/>
    </row>
    <row r="10057" spans="3:9">
      <c r="C10057" s="294"/>
      <c r="E10057" s="294"/>
      <c r="I10057" s="294"/>
    </row>
    <row r="10058" spans="3:9">
      <c r="C10058" s="294"/>
      <c r="E10058" s="294"/>
      <c r="I10058" s="294"/>
    </row>
    <row r="10059" spans="3:9">
      <c r="C10059" s="294"/>
      <c r="E10059" s="294"/>
      <c r="I10059" s="294"/>
    </row>
    <row r="10060" spans="3:9">
      <c r="C10060" s="294"/>
      <c r="E10060" s="294"/>
      <c r="I10060" s="294"/>
    </row>
    <row r="10061" spans="3:9">
      <c r="C10061" s="294"/>
      <c r="E10061" s="294"/>
      <c r="I10061" s="294"/>
    </row>
    <row r="10062" spans="3:9">
      <c r="C10062" s="294"/>
      <c r="E10062" s="294"/>
      <c r="I10062" s="294"/>
    </row>
    <row r="10063" spans="3:9">
      <c r="C10063" s="294"/>
      <c r="E10063" s="294"/>
      <c r="I10063" s="294"/>
    </row>
    <row r="10064" spans="3:9">
      <c r="C10064" s="294"/>
      <c r="E10064" s="294"/>
      <c r="I10064" s="294"/>
    </row>
    <row r="10065" spans="3:9">
      <c r="C10065" s="294"/>
      <c r="E10065" s="294"/>
      <c r="I10065" s="294"/>
    </row>
    <row r="10066" spans="3:9">
      <c r="C10066" s="294"/>
      <c r="E10066" s="294"/>
      <c r="I10066" s="294"/>
    </row>
    <row r="10067" spans="3:9">
      <c r="C10067" s="294"/>
      <c r="E10067" s="294"/>
      <c r="I10067" s="294"/>
    </row>
    <row r="10068" spans="3:9">
      <c r="C10068" s="294"/>
      <c r="E10068" s="294"/>
      <c r="I10068" s="294"/>
    </row>
    <row r="10069" spans="3:9">
      <c r="C10069" s="294"/>
      <c r="E10069" s="294"/>
      <c r="I10069" s="294"/>
    </row>
    <row r="10070" spans="3:9">
      <c r="C10070" s="294"/>
      <c r="E10070" s="294"/>
      <c r="I10070" s="294"/>
    </row>
    <row r="10071" spans="3:9">
      <c r="C10071" s="294"/>
      <c r="E10071" s="294"/>
      <c r="I10071" s="294"/>
    </row>
    <row r="10072" spans="3:9">
      <c r="C10072" s="294"/>
      <c r="E10072" s="294"/>
      <c r="I10072" s="294"/>
    </row>
    <row r="10073" spans="3:9">
      <c r="C10073" s="294"/>
      <c r="E10073" s="294"/>
      <c r="I10073" s="294"/>
    </row>
    <row r="10074" spans="3:9">
      <c r="C10074" s="294"/>
      <c r="E10074" s="294"/>
      <c r="I10074" s="294"/>
    </row>
    <row r="10075" spans="3:9">
      <c r="C10075" s="294"/>
      <c r="E10075" s="294"/>
      <c r="I10075" s="294"/>
    </row>
    <row r="10076" spans="3:9">
      <c r="C10076" s="294"/>
      <c r="E10076" s="294"/>
      <c r="I10076" s="294"/>
    </row>
    <row r="10077" spans="3:9">
      <c r="C10077" s="294"/>
      <c r="E10077" s="294"/>
      <c r="I10077" s="294"/>
    </row>
    <row r="10078" spans="3:9">
      <c r="C10078" s="294"/>
      <c r="E10078" s="294"/>
      <c r="I10078" s="294"/>
    </row>
    <row r="10079" spans="3:9">
      <c r="C10079" s="294"/>
      <c r="E10079" s="294"/>
      <c r="I10079" s="294"/>
    </row>
    <row r="10080" spans="3:9">
      <c r="C10080" s="294"/>
      <c r="E10080" s="294"/>
      <c r="I10080" s="294"/>
    </row>
    <row r="10081" spans="3:9">
      <c r="C10081" s="294"/>
      <c r="E10081" s="294"/>
      <c r="I10081" s="294"/>
    </row>
    <row r="10082" spans="3:9">
      <c r="C10082" s="294"/>
      <c r="E10082" s="294"/>
      <c r="I10082" s="294"/>
    </row>
    <row r="10083" spans="3:9">
      <c r="C10083" s="294"/>
      <c r="E10083" s="294"/>
      <c r="I10083" s="294"/>
    </row>
    <row r="10084" spans="3:9">
      <c r="C10084" s="294"/>
      <c r="E10084" s="294"/>
      <c r="I10084" s="294"/>
    </row>
    <row r="10085" spans="3:9">
      <c r="C10085" s="294"/>
      <c r="E10085" s="294"/>
      <c r="I10085" s="294"/>
    </row>
    <row r="10086" spans="3:9">
      <c r="C10086" s="294"/>
      <c r="E10086" s="294"/>
      <c r="I10086" s="294"/>
    </row>
    <row r="10087" spans="3:9">
      <c r="C10087" s="294"/>
      <c r="E10087" s="294"/>
      <c r="I10087" s="294"/>
    </row>
    <row r="10088" spans="3:9">
      <c r="C10088" s="294"/>
      <c r="E10088" s="294"/>
      <c r="I10088" s="294"/>
    </row>
    <row r="10089" spans="3:9">
      <c r="C10089" s="294"/>
      <c r="E10089" s="294"/>
      <c r="I10089" s="294"/>
    </row>
    <row r="10090" spans="3:9">
      <c r="C10090" s="294"/>
      <c r="E10090" s="294"/>
      <c r="I10090" s="294"/>
    </row>
    <row r="10091" spans="3:9">
      <c r="C10091" s="294"/>
      <c r="E10091" s="294"/>
      <c r="I10091" s="294"/>
    </row>
    <row r="10092" spans="3:9">
      <c r="C10092" s="294"/>
      <c r="E10092" s="294"/>
      <c r="I10092" s="294"/>
    </row>
    <row r="10093" spans="3:9">
      <c r="C10093" s="294"/>
      <c r="E10093" s="294"/>
      <c r="I10093" s="294"/>
    </row>
    <row r="10094" spans="3:9">
      <c r="C10094" s="294"/>
      <c r="E10094" s="294"/>
      <c r="I10094" s="294"/>
    </row>
    <row r="10095" spans="3:9">
      <c r="C10095" s="294"/>
      <c r="E10095" s="294"/>
      <c r="I10095" s="294"/>
    </row>
    <row r="10096" spans="3:9">
      <c r="C10096" s="294"/>
      <c r="E10096" s="294"/>
      <c r="I10096" s="294"/>
    </row>
    <row r="10097" spans="3:9">
      <c r="C10097" s="294"/>
      <c r="E10097" s="294"/>
      <c r="I10097" s="294"/>
    </row>
    <row r="10098" spans="3:9">
      <c r="C10098" s="294"/>
      <c r="E10098" s="294"/>
      <c r="I10098" s="294"/>
    </row>
    <row r="10099" spans="3:9">
      <c r="C10099" s="294"/>
      <c r="E10099" s="294"/>
      <c r="I10099" s="294"/>
    </row>
    <row r="10100" spans="3:9">
      <c r="C10100" s="294"/>
      <c r="E10100" s="294"/>
      <c r="I10100" s="294"/>
    </row>
    <row r="10101" spans="3:9">
      <c r="C10101" s="294"/>
      <c r="E10101" s="294"/>
      <c r="I10101" s="294"/>
    </row>
    <row r="10102" spans="3:9">
      <c r="C10102" s="294"/>
      <c r="E10102" s="294"/>
      <c r="I10102" s="294"/>
    </row>
    <row r="10103" spans="3:9">
      <c r="C10103" s="294"/>
      <c r="E10103" s="294"/>
      <c r="I10103" s="294"/>
    </row>
    <row r="10104" spans="3:9">
      <c r="C10104" s="294"/>
      <c r="E10104" s="294"/>
      <c r="I10104" s="294"/>
    </row>
    <row r="10105" spans="3:9">
      <c r="C10105" s="294"/>
      <c r="E10105" s="294"/>
      <c r="I10105" s="294"/>
    </row>
    <row r="10106" spans="3:9">
      <c r="C10106" s="294"/>
      <c r="E10106" s="294"/>
      <c r="I10106" s="294"/>
    </row>
    <row r="10107" spans="3:9">
      <c r="C10107" s="294"/>
      <c r="E10107" s="294"/>
      <c r="I10107" s="294"/>
    </row>
    <row r="10108" spans="3:9">
      <c r="C10108" s="294"/>
      <c r="E10108" s="294"/>
      <c r="I10108" s="294"/>
    </row>
    <row r="10109" spans="3:9">
      <c r="C10109" s="294"/>
      <c r="E10109" s="294"/>
      <c r="I10109" s="294"/>
    </row>
    <row r="10110" spans="3:9">
      <c r="C10110" s="294"/>
      <c r="E10110" s="294"/>
      <c r="I10110" s="294"/>
    </row>
    <row r="10111" spans="3:9">
      <c r="C10111" s="294"/>
      <c r="E10111" s="294"/>
      <c r="I10111" s="294"/>
    </row>
    <row r="10112" spans="3:9">
      <c r="C10112" s="294"/>
      <c r="E10112" s="294"/>
      <c r="I10112" s="294"/>
    </row>
    <row r="10113" spans="3:9">
      <c r="C10113" s="294"/>
      <c r="E10113" s="294"/>
      <c r="I10113" s="294"/>
    </row>
    <row r="10114" spans="3:9">
      <c r="C10114" s="294"/>
      <c r="E10114" s="294"/>
      <c r="I10114" s="294"/>
    </row>
    <row r="10115" spans="3:9">
      <c r="C10115" s="294"/>
      <c r="E10115" s="294"/>
      <c r="I10115" s="294"/>
    </row>
    <row r="10116" spans="3:9">
      <c r="C10116" s="294"/>
      <c r="E10116" s="294"/>
      <c r="I10116" s="294"/>
    </row>
    <row r="10117" spans="3:9">
      <c r="C10117" s="294"/>
      <c r="E10117" s="294"/>
      <c r="I10117" s="294"/>
    </row>
    <row r="10118" spans="3:9">
      <c r="C10118" s="294"/>
      <c r="E10118" s="294"/>
      <c r="I10118" s="294"/>
    </row>
    <row r="10119" spans="3:9">
      <c r="C10119" s="294"/>
      <c r="E10119" s="294"/>
      <c r="I10119" s="294"/>
    </row>
    <row r="10120" spans="3:9">
      <c r="C10120" s="294"/>
      <c r="E10120" s="294"/>
      <c r="I10120" s="294"/>
    </row>
    <row r="10121" spans="3:9">
      <c r="C10121" s="294"/>
      <c r="E10121" s="294"/>
      <c r="I10121" s="294"/>
    </row>
    <row r="10122" spans="3:9">
      <c r="C10122" s="294"/>
      <c r="E10122" s="294"/>
      <c r="I10122" s="294"/>
    </row>
    <row r="10123" spans="3:9">
      <c r="C10123" s="294"/>
      <c r="E10123" s="294"/>
      <c r="I10123" s="294"/>
    </row>
    <row r="10124" spans="3:9">
      <c r="C10124" s="294"/>
      <c r="E10124" s="294"/>
      <c r="I10124" s="294"/>
    </row>
    <row r="10125" spans="3:9">
      <c r="C10125" s="294"/>
      <c r="E10125" s="294"/>
      <c r="I10125" s="294"/>
    </row>
    <row r="10126" spans="3:9">
      <c r="C10126" s="294"/>
      <c r="E10126" s="294"/>
      <c r="I10126" s="294"/>
    </row>
    <row r="10127" spans="3:9">
      <c r="C10127" s="294"/>
      <c r="E10127" s="294"/>
      <c r="I10127" s="294"/>
    </row>
    <row r="10128" spans="3:9">
      <c r="C10128" s="294"/>
      <c r="E10128" s="294"/>
      <c r="I10128" s="294"/>
    </row>
    <row r="10129" spans="3:9">
      <c r="C10129" s="294"/>
      <c r="E10129" s="294"/>
      <c r="I10129" s="294"/>
    </row>
    <row r="10130" spans="3:9">
      <c r="C10130" s="294"/>
      <c r="E10130" s="294"/>
      <c r="I10130" s="294"/>
    </row>
    <row r="10131" spans="3:9">
      <c r="C10131" s="294"/>
      <c r="E10131" s="294"/>
      <c r="I10131" s="294"/>
    </row>
    <row r="10132" spans="3:9">
      <c r="C10132" s="294"/>
      <c r="E10132" s="294"/>
      <c r="I10132" s="294"/>
    </row>
    <row r="10133" spans="3:9">
      <c r="C10133" s="294"/>
      <c r="E10133" s="294"/>
      <c r="I10133" s="294"/>
    </row>
    <row r="10134" spans="3:9">
      <c r="C10134" s="294"/>
      <c r="E10134" s="294"/>
      <c r="I10134" s="294"/>
    </row>
    <row r="10135" spans="3:9">
      <c r="C10135" s="294"/>
      <c r="E10135" s="294"/>
      <c r="I10135" s="294"/>
    </row>
    <row r="10136" spans="3:9">
      <c r="C10136" s="294"/>
      <c r="E10136" s="294"/>
      <c r="I10136" s="294"/>
    </row>
    <row r="10137" spans="3:9">
      <c r="C10137" s="294"/>
      <c r="E10137" s="294"/>
      <c r="I10137" s="294"/>
    </row>
    <row r="10138" spans="3:9">
      <c r="C10138" s="294"/>
      <c r="E10138" s="294"/>
      <c r="I10138" s="294"/>
    </row>
    <row r="10139" spans="3:9">
      <c r="C10139" s="294"/>
      <c r="E10139" s="294"/>
      <c r="I10139" s="294"/>
    </row>
    <row r="10140" spans="3:9">
      <c r="C10140" s="294"/>
      <c r="E10140" s="294"/>
      <c r="I10140" s="294"/>
    </row>
    <row r="10141" spans="3:9">
      <c r="C10141" s="294"/>
      <c r="E10141" s="294"/>
      <c r="I10141" s="294"/>
    </row>
    <row r="10142" spans="3:9">
      <c r="C10142" s="294"/>
      <c r="E10142" s="294"/>
      <c r="I10142" s="294"/>
    </row>
    <row r="10143" spans="3:9">
      <c r="C10143" s="294"/>
      <c r="E10143" s="294"/>
      <c r="I10143" s="294"/>
    </row>
    <row r="10144" spans="3:9">
      <c r="C10144" s="294"/>
      <c r="E10144" s="294"/>
      <c r="I10144" s="294"/>
    </row>
    <row r="10145" spans="3:9">
      <c r="C10145" s="294"/>
      <c r="E10145" s="294"/>
      <c r="I10145" s="294"/>
    </row>
    <row r="10146" spans="3:9">
      <c r="C10146" s="294"/>
      <c r="E10146" s="294"/>
      <c r="I10146" s="294"/>
    </row>
    <row r="10147" spans="3:9">
      <c r="C10147" s="294"/>
      <c r="E10147" s="294"/>
      <c r="I10147" s="294"/>
    </row>
    <row r="10148" spans="3:9">
      <c r="C10148" s="294"/>
      <c r="E10148" s="294"/>
      <c r="I10148" s="294"/>
    </row>
    <row r="10149" spans="3:9">
      <c r="C10149" s="294"/>
      <c r="E10149" s="294"/>
      <c r="I10149" s="294"/>
    </row>
    <row r="10150" spans="3:9">
      <c r="C10150" s="294"/>
      <c r="E10150" s="294"/>
      <c r="I10150" s="294"/>
    </row>
    <row r="10151" spans="3:9">
      <c r="C10151" s="294"/>
      <c r="E10151" s="294"/>
      <c r="I10151" s="294"/>
    </row>
    <row r="10152" spans="3:9">
      <c r="C10152" s="294"/>
      <c r="E10152" s="294"/>
      <c r="I10152" s="294"/>
    </row>
    <row r="10153" spans="3:9">
      <c r="C10153" s="294"/>
      <c r="E10153" s="294"/>
      <c r="I10153" s="294"/>
    </row>
    <row r="10154" spans="3:9">
      <c r="C10154" s="294"/>
      <c r="E10154" s="294"/>
      <c r="I10154" s="294"/>
    </row>
    <row r="10155" spans="3:9">
      <c r="C10155" s="294"/>
      <c r="E10155" s="294"/>
      <c r="I10155" s="294"/>
    </row>
    <row r="10156" spans="3:9">
      <c r="C10156" s="294"/>
      <c r="E10156" s="294"/>
      <c r="I10156" s="294"/>
    </row>
    <row r="10157" spans="3:9">
      <c r="C10157" s="294"/>
      <c r="E10157" s="294"/>
      <c r="I10157" s="294"/>
    </row>
    <row r="10158" spans="3:9">
      <c r="C10158" s="294"/>
      <c r="E10158" s="294"/>
      <c r="I10158" s="294"/>
    </row>
    <row r="10159" spans="3:9">
      <c r="C10159" s="294"/>
      <c r="E10159" s="294"/>
      <c r="I10159" s="294"/>
    </row>
    <row r="10160" spans="3:9">
      <c r="C10160" s="294"/>
      <c r="E10160" s="294"/>
      <c r="I10160" s="294"/>
    </row>
    <row r="10161" spans="3:9">
      <c r="C10161" s="294"/>
      <c r="E10161" s="294"/>
      <c r="I10161" s="294"/>
    </row>
    <row r="10162" spans="3:9">
      <c r="C10162" s="294"/>
      <c r="E10162" s="294"/>
      <c r="I10162" s="294"/>
    </row>
    <row r="10163" spans="3:9">
      <c r="C10163" s="294"/>
      <c r="E10163" s="294"/>
      <c r="I10163" s="294"/>
    </row>
    <row r="10164" spans="3:9">
      <c r="C10164" s="294"/>
      <c r="E10164" s="294"/>
      <c r="I10164" s="294"/>
    </row>
    <row r="10165" spans="3:9">
      <c r="C10165" s="294"/>
      <c r="E10165" s="294"/>
      <c r="I10165" s="294"/>
    </row>
    <row r="10166" spans="3:9">
      <c r="C10166" s="294"/>
      <c r="E10166" s="294"/>
      <c r="I10166" s="294"/>
    </row>
    <row r="10167" spans="3:9">
      <c r="C10167" s="294"/>
      <c r="E10167" s="294"/>
      <c r="I10167" s="294"/>
    </row>
    <row r="10168" spans="3:9">
      <c r="C10168" s="294"/>
      <c r="E10168" s="294"/>
      <c r="I10168" s="294"/>
    </row>
    <row r="10169" spans="3:9">
      <c r="C10169" s="294"/>
      <c r="E10169" s="294"/>
      <c r="I10169" s="294"/>
    </row>
    <row r="10170" spans="3:9">
      <c r="C10170" s="294"/>
      <c r="E10170" s="294"/>
      <c r="I10170" s="294"/>
    </row>
    <row r="10171" spans="3:9">
      <c r="C10171" s="294"/>
      <c r="E10171" s="294"/>
      <c r="I10171" s="294"/>
    </row>
    <row r="10172" spans="3:9">
      <c r="C10172" s="294"/>
      <c r="E10172" s="294"/>
      <c r="I10172" s="294"/>
    </row>
    <row r="10173" spans="3:9">
      <c r="C10173" s="294"/>
      <c r="E10173" s="294"/>
      <c r="I10173" s="294"/>
    </row>
    <row r="10174" spans="3:9">
      <c r="C10174" s="294"/>
      <c r="E10174" s="294"/>
      <c r="I10174" s="294"/>
    </row>
    <row r="10175" spans="3:9">
      <c r="C10175" s="294"/>
      <c r="E10175" s="294"/>
      <c r="I10175" s="294"/>
    </row>
    <row r="10176" spans="3:9">
      <c r="C10176" s="294"/>
      <c r="E10176" s="294"/>
      <c r="I10176" s="294"/>
    </row>
    <row r="10177" spans="3:9">
      <c r="C10177" s="294"/>
      <c r="E10177" s="294"/>
      <c r="I10177" s="294"/>
    </row>
    <row r="10178" spans="3:9">
      <c r="C10178" s="294"/>
      <c r="E10178" s="294"/>
      <c r="I10178" s="294"/>
    </row>
    <row r="10179" spans="3:9">
      <c r="C10179" s="294"/>
      <c r="E10179" s="294"/>
      <c r="I10179" s="294"/>
    </row>
    <row r="10180" spans="3:9">
      <c r="C10180" s="294"/>
      <c r="E10180" s="294"/>
      <c r="I10180" s="294"/>
    </row>
    <row r="10181" spans="3:9">
      <c r="C10181" s="294"/>
      <c r="E10181" s="294"/>
      <c r="I10181" s="294"/>
    </row>
    <row r="10182" spans="3:9">
      <c r="C10182" s="294"/>
      <c r="E10182" s="294"/>
      <c r="I10182" s="294"/>
    </row>
    <row r="10183" spans="3:9">
      <c r="C10183" s="294"/>
      <c r="E10183" s="294"/>
      <c r="I10183" s="294"/>
    </row>
    <row r="10184" spans="3:9">
      <c r="C10184" s="294"/>
      <c r="E10184" s="294"/>
      <c r="I10184" s="294"/>
    </row>
    <row r="10185" spans="3:9">
      <c r="C10185" s="294"/>
      <c r="E10185" s="294"/>
      <c r="I10185" s="294"/>
    </row>
    <row r="10186" spans="3:9">
      <c r="C10186" s="294"/>
      <c r="E10186" s="294"/>
      <c r="I10186" s="294"/>
    </row>
    <row r="10187" spans="3:9">
      <c r="C10187" s="294"/>
      <c r="E10187" s="294"/>
      <c r="I10187" s="294"/>
    </row>
    <row r="10188" spans="3:9">
      <c r="C10188" s="294"/>
      <c r="E10188" s="294"/>
      <c r="I10188" s="294"/>
    </row>
    <row r="10189" spans="3:9">
      <c r="C10189" s="294"/>
      <c r="E10189" s="294"/>
      <c r="I10189" s="294"/>
    </row>
    <row r="10190" spans="3:9">
      <c r="C10190" s="294"/>
      <c r="E10190" s="294"/>
      <c r="I10190" s="294"/>
    </row>
    <row r="10191" spans="3:9">
      <c r="C10191" s="294"/>
      <c r="E10191" s="294"/>
      <c r="I10191" s="294"/>
    </row>
    <row r="10192" spans="3:9">
      <c r="C10192" s="294"/>
      <c r="E10192" s="294"/>
      <c r="I10192" s="294"/>
    </row>
    <row r="10193" spans="3:9">
      <c r="C10193" s="294"/>
      <c r="E10193" s="294"/>
      <c r="I10193" s="294"/>
    </row>
    <row r="10194" spans="3:9">
      <c r="C10194" s="294"/>
      <c r="E10194" s="294"/>
      <c r="I10194" s="294"/>
    </row>
    <row r="10195" spans="3:9">
      <c r="C10195" s="294"/>
      <c r="E10195" s="294"/>
      <c r="I10195" s="294"/>
    </row>
    <row r="10196" spans="3:9">
      <c r="C10196" s="294"/>
      <c r="E10196" s="294"/>
      <c r="I10196" s="294"/>
    </row>
    <row r="10197" spans="3:9">
      <c r="C10197" s="294"/>
      <c r="E10197" s="294"/>
      <c r="I10197" s="294"/>
    </row>
    <row r="10198" spans="3:9">
      <c r="C10198" s="294"/>
      <c r="E10198" s="294"/>
      <c r="I10198" s="294"/>
    </row>
    <row r="10199" spans="3:9">
      <c r="C10199" s="294"/>
      <c r="E10199" s="294"/>
      <c r="I10199" s="294"/>
    </row>
    <row r="10200" spans="3:9">
      <c r="C10200" s="294"/>
      <c r="E10200" s="294"/>
      <c r="I10200" s="294"/>
    </row>
    <row r="10201" spans="3:9">
      <c r="C10201" s="294"/>
      <c r="E10201" s="294"/>
      <c r="I10201" s="294"/>
    </row>
    <row r="10202" spans="3:9">
      <c r="C10202" s="294"/>
      <c r="E10202" s="294"/>
      <c r="I10202" s="294"/>
    </row>
    <row r="10203" spans="3:9">
      <c r="C10203" s="294"/>
      <c r="E10203" s="294"/>
      <c r="I10203" s="294"/>
    </row>
    <row r="10204" spans="3:9">
      <c r="C10204" s="294"/>
      <c r="E10204" s="294"/>
      <c r="I10204" s="294"/>
    </row>
    <row r="10205" spans="3:9">
      <c r="C10205" s="294"/>
      <c r="E10205" s="294"/>
      <c r="I10205" s="294"/>
    </row>
    <row r="10206" spans="3:9">
      <c r="C10206" s="294"/>
      <c r="E10206" s="294"/>
      <c r="I10206" s="294"/>
    </row>
    <row r="10207" spans="3:9">
      <c r="C10207" s="294"/>
      <c r="E10207" s="294"/>
      <c r="I10207" s="294"/>
    </row>
    <row r="10208" spans="3:9">
      <c r="C10208" s="294"/>
      <c r="E10208" s="294"/>
      <c r="I10208" s="294"/>
    </row>
    <row r="10209" spans="3:9">
      <c r="C10209" s="294"/>
      <c r="E10209" s="294"/>
      <c r="I10209" s="294"/>
    </row>
    <row r="10210" spans="3:9">
      <c r="C10210" s="294"/>
      <c r="E10210" s="294"/>
      <c r="I10210" s="294"/>
    </row>
    <row r="10211" spans="3:9">
      <c r="C10211" s="294"/>
      <c r="E10211" s="294"/>
      <c r="I10211" s="294"/>
    </row>
    <row r="10212" spans="3:9">
      <c r="C10212" s="294"/>
      <c r="E10212" s="294"/>
      <c r="I10212" s="294"/>
    </row>
    <row r="10213" spans="3:9">
      <c r="C10213" s="294"/>
      <c r="E10213" s="294"/>
      <c r="I10213" s="294"/>
    </row>
    <row r="10214" spans="3:9">
      <c r="C10214" s="294"/>
      <c r="E10214" s="294"/>
      <c r="I10214" s="294"/>
    </row>
    <row r="10215" spans="3:9">
      <c r="C10215" s="294"/>
      <c r="E10215" s="294"/>
      <c r="I10215" s="294"/>
    </row>
    <row r="10216" spans="3:9">
      <c r="C10216" s="294"/>
      <c r="E10216" s="294"/>
      <c r="I10216" s="294"/>
    </row>
    <row r="10217" spans="3:9">
      <c r="C10217" s="294"/>
      <c r="E10217" s="294"/>
      <c r="I10217" s="294"/>
    </row>
    <row r="10218" spans="3:9">
      <c r="C10218" s="294"/>
      <c r="E10218" s="294"/>
      <c r="I10218" s="294"/>
    </row>
    <row r="10219" spans="3:9">
      <c r="C10219" s="294"/>
      <c r="E10219" s="294"/>
      <c r="I10219" s="294"/>
    </row>
    <row r="10220" spans="3:9">
      <c r="C10220" s="294"/>
      <c r="E10220" s="294"/>
      <c r="I10220" s="294"/>
    </row>
    <row r="10221" spans="3:9">
      <c r="C10221" s="294"/>
      <c r="E10221" s="294"/>
      <c r="I10221" s="294"/>
    </row>
    <row r="10222" spans="3:9">
      <c r="C10222" s="294"/>
      <c r="E10222" s="294"/>
      <c r="I10222" s="294"/>
    </row>
    <row r="10223" spans="3:9">
      <c r="C10223" s="294"/>
      <c r="E10223" s="294"/>
      <c r="I10223" s="294"/>
    </row>
    <row r="10224" spans="3:9">
      <c r="C10224" s="294"/>
      <c r="E10224" s="294"/>
      <c r="I10224" s="294"/>
    </row>
    <row r="10225" spans="3:9">
      <c r="C10225" s="294"/>
      <c r="E10225" s="294"/>
      <c r="I10225" s="294"/>
    </row>
    <row r="10226" spans="3:9">
      <c r="C10226" s="294"/>
      <c r="E10226" s="294"/>
      <c r="I10226" s="294"/>
    </row>
    <row r="10227" spans="3:9">
      <c r="C10227" s="294"/>
      <c r="E10227" s="294"/>
      <c r="I10227" s="294"/>
    </row>
    <row r="10228" spans="3:9">
      <c r="C10228" s="294"/>
      <c r="E10228" s="294"/>
      <c r="I10228" s="294"/>
    </row>
    <row r="10229" spans="3:9">
      <c r="C10229" s="294"/>
      <c r="E10229" s="294"/>
      <c r="I10229" s="294"/>
    </row>
    <row r="10230" spans="3:9">
      <c r="C10230" s="294"/>
      <c r="E10230" s="294"/>
      <c r="I10230" s="294"/>
    </row>
    <row r="10231" spans="3:9">
      <c r="C10231" s="294"/>
      <c r="E10231" s="294"/>
      <c r="I10231" s="294"/>
    </row>
    <row r="10232" spans="3:9">
      <c r="C10232" s="294"/>
      <c r="E10232" s="294"/>
      <c r="I10232" s="294"/>
    </row>
    <row r="10233" spans="3:9">
      <c r="C10233" s="294"/>
      <c r="E10233" s="294"/>
      <c r="I10233" s="294"/>
    </row>
    <row r="10234" spans="3:9">
      <c r="C10234" s="294"/>
      <c r="E10234" s="294"/>
      <c r="I10234" s="294"/>
    </row>
    <row r="10235" spans="3:9">
      <c r="C10235" s="294"/>
      <c r="E10235" s="294"/>
      <c r="I10235" s="294"/>
    </row>
    <row r="10236" spans="3:9">
      <c r="C10236" s="294"/>
      <c r="E10236" s="294"/>
      <c r="I10236" s="294"/>
    </row>
    <row r="10237" spans="3:9">
      <c r="C10237" s="294"/>
      <c r="E10237" s="294"/>
      <c r="I10237" s="294"/>
    </row>
    <row r="10238" spans="3:9">
      <c r="C10238" s="294"/>
      <c r="E10238" s="294"/>
      <c r="I10238" s="294"/>
    </row>
    <row r="10239" spans="3:9">
      <c r="C10239" s="294"/>
      <c r="E10239" s="294"/>
      <c r="I10239" s="294"/>
    </row>
    <row r="10240" spans="3:9">
      <c r="C10240" s="294"/>
      <c r="E10240" s="294"/>
      <c r="I10240" s="294"/>
    </row>
    <row r="10241" spans="3:9">
      <c r="C10241" s="294"/>
      <c r="E10241" s="294"/>
      <c r="I10241" s="294"/>
    </row>
    <row r="10242" spans="3:9">
      <c r="C10242" s="294"/>
      <c r="E10242" s="294"/>
      <c r="I10242" s="294"/>
    </row>
    <row r="10243" spans="3:9">
      <c r="C10243" s="294"/>
      <c r="E10243" s="294"/>
      <c r="I10243" s="294"/>
    </row>
    <row r="10244" spans="3:9">
      <c r="C10244" s="294"/>
      <c r="E10244" s="294"/>
      <c r="I10244" s="294"/>
    </row>
    <row r="10245" spans="3:9">
      <c r="C10245" s="294"/>
      <c r="E10245" s="294"/>
      <c r="I10245" s="294"/>
    </row>
    <row r="10246" spans="3:9">
      <c r="C10246" s="294"/>
      <c r="E10246" s="294"/>
      <c r="I10246" s="294"/>
    </row>
    <row r="10247" spans="3:9">
      <c r="C10247" s="294"/>
      <c r="E10247" s="294"/>
      <c r="I10247" s="294"/>
    </row>
    <row r="10248" spans="3:9">
      <c r="C10248" s="294"/>
      <c r="E10248" s="294"/>
      <c r="I10248" s="294"/>
    </row>
    <row r="10249" spans="3:9">
      <c r="C10249" s="294"/>
      <c r="E10249" s="294"/>
      <c r="I10249" s="294"/>
    </row>
    <row r="10250" spans="3:9">
      <c r="C10250" s="294"/>
      <c r="E10250" s="294"/>
      <c r="I10250" s="294"/>
    </row>
    <row r="10251" spans="3:9">
      <c r="C10251" s="294"/>
      <c r="E10251" s="294"/>
      <c r="I10251" s="294"/>
    </row>
    <row r="10252" spans="3:9">
      <c r="C10252" s="294"/>
      <c r="E10252" s="294"/>
      <c r="I10252" s="294"/>
    </row>
    <row r="10253" spans="3:9">
      <c r="C10253" s="294"/>
      <c r="E10253" s="294"/>
      <c r="I10253" s="294"/>
    </row>
    <row r="10254" spans="3:9">
      <c r="C10254" s="294"/>
      <c r="E10254" s="294"/>
      <c r="I10254" s="294"/>
    </row>
    <row r="10255" spans="3:9">
      <c r="C10255" s="294"/>
      <c r="E10255" s="294"/>
      <c r="I10255" s="294"/>
    </row>
    <row r="10256" spans="3:9">
      <c r="C10256" s="294"/>
      <c r="E10256" s="294"/>
      <c r="I10256" s="294"/>
    </row>
    <row r="10257" spans="3:9">
      <c r="C10257" s="294"/>
      <c r="E10257" s="294"/>
      <c r="I10257" s="294"/>
    </row>
    <row r="10258" spans="3:9">
      <c r="C10258" s="294"/>
      <c r="E10258" s="294"/>
      <c r="I10258" s="294"/>
    </row>
    <row r="10259" spans="3:9">
      <c r="C10259" s="294"/>
      <c r="E10259" s="294"/>
      <c r="I10259" s="294"/>
    </row>
    <row r="10260" spans="3:9">
      <c r="C10260" s="294"/>
      <c r="E10260" s="294"/>
      <c r="I10260" s="294"/>
    </row>
    <row r="10261" spans="3:9">
      <c r="C10261" s="294"/>
      <c r="E10261" s="294"/>
      <c r="I10261" s="294"/>
    </row>
    <row r="10262" spans="3:9">
      <c r="C10262" s="294"/>
      <c r="E10262" s="294"/>
      <c r="I10262" s="294"/>
    </row>
    <row r="10263" spans="3:9">
      <c r="C10263" s="294"/>
      <c r="E10263" s="294"/>
      <c r="I10263" s="294"/>
    </row>
    <row r="10264" spans="3:9">
      <c r="C10264" s="294"/>
      <c r="E10264" s="294"/>
      <c r="I10264" s="294"/>
    </row>
    <row r="10265" spans="3:9">
      <c r="C10265" s="294"/>
      <c r="E10265" s="294"/>
      <c r="I10265" s="294"/>
    </row>
    <row r="10266" spans="3:9">
      <c r="C10266" s="294"/>
      <c r="E10266" s="294"/>
      <c r="I10266" s="294"/>
    </row>
    <row r="10267" spans="3:9">
      <c r="C10267" s="294"/>
      <c r="E10267" s="294"/>
      <c r="I10267" s="294"/>
    </row>
    <row r="10268" spans="3:9">
      <c r="C10268" s="294"/>
      <c r="E10268" s="294"/>
      <c r="I10268" s="294"/>
    </row>
    <row r="10269" spans="3:9">
      <c r="C10269" s="294"/>
      <c r="E10269" s="294"/>
      <c r="I10269" s="294"/>
    </row>
    <row r="10270" spans="3:9">
      <c r="C10270" s="294"/>
      <c r="E10270" s="294"/>
      <c r="I10270" s="294"/>
    </row>
    <row r="10271" spans="3:9">
      <c r="C10271" s="294"/>
      <c r="E10271" s="294"/>
      <c r="I10271" s="294"/>
    </row>
    <row r="10272" spans="3:9">
      <c r="C10272" s="294"/>
      <c r="E10272" s="294"/>
      <c r="I10272" s="294"/>
    </row>
    <row r="10273" spans="3:9">
      <c r="C10273" s="294"/>
      <c r="E10273" s="294"/>
      <c r="I10273" s="294"/>
    </row>
    <row r="10274" spans="3:9">
      <c r="C10274" s="294"/>
      <c r="E10274" s="294"/>
      <c r="I10274" s="294"/>
    </row>
    <row r="10275" spans="3:9">
      <c r="C10275" s="294"/>
      <c r="E10275" s="294"/>
      <c r="I10275" s="294"/>
    </row>
    <row r="10276" spans="3:9">
      <c r="C10276" s="294"/>
      <c r="E10276" s="294"/>
      <c r="I10276" s="294"/>
    </row>
    <row r="10277" spans="3:9">
      <c r="C10277" s="294"/>
      <c r="E10277" s="294"/>
      <c r="I10277" s="294"/>
    </row>
    <row r="10278" spans="3:9">
      <c r="C10278" s="294"/>
      <c r="E10278" s="294"/>
      <c r="I10278" s="294"/>
    </row>
    <row r="10279" spans="3:9">
      <c r="C10279" s="294"/>
      <c r="E10279" s="294"/>
      <c r="I10279" s="294"/>
    </row>
    <row r="10280" spans="3:9">
      <c r="C10280" s="294"/>
      <c r="E10280" s="294"/>
      <c r="I10280" s="294"/>
    </row>
    <row r="10281" spans="3:9">
      <c r="C10281" s="294"/>
      <c r="E10281" s="294"/>
      <c r="I10281" s="294"/>
    </row>
    <row r="10282" spans="3:9">
      <c r="C10282" s="294"/>
      <c r="E10282" s="294"/>
      <c r="I10282" s="294"/>
    </row>
    <row r="10283" spans="3:9">
      <c r="C10283" s="294"/>
      <c r="E10283" s="294"/>
      <c r="I10283" s="294"/>
    </row>
    <row r="10284" spans="3:9">
      <c r="C10284" s="294"/>
      <c r="E10284" s="294"/>
      <c r="I10284" s="294"/>
    </row>
    <row r="10285" spans="3:9">
      <c r="C10285" s="294"/>
      <c r="E10285" s="294"/>
      <c r="I10285" s="294"/>
    </row>
    <row r="10286" spans="3:9">
      <c r="C10286" s="294"/>
      <c r="E10286" s="294"/>
      <c r="I10286" s="294"/>
    </row>
    <row r="10287" spans="3:9">
      <c r="C10287" s="294"/>
      <c r="E10287" s="294"/>
      <c r="I10287" s="294"/>
    </row>
    <row r="10288" spans="3:9">
      <c r="C10288" s="294"/>
      <c r="E10288" s="294"/>
      <c r="I10288" s="294"/>
    </row>
    <row r="10289" spans="3:9">
      <c r="C10289" s="294"/>
      <c r="E10289" s="294"/>
      <c r="I10289" s="294"/>
    </row>
    <row r="10290" spans="3:9">
      <c r="C10290" s="294"/>
      <c r="E10290" s="294"/>
      <c r="I10290" s="294"/>
    </row>
    <row r="10291" spans="3:9">
      <c r="C10291" s="294"/>
      <c r="E10291" s="294"/>
      <c r="I10291" s="294"/>
    </row>
    <row r="10292" spans="3:9">
      <c r="C10292" s="294"/>
      <c r="E10292" s="294"/>
      <c r="I10292" s="294"/>
    </row>
    <row r="10293" spans="3:9">
      <c r="C10293" s="294"/>
      <c r="E10293" s="294"/>
      <c r="I10293" s="294"/>
    </row>
    <row r="10294" spans="3:9">
      <c r="C10294" s="294"/>
      <c r="E10294" s="294"/>
      <c r="I10294" s="294"/>
    </row>
    <row r="10295" spans="3:9">
      <c r="C10295" s="294"/>
      <c r="E10295" s="294"/>
      <c r="I10295" s="294"/>
    </row>
    <row r="10296" spans="3:9">
      <c r="C10296" s="294"/>
      <c r="E10296" s="294"/>
      <c r="I10296" s="294"/>
    </row>
    <row r="10297" spans="3:9">
      <c r="C10297" s="294"/>
      <c r="E10297" s="294"/>
      <c r="I10297" s="294"/>
    </row>
    <row r="10298" spans="3:9">
      <c r="C10298" s="294"/>
      <c r="E10298" s="294"/>
      <c r="I10298" s="294"/>
    </row>
    <row r="10299" spans="3:9">
      <c r="C10299" s="294"/>
      <c r="E10299" s="294"/>
      <c r="I10299" s="294"/>
    </row>
    <row r="10300" spans="3:9">
      <c r="C10300" s="294"/>
      <c r="E10300" s="294"/>
      <c r="I10300" s="294"/>
    </row>
    <row r="10301" spans="3:9">
      <c r="C10301" s="294"/>
      <c r="E10301" s="294"/>
      <c r="I10301" s="294"/>
    </row>
    <row r="10302" spans="3:9">
      <c r="C10302" s="294"/>
      <c r="E10302" s="294"/>
      <c r="I10302" s="294"/>
    </row>
    <row r="10303" spans="3:9">
      <c r="C10303" s="294"/>
      <c r="E10303" s="294"/>
      <c r="I10303" s="294"/>
    </row>
    <row r="10304" spans="3:9">
      <c r="C10304" s="294"/>
      <c r="E10304" s="294"/>
      <c r="I10304" s="294"/>
    </row>
    <row r="10305" spans="3:9">
      <c r="C10305" s="294"/>
      <c r="E10305" s="294"/>
      <c r="I10305" s="294"/>
    </row>
    <row r="10306" spans="3:9">
      <c r="C10306" s="294"/>
      <c r="E10306" s="294"/>
      <c r="I10306" s="294"/>
    </row>
    <row r="10307" spans="3:9">
      <c r="C10307" s="294"/>
      <c r="E10307" s="294"/>
      <c r="I10307" s="294"/>
    </row>
    <row r="10308" spans="3:9">
      <c r="C10308" s="294"/>
      <c r="E10308" s="294"/>
      <c r="I10308" s="294"/>
    </row>
    <row r="10309" spans="3:9">
      <c r="C10309" s="294"/>
      <c r="E10309" s="294"/>
      <c r="I10309" s="294"/>
    </row>
    <row r="10310" spans="3:9">
      <c r="C10310" s="294"/>
      <c r="E10310" s="294"/>
      <c r="I10310" s="294"/>
    </row>
    <row r="10311" spans="3:9">
      <c r="C10311" s="294"/>
      <c r="E10311" s="294"/>
      <c r="I10311" s="294"/>
    </row>
    <row r="10312" spans="3:9">
      <c r="C10312" s="294"/>
      <c r="E10312" s="294"/>
      <c r="I10312" s="294"/>
    </row>
    <row r="10313" spans="3:9">
      <c r="C10313" s="294"/>
      <c r="E10313" s="294"/>
      <c r="I10313" s="294"/>
    </row>
    <row r="10314" spans="3:9">
      <c r="C10314" s="294"/>
      <c r="E10314" s="294"/>
      <c r="I10314" s="294"/>
    </row>
    <row r="10315" spans="3:9">
      <c r="C10315" s="294"/>
      <c r="E10315" s="294"/>
      <c r="I10315" s="294"/>
    </row>
    <row r="10316" spans="3:9">
      <c r="C10316" s="294"/>
      <c r="E10316" s="294"/>
      <c r="I10316" s="294"/>
    </row>
    <row r="10317" spans="3:9">
      <c r="C10317" s="294"/>
      <c r="E10317" s="294"/>
      <c r="I10317" s="294"/>
    </row>
    <row r="10318" spans="3:9">
      <c r="C10318" s="294"/>
      <c r="E10318" s="294"/>
      <c r="I10318" s="294"/>
    </row>
    <row r="10319" spans="3:9">
      <c r="C10319" s="294"/>
      <c r="E10319" s="294"/>
      <c r="I10319" s="294"/>
    </row>
    <row r="10320" spans="3:9">
      <c r="C10320" s="294"/>
      <c r="E10320" s="294"/>
      <c r="I10320" s="294"/>
    </row>
    <row r="10321" spans="3:9">
      <c r="C10321" s="294"/>
      <c r="E10321" s="294"/>
      <c r="I10321" s="294"/>
    </row>
    <row r="10322" spans="3:9">
      <c r="C10322" s="294"/>
      <c r="E10322" s="294"/>
      <c r="I10322" s="294"/>
    </row>
    <row r="10323" spans="3:9">
      <c r="C10323" s="294"/>
      <c r="E10323" s="294"/>
      <c r="I10323" s="294"/>
    </row>
    <row r="10324" spans="3:9">
      <c r="C10324" s="294"/>
      <c r="E10324" s="294"/>
      <c r="I10324" s="294"/>
    </row>
    <row r="10325" spans="3:9">
      <c r="C10325" s="294"/>
      <c r="E10325" s="294"/>
      <c r="I10325" s="294"/>
    </row>
    <row r="10326" spans="3:9">
      <c r="C10326" s="294"/>
      <c r="E10326" s="294"/>
      <c r="I10326" s="294"/>
    </row>
    <row r="10327" spans="3:9">
      <c r="C10327" s="294"/>
      <c r="E10327" s="294"/>
      <c r="I10327" s="294"/>
    </row>
    <row r="10328" spans="3:9">
      <c r="C10328" s="294"/>
      <c r="E10328" s="294"/>
      <c r="I10328" s="294"/>
    </row>
    <row r="10329" spans="3:9">
      <c r="C10329" s="294"/>
      <c r="E10329" s="294"/>
      <c r="I10329" s="294"/>
    </row>
    <row r="10330" spans="3:9">
      <c r="C10330" s="294"/>
      <c r="E10330" s="294"/>
      <c r="I10330" s="294"/>
    </row>
    <row r="10331" spans="3:9">
      <c r="C10331" s="294"/>
      <c r="E10331" s="294"/>
      <c r="I10331" s="294"/>
    </row>
    <row r="10332" spans="3:9">
      <c r="C10332" s="294"/>
      <c r="E10332" s="294"/>
      <c r="I10332" s="294"/>
    </row>
    <row r="10333" spans="3:9">
      <c r="C10333" s="294"/>
      <c r="E10333" s="294"/>
      <c r="I10333" s="294"/>
    </row>
    <row r="10334" spans="3:9">
      <c r="C10334" s="294"/>
      <c r="E10334" s="294"/>
      <c r="I10334" s="294"/>
    </row>
    <row r="10335" spans="3:9">
      <c r="C10335" s="294"/>
      <c r="E10335" s="294"/>
      <c r="I10335" s="294"/>
    </row>
    <row r="10336" spans="3:9">
      <c r="C10336" s="294"/>
      <c r="E10336" s="294"/>
      <c r="I10336" s="294"/>
    </row>
    <row r="10337" spans="3:9">
      <c r="C10337" s="294"/>
      <c r="E10337" s="294"/>
      <c r="I10337" s="294"/>
    </row>
    <row r="10338" spans="3:9">
      <c r="C10338" s="294"/>
      <c r="E10338" s="294"/>
      <c r="I10338" s="294"/>
    </row>
    <row r="10339" spans="3:9">
      <c r="C10339" s="294"/>
      <c r="E10339" s="294"/>
      <c r="I10339" s="294"/>
    </row>
    <row r="10340" spans="3:9">
      <c r="C10340" s="294"/>
      <c r="E10340" s="294"/>
      <c r="I10340" s="294"/>
    </row>
    <row r="10341" spans="3:9">
      <c r="C10341" s="294"/>
      <c r="E10341" s="294"/>
      <c r="I10341" s="294"/>
    </row>
    <row r="10342" spans="3:9">
      <c r="C10342" s="294"/>
      <c r="E10342" s="294"/>
      <c r="I10342" s="294"/>
    </row>
    <row r="10343" spans="3:9">
      <c r="C10343" s="294"/>
      <c r="E10343" s="294"/>
      <c r="I10343" s="294"/>
    </row>
    <row r="10344" spans="3:9">
      <c r="C10344" s="294"/>
      <c r="E10344" s="294"/>
      <c r="I10344" s="294"/>
    </row>
    <row r="10345" spans="3:9">
      <c r="C10345" s="294"/>
      <c r="E10345" s="294"/>
      <c r="I10345" s="294"/>
    </row>
    <row r="10346" spans="3:9">
      <c r="C10346" s="294"/>
      <c r="E10346" s="294"/>
      <c r="I10346" s="294"/>
    </row>
    <row r="10347" spans="3:9">
      <c r="C10347" s="294"/>
      <c r="E10347" s="294"/>
      <c r="I10347" s="294"/>
    </row>
    <row r="10348" spans="3:9">
      <c r="C10348" s="294"/>
      <c r="E10348" s="294"/>
      <c r="I10348" s="294"/>
    </row>
    <row r="10349" spans="3:9">
      <c r="C10349" s="294"/>
      <c r="E10349" s="294"/>
      <c r="I10349" s="294"/>
    </row>
    <row r="10350" spans="3:9">
      <c r="C10350" s="294"/>
      <c r="E10350" s="294"/>
      <c r="I10350" s="294"/>
    </row>
    <row r="10351" spans="3:9">
      <c r="C10351" s="294"/>
      <c r="E10351" s="294"/>
      <c r="I10351" s="294"/>
    </row>
    <row r="10352" spans="3:9">
      <c r="C10352" s="294"/>
      <c r="E10352" s="294"/>
      <c r="I10352" s="294"/>
    </row>
    <row r="10353" spans="3:9">
      <c r="C10353" s="294"/>
      <c r="E10353" s="294"/>
      <c r="I10353" s="294"/>
    </row>
    <row r="10354" spans="3:9">
      <c r="C10354" s="294"/>
      <c r="E10354" s="294"/>
      <c r="I10354" s="294"/>
    </row>
    <row r="10355" spans="3:9">
      <c r="C10355" s="294"/>
      <c r="E10355" s="294"/>
      <c r="I10355" s="294"/>
    </row>
    <row r="10356" spans="3:9">
      <c r="C10356" s="294"/>
      <c r="E10356" s="294"/>
      <c r="I10356" s="294"/>
    </row>
    <row r="10357" spans="3:9">
      <c r="C10357" s="294"/>
      <c r="E10357" s="294"/>
      <c r="I10357" s="294"/>
    </row>
    <row r="10358" spans="3:9">
      <c r="C10358" s="294"/>
      <c r="E10358" s="294"/>
      <c r="I10358" s="294"/>
    </row>
    <row r="10359" spans="3:9">
      <c r="C10359" s="294"/>
      <c r="E10359" s="294"/>
      <c r="I10359" s="294"/>
    </row>
    <row r="10360" spans="3:9">
      <c r="C10360" s="294"/>
      <c r="E10360" s="294"/>
      <c r="I10360" s="294"/>
    </row>
    <row r="10361" spans="3:9">
      <c r="C10361" s="294"/>
      <c r="E10361" s="294"/>
      <c r="I10361" s="294"/>
    </row>
    <row r="10362" spans="3:9">
      <c r="C10362" s="294"/>
      <c r="E10362" s="294"/>
      <c r="I10362" s="294"/>
    </row>
    <row r="10363" spans="3:9">
      <c r="C10363" s="294"/>
      <c r="E10363" s="294"/>
      <c r="I10363" s="294"/>
    </row>
    <row r="10364" spans="3:9">
      <c r="C10364" s="294"/>
      <c r="E10364" s="294"/>
      <c r="I10364" s="294"/>
    </row>
    <row r="10365" spans="3:9">
      <c r="C10365" s="294"/>
      <c r="E10365" s="294"/>
      <c r="I10365" s="294"/>
    </row>
    <row r="10366" spans="3:9">
      <c r="C10366" s="294"/>
      <c r="E10366" s="294"/>
      <c r="I10366" s="294"/>
    </row>
    <row r="10367" spans="3:9">
      <c r="C10367" s="294"/>
      <c r="E10367" s="294"/>
      <c r="I10367" s="294"/>
    </row>
    <row r="10368" spans="3:9">
      <c r="C10368" s="294"/>
      <c r="E10368" s="294"/>
      <c r="I10368" s="294"/>
    </row>
    <row r="10369" spans="3:9">
      <c r="C10369" s="294"/>
      <c r="E10369" s="294"/>
      <c r="I10369" s="294"/>
    </row>
    <row r="10370" spans="3:9">
      <c r="C10370" s="294"/>
      <c r="E10370" s="294"/>
      <c r="I10370" s="294"/>
    </row>
    <row r="10371" spans="3:9">
      <c r="C10371" s="294"/>
      <c r="E10371" s="294"/>
      <c r="I10371" s="294"/>
    </row>
    <row r="10372" spans="3:9">
      <c r="C10372" s="294"/>
      <c r="E10372" s="294"/>
      <c r="I10372" s="294"/>
    </row>
    <row r="10373" spans="3:9">
      <c r="C10373" s="294"/>
      <c r="E10373" s="294"/>
      <c r="I10373" s="294"/>
    </row>
    <row r="10374" spans="3:9">
      <c r="C10374" s="294"/>
      <c r="E10374" s="294"/>
      <c r="I10374" s="294"/>
    </row>
    <row r="10375" spans="3:9">
      <c r="C10375" s="294"/>
      <c r="E10375" s="294"/>
      <c r="I10375" s="294"/>
    </row>
    <row r="10376" spans="3:9">
      <c r="C10376" s="294"/>
      <c r="E10376" s="294"/>
      <c r="I10376" s="294"/>
    </row>
    <row r="10377" spans="3:9">
      <c r="C10377" s="294"/>
      <c r="E10377" s="294"/>
      <c r="I10377" s="294"/>
    </row>
    <row r="10378" spans="3:9">
      <c r="C10378" s="294"/>
      <c r="E10378" s="294"/>
      <c r="I10378" s="294"/>
    </row>
    <row r="10379" spans="3:9">
      <c r="C10379" s="294"/>
      <c r="E10379" s="294"/>
      <c r="I10379" s="294"/>
    </row>
    <row r="10380" spans="3:9">
      <c r="C10380" s="294"/>
      <c r="E10380" s="294"/>
      <c r="I10380" s="294"/>
    </row>
    <row r="10381" spans="3:9">
      <c r="C10381" s="294"/>
      <c r="E10381" s="294"/>
      <c r="I10381" s="294"/>
    </row>
    <row r="10382" spans="3:9">
      <c r="C10382" s="294"/>
      <c r="E10382" s="294"/>
      <c r="I10382" s="294"/>
    </row>
    <row r="10383" spans="3:9">
      <c r="C10383" s="294"/>
      <c r="E10383" s="294"/>
      <c r="I10383" s="294"/>
    </row>
    <row r="10384" spans="3:9">
      <c r="C10384" s="294"/>
      <c r="E10384" s="294"/>
      <c r="I10384" s="294"/>
    </row>
    <row r="10385" spans="3:9">
      <c r="C10385" s="294"/>
      <c r="E10385" s="294"/>
      <c r="I10385" s="294"/>
    </row>
    <row r="10386" spans="3:9">
      <c r="C10386" s="294"/>
      <c r="E10386" s="294"/>
      <c r="I10386" s="294"/>
    </row>
    <row r="10387" spans="3:9">
      <c r="C10387" s="294"/>
      <c r="E10387" s="294"/>
      <c r="I10387" s="294"/>
    </row>
    <row r="10388" spans="3:9">
      <c r="C10388" s="294"/>
      <c r="E10388" s="294"/>
      <c r="I10388" s="294"/>
    </row>
    <row r="10389" spans="3:9">
      <c r="C10389" s="294"/>
      <c r="E10389" s="294"/>
      <c r="I10389" s="294"/>
    </row>
    <row r="10390" spans="3:9">
      <c r="C10390" s="294"/>
      <c r="E10390" s="294"/>
      <c r="I10390" s="294"/>
    </row>
    <row r="10391" spans="3:9">
      <c r="C10391" s="294"/>
      <c r="E10391" s="294"/>
      <c r="I10391" s="294"/>
    </row>
    <row r="10392" spans="3:9">
      <c r="C10392" s="294"/>
      <c r="E10392" s="294"/>
      <c r="I10392" s="294"/>
    </row>
    <row r="10393" spans="3:9">
      <c r="C10393" s="294"/>
      <c r="E10393" s="294"/>
      <c r="I10393" s="294"/>
    </row>
    <row r="10394" spans="3:9">
      <c r="C10394" s="294"/>
      <c r="E10394" s="294"/>
      <c r="I10394" s="294"/>
    </row>
    <row r="10395" spans="3:9">
      <c r="C10395" s="294"/>
      <c r="E10395" s="294"/>
      <c r="I10395" s="294"/>
    </row>
    <row r="10396" spans="3:9">
      <c r="C10396" s="294"/>
      <c r="E10396" s="294"/>
      <c r="I10396" s="294"/>
    </row>
    <row r="10397" spans="3:9">
      <c r="C10397" s="294"/>
      <c r="E10397" s="294"/>
      <c r="I10397" s="294"/>
    </row>
    <row r="10398" spans="3:9">
      <c r="C10398" s="294"/>
      <c r="E10398" s="294"/>
      <c r="I10398" s="294"/>
    </row>
    <row r="10399" spans="3:9">
      <c r="C10399" s="294"/>
      <c r="E10399" s="294"/>
      <c r="I10399" s="294"/>
    </row>
    <row r="10400" spans="3:9">
      <c r="C10400" s="294"/>
      <c r="E10400" s="294"/>
      <c r="I10400" s="294"/>
    </row>
    <row r="10401" spans="3:9">
      <c r="C10401" s="294"/>
      <c r="E10401" s="294"/>
      <c r="I10401" s="294"/>
    </row>
    <row r="10402" spans="3:9">
      <c r="C10402" s="294"/>
      <c r="E10402" s="294"/>
      <c r="I10402" s="294"/>
    </row>
    <row r="10403" spans="3:9">
      <c r="C10403" s="294"/>
      <c r="E10403" s="294"/>
      <c r="I10403" s="294"/>
    </row>
    <row r="10404" spans="3:9">
      <c r="C10404" s="294"/>
      <c r="E10404" s="294"/>
      <c r="I10404" s="294"/>
    </row>
    <row r="10405" spans="3:9">
      <c r="C10405" s="294"/>
      <c r="E10405" s="294"/>
      <c r="I10405" s="294"/>
    </row>
    <row r="10406" spans="3:9">
      <c r="C10406" s="294"/>
      <c r="E10406" s="294"/>
      <c r="I10406" s="294"/>
    </row>
    <row r="10407" spans="3:9">
      <c r="C10407" s="294"/>
      <c r="E10407" s="294"/>
      <c r="I10407" s="294"/>
    </row>
    <row r="10408" spans="3:9">
      <c r="C10408" s="294"/>
      <c r="E10408" s="294"/>
      <c r="I10408" s="294"/>
    </row>
    <row r="10409" spans="3:9">
      <c r="C10409" s="294"/>
      <c r="E10409" s="294"/>
      <c r="I10409" s="294"/>
    </row>
    <row r="10410" spans="3:9">
      <c r="C10410" s="294"/>
      <c r="E10410" s="294"/>
      <c r="I10410" s="294"/>
    </row>
    <row r="10411" spans="3:9">
      <c r="C10411" s="294"/>
      <c r="E10411" s="294"/>
      <c r="I10411" s="294"/>
    </row>
    <row r="10412" spans="3:9">
      <c r="C10412" s="294"/>
      <c r="E10412" s="294"/>
      <c r="I10412" s="294"/>
    </row>
    <row r="10413" spans="3:9">
      <c r="C10413" s="294"/>
      <c r="E10413" s="294"/>
      <c r="I10413" s="294"/>
    </row>
    <row r="10414" spans="3:9">
      <c r="C10414" s="294"/>
      <c r="E10414" s="294"/>
      <c r="I10414" s="294"/>
    </row>
    <row r="10415" spans="3:9">
      <c r="C10415" s="294"/>
      <c r="E10415" s="294"/>
      <c r="I10415" s="294"/>
    </row>
    <row r="10416" spans="3:9">
      <c r="C10416" s="294"/>
      <c r="E10416" s="294"/>
      <c r="I10416" s="294"/>
    </row>
    <row r="10417" spans="3:9">
      <c r="C10417" s="294"/>
      <c r="E10417" s="294"/>
      <c r="I10417" s="294"/>
    </row>
    <row r="10418" spans="3:9">
      <c r="C10418" s="294"/>
      <c r="E10418" s="294"/>
      <c r="I10418" s="294"/>
    </row>
    <row r="10419" spans="3:9">
      <c r="C10419" s="294"/>
      <c r="E10419" s="294"/>
      <c r="I10419" s="294"/>
    </row>
    <row r="10420" spans="3:9">
      <c r="C10420" s="294"/>
      <c r="E10420" s="294"/>
      <c r="I10420" s="294"/>
    </row>
    <row r="10421" spans="3:9">
      <c r="C10421" s="294"/>
      <c r="E10421" s="294"/>
      <c r="I10421" s="294"/>
    </row>
    <row r="10422" spans="3:9">
      <c r="C10422" s="294"/>
      <c r="E10422" s="294"/>
      <c r="I10422" s="294"/>
    </row>
    <row r="10423" spans="3:9">
      <c r="C10423" s="294"/>
      <c r="E10423" s="294"/>
      <c r="I10423" s="294"/>
    </row>
    <row r="10424" spans="3:9">
      <c r="C10424" s="294"/>
      <c r="E10424" s="294"/>
      <c r="I10424" s="294"/>
    </row>
    <row r="10425" spans="3:9">
      <c r="C10425" s="294"/>
      <c r="E10425" s="294"/>
      <c r="I10425" s="294"/>
    </row>
    <row r="10426" spans="3:9">
      <c r="C10426" s="294"/>
      <c r="E10426" s="294"/>
      <c r="I10426" s="294"/>
    </row>
    <row r="10427" spans="3:9">
      <c r="C10427" s="294"/>
      <c r="E10427" s="294"/>
      <c r="I10427" s="294"/>
    </row>
    <row r="10428" spans="3:9">
      <c r="C10428" s="294"/>
      <c r="E10428" s="294"/>
      <c r="I10428" s="294"/>
    </row>
    <row r="10429" spans="3:9">
      <c r="C10429" s="294"/>
      <c r="E10429" s="294"/>
      <c r="I10429" s="294"/>
    </row>
    <row r="10430" spans="3:9">
      <c r="C10430" s="294"/>
      <c r="E10430" s="294"/>
      <c r="I10430" s="294"/>
    </row>
    <row r="10431" spans="3:9">
      <c r="C10431" s="294"/>
      <c r="E10431" s="294"/>
      <c r="I10431" s="294"/>
    </row>
    <row r="10432" spans="3:9">
      <c r="C10432" s="294"/>
      <c r="E10432" s="294"/>
      <c r="I10432" s="294"/>
    </row>
    <row r="10433" spans="3:9">
      <c r="C10433" s="294"/>
      <c r="E10433" s="294"/>
      <c r="I10433" s="294"/>
    </row>
    <row r="10434" spans="3:9">
      <c r="C10434" s="294"/>
      <c r="E10434" s="294"/>
      <c r="I10434" s="294"/>
    </row>
    <row r="10435" spans="3:9">
      <c r="C10435" s="294"/>
      <c r="E10435" s="294"/>
      <c r="I10435" s="294"/>
    </row>
    <row r="10436" spans="3:9">
      <c r="C10436" s="294"/>
      <c r="E10436" s="294"/>
      <c r="I10436" s="294"/>
    </row>
    <row r="10437" spans="3:9">
      <c r="C10437" s="294"/>
      <c r="E10437" s="294"/>
      <c r="I10437" s="294"/>
    </row>
    <row r="10438" spans="3:9">
      <c r="C10438" s="294"/>
      <c r="E10438" s="294"/>
      <c r="I10438" s="294"/>
    </row>
    <row r="10439" spans="3:9">
      <c r="C10439" s="294"/>
      <c r="E10439" s="294"/>
      <c r="I10439" s="294"/>
    </row>
    <row r="10440" spans="3:9">
      <c r="C10440" s="294"/>
      <c r="E10440" s="294"/>
      <c r="I10440" s="294"/>
    </row>
    <row r="10441" spans="3:9">
      <c r="C10441" s="294"/>
      <c r="E10441" s="294"/>
      <c r="I10441" s="294"/>
    </row>
    <row r="10442" spans="3:9">
      <c r="C10442" s="294"/>
      <c r="E10442" s="294"/>
      <c r="I10442" s="294"/>
    </row>
    <row r="10443" spans="3:9">
      <c r="C10443" s="294"/>
      <c r="E10443" s="294"/>
      <c r="I10443" s="294"/>
    </row>
    <row r="10444" spans="3:9">
      <c r="C10444" s="294"/>
      <c r="E10444" s="294"/>
      <c r="I10444" s="294"/>
    </row>
    <row r="10445" spans="3:9">
      <c r="C10445" s="294"/>
      <c r="E10445" s="294"/>
      <c r="I10445" s="294"/>
    </row>
    <row r="10446" spans="3:9">
      <c r="C10446" s="294"/>
      <c r="E10446" s="294"/>
      <c r="I10446" s="294"/>
    </row>
    <row r="10447" spans="3:9">
      <c r="C10447" s="294"/>
      <c r="E10447" s="294"/>
      <c r="I10447" s="294"/>
    </row>
    <row r="10448" spans="3:9">
      <c r="C10448" s="294"/>
      <c r="E10448" s="294"/>
      <c r="I10448" s="294"/>
    </row>
    <row r="10449" spans="3:9">
      <c r="C10449" s="294"/>
      <c r="E10449" s="294"/>
      <c r="I10449" s="294"/>
    </row>
    <row r="10450" spans="3:9">
      <c r="C10450" s="294"/>
      <c r="E10450" s="294"/>
      <c r="I10450" s="294"/>
    </row>
    <row r="10451" spans="3:9">
      <c r="C10451" s="294"/>
      <c r="E10451" s="294"/>
      <c r="I10451" s="294"/>
    </row>
    <row r="10452" spans="3:9">
      <c r="C10452" s="294"/>
      <c r="E10452" s="294"/>
      <c r="I10452" s="294"/>
    </row>
    <row r="10453" spans="3:9">
      <c r="C10453" s="294"/>
      <c r="E10453" s="294"/>
      <c r="I10453" s="294"/>
    </row>
    <row r="10454" spans="3:9">
      <c r="C10454" s="294"/>
      <c r="E10454" s="294"/>
      <c r="I10454" s="294"/>
    </row>
    <row r="10455" spans="3:9">
      <c r="C10455" s="294"/>
      <c r="E10455" s="294"/>
      <c r="I10455" s="294"/>
    </row>
    <row r="10456" spans="3:9">
      <c r="C10456" s="294"/>
      <c r="E10456" s="294"/>
      <c r="I10456" s="294"/>
    </row>
    <row r="10457" spans="3:9">
      <c r="C10457" s="294"/>
      <c r="E10457" s="294"/>
      <c r="I10457" s="294"/>
    </row>
    <row r="10458" spans="3:9">
      <c r="C10458" s="294"/>
      <c r="E10458" s="294"/>
      <c r="I10458" s="294"/>
    </row>
    <row r="10459" spans="3:9">
      <c r="C10459" s="294"/>
      <c r="E10459" s="294"/>
      <c r="I10459" s="294"/>
    </row>
    <row r="10460" spans="3:9">
      <c r="C10460" s="294"/>
      <c r="E10460" s="294"/>
      <c r="I10460" s="294"/>
    </row>
    <row r="10461" spans="3:9">
      <c r="C10461" s="294"/>
      <c r="E10461" s="294"/>
      <c r="I10461" s="294"/>
    </row>
    <row r="10462" spans="3:9">
      <c r="C10462" s="294"/>
      <c r="E10462" s="294"/>
      <c r="I10462" s="294"/>
    </row>
    <row r="10463" spans="3:9">
      <c r="C10463" s="294"/>
      <c r="E10463" s="294"/>
      <c r="I10463" s="294"/>
    </row>
    <row r="10464" spans="3:9">
      <c r="C10464" s="294"/>
      <c r="E10464" s="294"/>
      <c r="I10464" s="294"/>
    </row>
    <row r="10465" spans="3:9">
      <c r="C10465" s="294"/>
      <c r="E10465" s="294"/>
      <c r="I10465" s="294"/>
    </row>
    <row r="10466" spans="3:9">
      <c r="C10466" s="294"/>
      <c r="E10466" s="294"/>
      <c r="I10466" s="294"/>
    </row>
    <row r="10467" spans="3:9">
      <c r="C10467" s="294"/>
      <c r="E10467" s="294"/>
      <c r="I10467" s="294"/>
    </row>
    <row r="10468" spans="3:9">
      <c r="C10468" s="294"/>
      <c r="E10468" s="294"/>
      <c r="I10468" s="294"/>
    </row>
    <row r="10469" spans="3:9">
      <c r="C10469" s="294"/>
      <c r="E10469" s="294"/>
      <c r="I10469" s="294"/>
    </row>
    <row r="10470" spans="3:9">
      <c r="C10470" s="294"/>
      <c r="E10470" s="294"/>
      <c r="I10470" s="294"/>
    </row>
    <row r="10471" spans="3:9">
      <c r="C10471" s="294"/>
      <c r="E10471" s="294"/>
      <c r="I10471" s="294"/>
    </row>
    <row r="10472" spans="3:9">
      <c r="C10472" s="294"/>
      <c r="E10472" s="294"/>
      <c r="I10472" s="294"/>
    </row>
    <row r="10473" spans="3:9">
      <c r="C10473" s="294"/>
      <c r="E10473" s="294"/>
      <c r="I10473" s="294"/>
    </row>
    <row r="10474" spans="3:9">
      <c r="C10474" s="294"/>
      <c r="E10474" s="294"/>
      <c r="I10474" s="294"/>
    </row>
    <row r="10475" spans="3:9">
      <c r="C10475" s="294"/>
      <c r="E10475" s="294"/>
      <c r="I10475" s="294"/>
    </row>
    <row r="10476" spans="3:9">
      <c r="C10476" s="294"/>
      <c r="E10476" s="294"/>
      <c r="I10476" s="294"/>
    </row>
    <row r="10477" spans="3:9">
      <c r="C10477" s="294"/>
      <c r="E10477" s="294"/>
      <c r="I10477" s="294"/>
    </row>
    <row r="10478" spans="3:9">
      <c r="C10478" s="294"/>
      <c r="E10478" s="294"/>
      <c r="I10478" s="294"/>
    </row>
    <row r="10479" spans="3:9">
      <c r="C10479" s="294"/>
      <c r="E10479" s="294"/>
      <c r="I10479" s="294"/>
    </row>
    <row r="10480" spans="3:9">
      <c r="C10480" s="294"/>
      <c r="E10480" s="294"/>
      <c r="I10480" s="294"/>
    </row>
    <row r="10481" spans="3:9">
      <c r="C10481" s="294"/>
      <c r="E10481" s="294"/>
      <c r="I10481" s="294"/>
    </row>
    <row r="10482" spans="3:9">
      <c r="C10482" s="294"/>
      <c r="E10482" s="294"/>
      <c r="I10482" s="294"/>
    </row>
    <row r="10483" spans="3:9">
      <c r="C10483" s="294"/>
      <c r="E10483" s="294"/>
      <c r="I10483" s="294"/>
    </row>
    <row r="10484" spans="3:9">
      <c r="C10484" s="294"/>
      <c r="E10484" s="294"/>
      <c r="I10484" s="294"/>
    </row>
    <row r="10485" spans="3:9">
      <c r="C10485" s="294"/>
      <c r="E10485" s="294"/>
      <c r="I10485" s="294"/>
    </row>
    <row r="10486" spans="3:9">
      <c r="C10486" s="294"/>
      <c r="E10486" s="294"/>
      <c r="I10486" s="294"/>
    </row>
    <row r="10487" spans="3:9">
      <c r="C10487" s="294"/>
      <c r="E10487" s="294"/>
      <c r="I10487" s="294"/>
    </row>
    <row r="10488" spans="3:9">
      <c r="C10488" s="294"/>
      <c r="E10488" s="294"/>
      <c r="I10488" s="294"/>
    </row>
    <row r="10489" spans="3:9">
      <c r="C10489" s="294"/>
      <c r="E10489" s="294"/>
      <c r="I10489" s="294"/>
    </row>
    <row r="10490" spans="3:9">
      <c r="C10490" s="294"/>
      <c r="E10490" s="294"/>
      <c r="I10490" s="294"/>
    </row>
    <row r="10491" spans="3:9">
      <c r="C10491" s="294"/>
      <c r="E10491" s="294"/>
      <c r="I10491" s="294"/>
    </row>
    <row r="10492" spans="3:9">
      <c r="C10492" s="294"/>
      <c r="E10492" s="294"/>
      <c r="I10492" s="294"/>
    </row>
    <row r="10493" spans="3:9">
      <c r="C10493" s="294"/>
      <c r="E10493" s="294"/>
      <c r="I10493" s="294"/>
    </row>
    <row r="10494" spans="3:9">
      <c r="C10494" s="294"/>
      <c r="E10494" s="294"/>
      <c r="I10494" s="294"/>
    </row>
    <row r="10495" spans="3:9">
      <c r="C10495" s="294"/>
      <c r="E10495" s="294"/>
      <c r="I10495" s="294"/>
    </row>
    <row r="10496" spans="3:9">
      <c r="C10496" s="294"/>
      <c r="E10496" s="294"/>
      <c r="I10496" s="294"/>
    </row>
    <row r="10497" spans="3:9">
      <c r="C10497" s="294"/>
      <c r="E10497" s="294"/>
      <c r="I10497" s="294"/>
    </row>
    <row r="10498" spans="3:9">
      <c r="C10498" s="294"/>
      <c r="E10498" s="294"/>
      <c r="I10498" s="294"/>
    </row>
    <row r="10499" spans="3:9">
      <c r="C10499" s="294"/>
      <c r="E10499" s="294"/>
      <c r="I10499" s="294"/>
    </row>
    <row r="10500" spans="3:9">
      <c r="C10500" s="294"/>
      <c r="E10500" s="294"/>
      <c r="I10500" s="294"/>
    </row>
    <row r="10501" spans="3:9">
      <c r="C10501" s="294"/>
      <c r="E10501" s="294"/>
      <c r="I10501" s="294"/>
    </row>
    <row r="10502" spans="3:9">
      <c r="C10502" s="294"/>
      <c r="E10502" s="294"/>
      <c r="I10502" s="294"/>
    </row>
    <row r="10503" spans="3:9">
      <c r="C10503" s="294"/>
      <c r="E10503" s="294"/>
      <c r="I10503" s="294"/>
    </row>
    <row r="10504" spans="3:9">
      <c r="C10504" s="294"/>
      <c r="E10504" s="294"/>
      <c r="I10504" s="294"/>
    </row>
    <row r="10505" spans="3:9">
      <c r="C10505" s="294"/>
      <c r="E10505" s="294"/>
      <c r="I10505" s="294"/>
    </row>
    <row r="10506" spans="3:9">
      <c r="C10506" s="294"/>
      <c r="E10506" s="294"/>
      <c r="I10506" s="294"/>
    </row>
    <row r="10507" spans="3:9">
      <c r="C10507" s="294"/>
      <c r="E10507" s="294"/>
      <c r="I10507" s="294"/>
    </row>
    <row r="10508" spans="3:9">
      <c r="C10508" s="294"/>
      <c r="E10508" s="294"/>
      <c r="I10508" s="294"/>
    </row>
    <row r="10509" spans="3:9">
      <c r="C10509" s="294"/>
      <c r="E10509" s="294"/>
      <c r="I10509" s="294"/>
    </row>
    <row r="10510" spans="3:9">
      <c r="C10510" s="294"/>
      <c r="E10510" s="294"/>
      <c r="I10510" s="294"/>
    </row>
    <row r="10511" spans="3:9">
      <c r="C10511" s="294"/>
      <c r="E10511" s="294"/>
      <c r="I10511" s="294"/>
    </row>
    <row r="10512" spans="3:9">
      <c r="C10512" s="294"/>
      <c r="E10512" s="294"/>
      <c r="I10512" s="294"/>
    </row>
    <row r="10513" spans="3:9">
      <c r="C10513" s="294"/>
      <c r="E10513" s="294"/>
      <c r="I10513" s="294"/>
    </row>
    <row r="10514" spans="3:9">
      <c r="C10514" s="294"/>
      <c r="E10514" s="294"/>
      <c r="I10514" s="294"/>
    </row>
    <row r="10515" spans="3:9">
      <c r="C10515" s="294"/>
      <c r="E10515" s="294"/>
      <c r="I10515" s="294"/>
    </row>
    <row r="10516" spans="3:9">
      <c r="C10516" s="294"/>
      <c r="E10516" s="294"/>
      <c r="I10516" s="294"/>
    </row>
    <row r="10517" spans="3:9">
      <c r="C10517" s="294"/>
      <c r="E10517" s="294"/>
      <c r="I10517" s="294"/>
    </row>
    <row r="10518" spans="3:9">
      <c r="C10518" s="294"/>
      <c r="E10518" s="294"/>
      <c r="I10518" s="294"/>
    </row>
    <row r="10519" spans="3:9">
      <c r="C10519" s="294"/>
      <c r="E10519" s="294"/>
      <c r="I10519" s="294"/>
    </row>
    <row r="10520" spans="3:9">
      <c r="C10520" s="294"/>
      <c r="E10520" s="294"/>
      <c r="I10520" s="294"/>
    </row>
    <row r="10521" spans="3:9">
      <c r="C10521" s="294"/>
      <c r="E10521" s="294"/>
      <c r="I10521" s="294"/>
    </row>
    <row r="10522" spans="3:9">
      <c r="C10522" s="294"/>
      <c r="E10522" s="294"/>
      <c r="I10522" s="294"/>
    </row>
    <row r="10523" spans="3:9">
      <c r="C10523" s="294"/>
      <c r="E10523" s="294"/>
      <c r="I10523" s="294"/>
    </row>
    <row r="10524" spans="3:9">
      <c r="C10524" s="294"/>
      <c r="E10524" s="294"/>
      <c r="I10524" s="294"/>
    </row>
    <row r="10525" spans="3:9">
      <c r="C10525" s="294"/>
      <c r="E10525" s="294"/>
      <c r="I10525" s="294"/>
    </row>
    <row r="10526" spans="3:9">
      <c r="C10526" s="294"/>
      <c r="E10526" s="294"/>
      <c r="I10526" s="294"/>
    </row>
    <row r="10527" spans="3:9">
      <c r="C10527" s="294"/>
      <c r="E10527" s="294"/>
      <c r="I10527" s="294"/>
    </row>
    <row r="10528" spans="3:9">
      <c r="C10528" s="294"/>
      <c r="E10528" s="294"/>
      <c r="I10528" s="294"/>
    </row>
    <row r="10529" spans="3:9">
      <c r="C10529" s="294"/>
      <c r="E10529" s="294"/>
      <c r="I10529" s="294"/>
    </row>
    <row r="10530" spans="3:9">
      <c r="C10530" s="294"/>
      <c r="E10530" s="294"/>
      <c r="I10530" s="294"/>
    </row>
    <row r="10531" spans="3:9">
      <c r="C10531" s="294"/>
      <c r="E10531" s="294"/>
      <c r="I10531" s="294"/>
    </row>
    <row r="10532" spans="3:9">
      <c r="C10532" s="294"/>
      <c r="E10532" s="294"/>
      <c r="I10532" s="294"/>
    </row>
    <row r="10533" spans="3:9">
      <c r="C10533" s="294"/>
      <c r="E10533" s="294"/>
      <c r="I10533" s="294"/>
    </row>
    <row r="10534" spans="3:9">
      <c r="C10534" s="294"/>
      <c r="E10534" s="294"/>
      <c r="I10534" s="294"/>
    </row>
    <row r="10535" spans="3:9">
      <c r="C10535" s="294"/>
      <c r="E10535" s="294"/>
      <c r="I10535" s="294"/>
    </row>
    <row r="10536" spans="3:9">
      <c r="C10536" s="294"/>
      <c r="E10536" s="294"/>
      <c r="I10536" s="294"/>
    </row>
    <row r="10537" spans="3:9">
      <c r="C10537" s="294"/>
      <c r="E10537" s="294"/>
      <c r="I10537" s="294"/>
    </row>
    <row r="10538" spans="3:9">
      <c r="C10538" s="294"/>
      <c r="E10538" s="294"/>
      <c r="I10538" s="294"/>
    </row>
    <row r="10539" spans="3:9">
      <c r="C10539" s="294"/>
      <c r="E10539" s="294"/>
      <c r="I10539" s="294"/>
    </row>
    <row r="10540" spans="3:9">
      <c r="C10540" s="294"/>
      <c r="E10540" s="294"/>
      <c r="I10540" s="294"/>
    </row>
    <row r="10541" spans="3:9">
      <c r="C10541" s="294"/>
      <c r="E10541" s="294"/>
      <c r="I10541" s="294"/>
    </row>
    <row r="10542" spans="3:9">
      <c r="C10542" s="294"/>
      <c r="E10542" s="294"/>
      <c r="I10542" s="294"/>
    </row>
    <row r="10543" spans="3:9">
      <c r="C10543" s="294"/>
      <c r="E10543" s="294"/>
      <c r="I10543" s="294"/>
    </row>
    <row r="10544" spans="3:9">
      <c r="C10544" s="294"/>
      <c r="E10544" s="294"/>
      <c r="I10544" s="294"/>
    </row>
    <row r="10545" spans="3:9">
      <c r="C10545" s="294"/>
      <c r="E10545" s="294"/>
      <c r="I10545" s="294"/>
    </row>
    <row r="10546" spans="3:9">
      <c r="C10546" s="294"/>
      <c r="E10546" s="294"/>
      <c r="I10546" s="294"/>
    </row>
    <row r="10547" spans="3:9">
      <c r="C10547" s="294"/>
      <c r="E10547" s="294"/>
      <c r="I10547" s="294"/>
    </row>
    <row r="10548" spans="3:9">
      <c r="C10548" s="294"/>
      <c r="E10548" s="294"/>
      <c r="I10548" s="294"/>
    </row>
    <row r="10549" spans="3:9">
      <c r="C10549" s="294"/>
      <c r="E10549" s="294"/>
      <c r="I10549" s="294"/>
    </row>
    <row r="10550" spans="3:9">
      <c r="C10550" s="294"/>
      <c r="E10550" s="294"/>
      <c r="I10550" s="294"/>
    </row>
    <row r="10551" spans="3:9">
      <c r="C10551" s="294"/>
      <c r="E10551" s="294"/>
      <c r="I10551" s="294"/>
    </row>
    <row r="10552" spans="3:9">
      <c r="C10552" s="294"/>
      <c r="E10552" s="294"/>
      <c r="I10552" s="294"/>
    </row>
    <row r="10553" spans="3:9">
      <c r="C10553" s="294"/>
      <c r="E10553" s="294"/>
      <c r="I10553" s="294"/>
    </row>
    <row r="10554" spans="3:9">
      <c r="C10554" s="294"/>
      <c r="E10554" s="294"/>
      <c r="I10554" s="294"/>
    </row>
    <row r="10555" spans="3:9">
      <c r="C10555" s="294"/>
      <c r="E10555" s="294"/>
      <c r="I10555" s="294"/>
    </row>
    <row r="10556" spans="3:9">
      <c r="C10556" s="294"/>
      <c r="E10556" s="294"/>
      <c r="I10556" s="294"/>
    </row>
    <row r="10557" spans="3:9">
      <c r="C10557" s="294"/>
      <c r="E10557" s="294"/>
      <c r="I10557" s="294"/>
    </row>
    <row r="10558" spans="3:9">
      <c r="C10558" s="294"/>
      <c r="E10558" s="294"/>
      <c r="I10558" s="294"/>
    </row>
    <row r="10559" spans="3:9">
      <c r="C10559" s="294"/>
      <c r="E10559" s="294"/>
      <c r="I10559" s="294"/>
    </row>
    <row r="10560" spans="3:9">
      <c r="C10560" s="294"/>
      <c r="E10560" s="294"/>
      <c r="I10560" s="294"/>
    </row>
    <row r="10561" spans="3:9">
      <c r="C10561" s="294"/>
      <c r="E10561" s="294"/>
      <c r="I10561" s="294"/>
    </row>
    <row r="10562" spans="3:9">
      <c r="C10562" s="294"/>
      <c r="E10562" s="294"/>
      <c r="I10562" s="294"/>
    </row>
    <row r="10563" spans="3:9">
      <c r="C10563" s="294"/>
      <c r="E10563" s="294"/>
      <c r="I10563" s="294"/>
    </row>
    <row r="10564" spans="3:9">
      <c r="C10564" s="294"/>
      <c r="E10564" s="294"/>
      <c r="I10564" s="294"/>
    </row>
    <row r="10565" spans="3:9">
      <c r="C10565" s="294"/>
      <c r="E10565" s="294"/>
      <c r="I10565" s="294"/>
    </row>
    <row r="10566" spans="3:9">
      <c r="C10566" s="294"/>
      <c r="E10566" s="294"/>
      <c r="I10566" s="294"/>
    </row>
    <row r="10567" spans="3:9">
      <c r="C10567" s="294"/>
      <c r="E10567" s="294"/>
      <c r="I10567" s="294"/>
    </row>
    <row r="10568" spans="3:9">
      <c r="C10568" s="294"/>
      <c r="E10568" s="294"/>
      <c r="I10568" s="294"/>
    </row>
    <row r="10569" spans="3:9">
      <c r="C10569" s="294"/>
      <c r="E10569" s="294"/>
      <c r="I10569" s="294"/>
    </row>
    <row r="10570" spans="3:9">
      <c r="C10570" s="294"/>
      <c r="E10570" s="294"/>
      <c r="I10570" s="294"/>
    </row>
    <row r="10571" spans="3:9">
      <c r="C10571" s="294"/>
      <c r="E10571" s="294"/>
      <c r="I10571" s="294"/>
    </row>
    <row r="10572" spans="3:9">
      <c r="C10572" s="294"/>
      <c r="E10572" s="294"/>
      <c r="I10572" s="294"/>
    </row>
    <row r="10573" spans="3:9">
      <c r="C10573" s="294"/>
      <c r="E10573" s="294"/>
      <c r="I10573" s="294"/>
    </row>
    <row r="10574" spans="3:9">
      <c r="C10574" s="294"/>
      <c r="E10574" s="294"/>
      <c r="I10574" s="294"/>
    </row>
    <row r="10575" spans="3:9">
      <c r="C10575" s="294"/>
      <c r="E10575" s="294"/>
      <c r="I10575" s="294"/>
    </row>
    <row r="10576" spans="3:9">
      <c r="C10576" s="294"/>
      <c r="E10576" s="294"/>
      <c r="I10576" s="294"/>
    </row>
    <row r="10577" spans="3:9">
      <c r="C10577" s="294"/>
      <c r="E10577" s="294"/>
      <c r="I10577" s="294"/>
    </row>
    <row r="10578" spans="3:9">
      <c r="C10578" s="294"/>
      <c r="E10578" s="294"/>
      <c r="I10578" s="294"/>
    </row>
    <row r="10579" spans="3:9">
      <c r="C10579" s="294"/>
      <c r="E10579" s="294"/>
      <c r="I10579" s="294"/>
    </row>
    <row r="10580" spans="3:9">
      <c r="C10580" s="294"/>
      <c r="E10580" s="294"/>
      <c r="I10580" s="294"/>
    </row>
    <row r="10581" spans="3:9">
      <c r="C10581" s="294"/>
      <c r="E10581" s="294"/>
      <c r="I10581" s="294"/>
    </row>
    <row r="10582" spans="3:9">
      <c r="C10582" s="294"/>
      <c r="E10582" s="294"/>
      <c r="I10582" s="294"/>
    </row>
    <row r="10583" spans="3:9">
      <c r="C10583" s="294"/>
      <c r="E10583" s="294"/>
      <c r="I10583" s="294"/>
    </row>
    <row r="10584" spans="3:9">
      <c r="C10584" s="294"/>
      <c r="E10584" s="294"/>
      <c r="I10584" s="294"/>
    </row>
    <row r="10585" spans="3:9">
      <c r="C10585" s="294"/>
      <c r="E10585" s="294"/>
      <c r="I10585" s="294"/>
    </row>
    <row r="10586" spans="3:9">
      <c r="C10586" s="294"/>
      <c r="E10586" s="294"/>
      <c r="I10586" s="294"/>
    </row>
    <row r="10587" spans="3:9">
      <c r="C10587" s="294"/>
      <c r="E10587" s="294"/>
      <c r="I10587" s="294"/>
    </row>
    <row r="10588" spans="3:9">
      <c r="C10588" s="294"/>
      <c r="E10588" s="294"/>
      <c r="I10588" s="294"/>
    </row>
    <row r="10589" spans="3:9">
      <c r="C10589" s="294"/>
      <c r="E10589" s="294"/>
      <c r="I10589" s="294"/>
    </row>
    <row r="10590" spans="3:9">
      <c r="C10590" s="294"/>
      <c r="E10590" s="294"/>
      <c r="I10590" s="294"/>
    </row>
    <row r="10591" spans="3:9">
      <c r="C10591" s="294"/>
      <c r="E10591" s="294"/>
      <c r="I10591" s="294"/>
    </row>
    <row r="10592" spans="3:9">
      <c r="C10592" s="294"/>
      <c r="E10592" s="294"/>
      <c r="I10592" s="294"/>
    </row>
    <row r="10593" spans="3:9">
      <c r="C10593" s="294"/>
      <c r="E10593" s="294"/>
      <c r="I10593" s="294"/>
    </row>
    <row r="10594" spans="3:9">
      <c r="C10594" s="294"/>
      <c r="E10594" s="294"/>
      <c r="I10594" s="294"/>
    </row>
    <row r="10595" spans="3:9">
      <c r="C10595" s="294"/>
      <c r="E10595" s="294"/>
      <c r="I10595" s="294"/>
    </row>
    <row r="10596" spans="3:9">
      <c r="C10596" s="294"/>
      <c r="E10596" s="294"/>
      <c r="I10596" s="294"/>
    </row>
    <row r="10597" spans="3:9">
      <c r="C10597" s="294"/>
      <c r="E10597" s="294"/>
      <c r="I10597" s="294"/>
    </row>
    <row r="10598" spans="3:9">
      <c r="C10598" s="294"/>
      <c r="E10598" s="294"/>
      <c r="I10598" s="294"/>
    </row>
    <row r="10599" spans="3:9">
      <c r="C10599" s="294"/>
      <c r="E10599" s="294"/>
      <c r="I10599" s="294"/>
    </row>
    <row r="10600" spans="3:9">
      <c r="C10600" s="294"/>
      <c r="E10600" s="294"/>
      <c r="I10600" s="294"/>
    </row>
    <row r="10601" spans="3:9">
      <c r="C10601" s="294"/>
      <c r="E10601" s="294"/>
      <c r="I10601" s="294"/>
    </row>
    <row r="10602" spans="3:9">
      <c r="C10602" s="294"/>
      <c r="E10602" s="294"/>
      <c r="I10602" s="294"/>
    </row>
    <row r="10603" spans="3:9">
      <c r="C10603" s="294"/>
      <c r="E10603" s="294"/>
      <c r="I10603" s="294"/>
    </row>
    <row r="10604" spans="3:9">
      <c r="C10604" s="294"/>
      <c r="E10604" s="294"/>
      <c r="I10604" s="294"/>
    </row>
    <row r="10605" spans="3:9">
      <c r="C10605" s="294"/>
      <c r="E10605" s="294"/>
      <c r="I10605" s="294"/>
    </row>
    <row r="10606" spans="3:9">
      <c r="C10606" s="294"/>
      <c r="E10606" s="294"/>
      <c r="I10606" s="294"/>
    </row>
    <row r="10607" spans="3:9">
      <c r="C10607" s="294"/>
      <c r="E10607" s="294"/>
      <c r="I10607" s="294"/>
    </row>
    <row r="10608" spans="3:9">
      <c r="C10608" s="294"/>
      <c r="E10608" s="294"/>
      <c r="I10608" s="294"/>
    </row>
    <row r="10609" spans="3:9">
      <c r="C10609" s="294"/>
      <c r="E10609" s="294"/>
      <c r="I10609" s="294"/>
    </row>
    <row r="10610" spans="3:9">
      <c r="C10610" s="294"/>
      <c r="E10610" s="294"/>
      <c r="I10610" s="294"/>
    </row>
    <row r="10611" spans="3:9">
      <c r="C10611" s="294"/>
      <c r="E10611" s="294"/>
      <c r="I10611" s="294"/>
    </row>
    <row r="10612" spans="3:9">
      <c r="C10612" s="294"/>
      <c r="E10612" s="294"/>
      <c r="I10612" s="294"/>
    </row>
    <row r="10613" spans="3:9">
      <c r="C10613" s="294"/>
      <c r="E10613" s="294"/>
      <c r="I10613" s="294"/>
    </row>
    <row r="10614" spans="3:9">
      <c r="C10614" s="294"/>
      <c r="E10614" s="294"/>
      <c r="I10614" s="294"/>
    </row>
    <row r="10615" spans="3:9">
      <c r="C10615" s="294"/>
      <c r="E10615" s="294"/>
      <c r="I10615" s="294"/>
    </row>
    <row r="10616" spans="3:9">
      <c r="C10616" s="294"/>
      <c r="E10616" s="294"/>
      <c r="I10616" s="294"/>
    </row>
    <row r="10617" spans="3:9">
      <c r="C10617" s="294"/>
      <c r="E10617" s="294"/>
      <c r="I10617" s="294"/>
    </row>
    <row r="10618" spans="3:9">
      <c r="C10618" s="294"/>
      <c r="E10618" s="294"/>
      <c r="I10618" s="294"/>
    </row>
    <row r="10619" spans="3:9">
      <c r="C10619" s="294"/>
      <c r="E10619" s="294"/>
      <c r="I10619" s="294"/>
    </row>
    <row r="10620" spans="3:9">
      <c r="C10620" s="294"/>
      <c r="E10620" s="294"/>
      <c r="I10620" s="294"/>
    </row>
    <row r="10621" spans="3:9">
      <c r="C10621" s="294"/>
      <c r="E10621" s="294"/>
      <c r="I10621" s="294"/>
    </row>
    <row r="10622" spans="3:9">
      <c r="C10622" s="294"/>
      <c r="E10622" s="294"/>
      <c r="I10622" s="294"/>
    </row>
    <row r="10623" spans="3:9">
      <c r="C10623" s="294"/>
      <c r="E10623" s="294"/>
      <c r="I10623" s="294"/>
    </row>
    <row r="10624" spans="3:9">
      <c r="C10624" s="294"/>
      <c r="E10624" s="294"/>
      <c r="I10624" s="294"/>
    </row>
    <row r="10625" spans="3:9">
      <c r="C10625" s="294"/>
      <c r="E10625" s="294"/>
      <c r="I10625" s="294"/>
    </row>
    <row r="10626" spans="3:9">
      <c r="C10626" s="294"/>
      <c r="E10626" s="294"/>
      <c r="I10626" s="294"/>
    </row>
    <row r="10627" spans="3:9">
      <c r="C10627" s="294"/>
      <c r="E10627" s="294"/>
      <c r="I10627" s="294"/>
    </row>
    <row r="10628" spans="3:9">
      <c r="C10628" s="294"/>
      <c r="E10628" s="294"/>
      <c r="I10628" s="294"/>
    </row>
    <row r="10629" spans="3:9">
      <c r="C10629" s="294"/>
      <c r="E10629" s="294"/>
      <c r="I10629" s="294"/>
    </row>
    <row r="10630" spans="3:9">
      <c r="C10630" s="294"/>
      <c r="E10630" s="294"/>
      <c r="I10630" s="294"/>
    </row>
    <row r="10631" spans="3:9">
      <c r="C10631" s="294"/>
      <c r="E10631" s="294"/>
      <c r="I10631" s="294"/>
    </row>
    <row r="10632" spans="3:9">
      <c r="C10632" s="294"/>
      <c r="E10632" s="294"/>
      <c r="I10632" s="294"/>
    </row>
    <row r="10633" spans="3:9">
      <c r="C10633" s="294"/>
      <c r="E10633" s="294"/>
      <c r="I10633" s="294"/>
    </row>
    <row r="10634" spans="3:9">
      <c r="C10634" s="294"/>
      <c r="E10634" s="294"/>
      <c r="I10634" s="294"/>
    </row>
    <row r="10635" spans="3:9">
      <c r="C10635" s="294"/>
      <c r="E10635" s="294"/>
      <c r="I10635" s="294"/>
    </row>
    <row r="10636" spans="3:9">
      <c r="C10636" s="294"/>
      <c r="E10636" s="294"/>
      <c r="I10636" s="294"/>
    </row>
    <row r="10637" spans="3:9">
      <c r="C10637" s="294"/>
      <c r="E10637" s="294"/>
      <c r="I10637" s="294"/>
    </row>
    <row r="10638" spans="3:9">
      <c r="C10638" s="294"/>
      <c r="E10638" s="294"/>
      <c r="I10638" s="294"/>
    </row>
    <row r="10639" spans="3:9">
      <c r="C10639" s="294"/>
      <c r="E10639" s="294"/>
      <c r="I10639" s="294"/>
    </row>
    <row r="10640" spans="3:9">
      <c r="C10640" s="294"/>
      <c r="E10640" s="294"/>
      <c r="I10640" s="294"/>
    </row>
    <row r="10641" spans="3:9">
      <c r="C10641" s="294"/>
      <c r="E10641" s="294"/>
      <c r="I10641" s="294"/>
    </row>
    <row r="10642" spans="3:9">
      <c r="C10642" s="294"/>
      <c r="E10642" s="294"/>
      <c r="I10642" s="294"/>
    </row>
    <row r="10643" spans="3:9">
      <c r="C10643" s="294"/>
      <c r="E10643" s="294"/>
      <c r="I10643" s="294"/>
    </row>
    <row r="10644" spans="3:9">
      <c r="C10644" s="294"/>
      <c r="E10644" s="294"/>
      <c r="I10644" s="294"/>
    </row>
    <row r="10645" spans="3:9">
      <c r="C10645" s="294"/>
      <c r="E10645" s="294"/>
      <c r="I10645" s="294"/>
    </row>
    <row r="10646" spans="3:9">
      <c r="C10646" s="294"/>
      <c r="E10646" s="294"/>
      <c r="I10646" s="294"/>
    </row>
    <row r="10647" spans="3:9">
      <c r="C10647" s="294"/>
      <c r="E10647" s="294"/>
      <c r="I10647" s="294"/>
    </row>
    <row r="10648" spans="3:9">
      <c r="C10648" s="294"/>
      <c r="E10648" s="294"/>
      <c r="I10648" s="294"/>
    </row>
    <row r="10649" spans="3:9">
      <c r="C10649" s="294"/>
      <c r="E10649" s="294"/>
      <c r="I10649" s="294"/>
    </row>
    <row r="10650" spans="3:9">
      <c r="C10650" s="294"/>
      <c r="E10650" s="294"/>
      <c r="I10650" s="294"/>
    </row>
    <row r="10651" spans="3:9">
      <c r="C10651" s="294"/>
      <c r="E10651" s="294"/>
      <c r="I10651" s="294"/>
    </row>
    <row r="10652" spans="3:9">
      <c r="C10652" s="294"/>
      <c r="E10652" s="294"/>
      <c r="I10652" s="294"/>
    </row>
    <row r="10653" spans="3:9">
      <c r="C10653" s="294"/>
      <c r="E10653" s="294"/>
      <c r="I10653" s="294"/>
    </row>
    <row r="10654" spans="3:9">
      <c r="C10654" s="294"/>
      <c r="E10654" s="294"/>
      <c r="I10654" s="294"/>
    </row>
    <row r="10655" spans="3:9">
      <c r="C10655" s="294"/>
      <c r="E10655" s="294"/>
      <c r="I10655" s="294"/>
    </row>
    <row r="10656" spans="3:9">
      <c r="C10656" s="294"/>
      <c r="E10656" s="294"/>
      <c r="I10656" s="294"/>
    </row>
    <row r="10657" spans="3:9">
      <c r="C10657" s="294"/>
      <c r="E10657" s="294"/>
      <c r="I10657" s="294"/>
    </row>
    <row r="10658" spans="3:9">
      <c r="C10658" s="294"/>
      <c r="E10658" s="294"/>
      <c r="I10658" s="294"/>
    </row>
    <row r="10659" spans="3:9">
      <c r="C10659" s="294"/>
      <c r="E10659" s="294"/>
      <c r="I10659" s="294"/>
    </row>
    <row r="10660" spans="3:9">
      <c r="C10660" s="294"/>
      <c r="E10660" s="294"/>
      <c r="I10660" s="294"/>
    </row>
    <row r="10661" spans="3:9">
      <c r="C10661" s="294"/>
      <c r="E10661" s="294"/>
      <c r="I10661" s="294"/>
    </row>
    <row r="10662" spans="3:9">
      <c r="C10662" s="294"/>
      <c r="E10662" s="294"/>
      <c r="I10662" s="294"/>
    </row>
    <row r="10663" spans="3:9">
      <c r="C10663" s="294"/>
      <c r="E10663" s="294"/>
      <c r="I10663" s="294"/>
    </row>
    <row r="10664" spans="3:9">
      <c r="C10664" s="294"/>
      <c r="E10664" s="294"/>
      <c r="I10664" s="294"/>
    </row>
    <row r="10665" spans="3:9">
      <c r="C10665" s="294"/>
      <c r="E10665" s="294"/>
      <c r="I10665" s="294"/>
    </row>
    <row r="10666" spans="3:9">
      <c r="C10666" s="294"/>
      <c r="E10666" s="294"/>
      <c r="I10666" s="294"/>
    </row>
    <row r="10667" spans="3:9">
      <c r="C10667" s="294"/>
      <c r="E10667" s="294"/>
      <c r="I10667" s="294"/>
    </row>
    <row r="10668" spans="3:9">
      <c r="C10668" s="294"/>
      <c r="E10668" s="294"/>
      <c r="I10668" s="294"/>
    </row>
    <row r="10669" spans="3:9">
      <c r="C10669" s="294"/>
      <c r="E10669" s="294"/>
      <c r="I10669" s="294"/>
    </row>
    <row r="10670" spans="3:9">
      <c r="C10670" s="294"/>
      <c r="E10670" s="294"/>
      <c r="I10670" s="294"/>
    </row>
    <row r="10671" spans="3:9">
      <c r="C10671" s="294"/>
      <c r="E10671" s="294"/>
      <c r="I10671" s="294"/>
    </row>
    <row r="10672" spans="3:9">
      <c r="C10672" s="294"/>
      <c r="E10672" s="294"/>
      <c r="I10672" s="294"/>
    </row>
    <row r="10673" spans="3:9">
      <c r="C10673" s="294"/>
      <c r="E10673" s="294"/>
      <c r="I10673" s="294"/>
    </row>
    <row r="10674" spans="3:9">
      <c r="C10674" s="294"/>
      <c r="E10674" s="294"/>
      <c r="I10674" s="294"/>
    </row>
    <row r="10675" spans="3:9">
      <c r="C10675" s="294"/>
      <c r="E10675" s="294"/>
      <c r="I10675" s="294"/>
    </row>
    <row r="10676" spans="3:9">
      <c r="C10676" s="294"/>
      <c r="E10676" s="294"/>
      <c r="I10676" s="294"/>
    </row>
    <row r="10677" spans="3:9">
      <c r="C10677" s="294"/>
      <c r="E10677" s="294"/>
      <c r="I10677" s="294"/>
    </row>
    <row r="10678" spans="3:9">
      <c r="C10678" s="294"/>
      <c r="E10678" s="294"/>
      <c r="I10678" s="294"/>
    </row>
    <row r="10679" spans="3:9">
      <c r="C10679" s="294"/>
      <c r="E10679" s="294"/>
      <c r="I10679" s="294"/>
    </row>
    <row r="10680" spans="3:9">
      <c r="C10680" s="294"/>
      <c r="E10680" s="294"/>
      <c r="I10680" s="294"/>
    </row>
    <row r="10681" spans="3:9">
      <c r="C10681" s="294"/>
      <c r="E10681" s="294"/>
      <c r="I10681" s="294"/>
    </row>
    <row r="10682" spans="3:9">
      <c r="C10682" s="294"/>
      <c r="E10682" s="294"/>
      <c r="I10682" s="294"/>
    </row>
    <row r="10683" spans="3:9">
      <c r="C10683" s="294"/>
      <c r="E10683" s="294"/>
      <c r="I10683" s="294"/>
    </row>
    <row r="10684" spans="3:9">
      <c r="C10684" s="294"/>
      <c r="E10684" s="294"/>
      <c r="I10684" s="294"/>
    </row>
    <row r="10685" spans="3:9">
      <c r="C10685" s="294"/>
      <c r="E10685" s="294"/>
      <c r="I10685" s="294"/>
    </row>
    <row r="10686" spans="3:9">
      <c r="C10686" s="294"/>
      <c r="E10686" s="294"/>
      <c r="I10686" s="294"/>
    </row>
    <row r="10687" spans="3:9">
      <c r="C10687" s="294"/>
      <c r="E10687" s="294"/>
      <c r="I10687" s="294"/>
    </row>
    <row r="10688" spans="3:9">
      <c r="C10688" s="294"/>
      <c r="E10688" s="294"/>
      <c r="I10688" s="294"/>
    </row>
    <row r="10689" spans="3:9">
      <c r="C10689" s="294"/>
      <c r="E10689" s="294"/>
      <c r="I10689" s="294"/>
    </row>
    <row r="10690" spans="3:9">
      <c r="C10690" s="294"/>
      <c r="E10690" s="294"/>
      <c r="I10690" s="294"/>
    </row>
    <row r="10691" spans="3:9">
      <c r="C10691" s="294"/>
      <c r="E10691" s="294"/>
      <c r="I10691" s="294"/>
    </row>
    <row r="10692" spans="3:9">
      <c r="C10692" s="294"/>
      <c r="E10692" s="294"/>
      <c r="I10692" s="294"/>
    </row>
    <row r="10693" spans="3:9">
      <c r="C10693" s="294"/>
      <c r="E10693" s="294"/>
      <c r="I10693" s="294"/>
    </row>
    <row r="10694" spans="3:9">
      <c r="C10694" s="294"/>
      <c r="E10694" s="294"/>
      <c r="I10694" s="294"/>
    </row>
    <row r="10695" spans="3:9">
      <c r="C10695" s="294"/>
      <c r="E10695" s="294"/>
      <c r="I10695" s="294"/>
    </row>
    <row r="10696" spans="3:9">
      <c r="C10696" s="294"/>
      <c r="E10696" s="294"/>
      <c r="I10696" s="294"/>
    </row>
    <row r="10697" spans="3:9">
      <c r="C10697" s="294"/>
      <c r="E10697" s="294"/>
      <c r="I10697" s="294"/>
    </row>
    <row r="10698" spans="3:9">
      <c r="C10698" s="294"/>
      <c r="E10698" s="294"/>
      <c r="I10698" s="294"/>
    </row>
    <row r="10699" spans="3:9">
      <c r="C10699" s="294"/>
      <c r="E10699" s="294"/>
      <c r="I10699" s="294"/>
    </row>
    <row r="10700" spans="3:9">
      <c r="C10700" s="294"/>
      <c r="E10700" s="294"/>
      <c r="I10700" s="294"/>
    </row>
    <row r="10701" spans="3:9">
      <c r="C10701" s="294"/>
      <c r="E10701" s="294"/>
      <c r="I10701" s="294"/>
    </row>
    <row r="10702" spans="3:9">
      <c r="C10702" s="294"/>
      <c r="E10702" s="294"/>
      <c r="I10702" s="294"/>
    </row>
    <row r="10703" spans="3:9">
      <c r="C10703" s="294"/>
      <c r="E10703" s="294"/>
      <c r="I10703" s="294"/>
    </row>
    <row r="10704" spans="3:9">
      <c r="C10704" s="294"/>
      <c r="E10704" s="294"/>
      <c r="I10704" s="294"/>
    </row>
    <row r="10705" spans="3:9">
      <c r="C10705" s="294"/>
      <c r="E10705" s="294"/>
      <c r="I10705" s="294"/>
    </row>
    <row r="10706" spans="3:9">
      <c r="C10706" s="294"/>
      <c r="E10706" s="294"/>
      <c r="I10706" s="294"/>
    </row>
    <row r="10707" spans="3:9">
      <c r="C10707" s="294"/>
      <c r="E10707" s="294"/>
      <c r="I10707" s="294"/>
    </row>
    <row r="10708" spans="3:9">
      <c r="C10708" s="294"/>
      <c r="E10708" s="294"/>
      <c r="I10708" s="294"/>
    </row>
    <row r="10709" spans="3:9">
      <c r="C10709" s="294"/>
      <c r="E10709" s="294"/>
      <c r="I10709" s="294"/>
    </row>
    <row r="10710" spans="3:9">
      <c r="C10710" s="294"/>
      <c r="E10710" s="294"/>
      <c r="I10710" s="294"/>
    </row>
    <row r="10711" spans="3:9">
      <c r="C10711" s="294"/>
      <c r="E10711" s="294"/>
      <c r="I10711" s="294"/>
    </row>
    <row r="10712" spans="3:9">
      <c r="C10712" s="294"/>
      <c r="E10712" s="294"/>
      <c r="I10712" s="294"/>
    </row>
    <row r="10713" spans="3:9">
      <c r="C10713" s="294"/>
      <c r="E10713" s="294"/>
      <c r="I10713" s="294"/>
    </row>
    <row r="10714" spans="3:9">
      <c r="C10714" s="294"/>
      <c r="E10714" s="294"/>
      <c r="I10714" s="294"/>
    </row>
    <row r="10715" spans="3:9">
      <c r="C10715" s="294"/>
      <c r="E10715" s="294"/>
      <c r="I10715" s="294"/>
    </row>
    <row r="10716" spans="3:9">
      <c r="C10716" s="294"/>
      <c r="E10716" s="294"/>
      <c r="I10716" s="294"/>
    </row>
    <row r="10717" spans="3:9">
      <c r="C10717" s="294"/>
      <c r="E10717" s="294"/>
      <c r="I10717" s="294"/>
    </row>
    <row r="10718" spans="3:9">
      <c r="C10718" s="294"/>
      <c r="E10718" s="294"/>
      <c r="I10718" s="294"/>
    </row>
    <row r="10719" spans="3:9">
      <c r="C10719" s="294"/>
      <c r="E10719" s="294"/>
      <c r="I10719" s="294"/>
    </row>
    <row r="10720" spans="3:9">
      <c r="C10720" s="294"/>
      <c r="E10720" s="294"/>
      <c r="I10720" s="294"/>
    </row>
    <row r="10721" spans="3:9">
      <c r="C10721" s="294"/>
      <c r="E10721" s="294"/>
      <c r="I10721" s="294"/>
    </row>
    <row r="10722" spans="3:9">
      <c r="C10722" s="294"/>
      <c r="E10722" s="294"/>
      <c r="I10722" s="294"/>
    </row>
    <row r="10723" spans="3:9">
      <c r="C10723" s="294"/>
      <c r="E10723" s="294"/>
      <c r="I10723" s="294"/>
    </row>
    <row r="10724" spans="3:9">
      <c r="C10724" s="294"/>
      <c r="E10724" s="294"/>
      <c r="I10724" s="294"/>
    </row>
    <row r="10725" spans="3:9">
      <c r="C10725" s="294"/>
      <c r="E10725" s="294"/>
      <c r="I10725" s="294"/>
    </row>
    <row r="10726" spans="3:9">
      <c r="C10726" s="294"/>
      <c r="E10726" s="294"/>
      <c r="I10726" s="294"/>
    </row>
    <row r="10727" spans="3:9">
      <c r="C10727" s="294"/>
      <c r="E10727" s="294"/>
      <c r="I10727" s="294"/>
    </row>
    <row r="10728" spans="3:9">
      <c r="C10728" s="294"/>
      <c r="E10728" s="294"/>
      <c r="I10728" s="294"/>
    </row>
    <row r="10729" spans="3:9">
      <c r="C10729" s="294"/>
      <c r="E10729" s="294"/>
      <c r="I10729" s="294"/>
    </row>
    <row r="10730" spans="3:9">
      <c r="C10730" s="294"/>
      <c r="E10730" s="294"/>
      <c r="I10730" s="294"/>
    </row>
    <row r="10731" spans="3:9">
      <c r="C10731" s="294"/>
      <c r="E10731" s="294"/>
      <c r="I10731" s="294"/>
    </row>
    <row r="10732" spans="3:9">
      <c r="C10732" s="294"/>
      <c r="E10732" s="294"/>
      <c r="I10732" s="294"/>
    </row>
    <row r="10733" spans="3:9">
      <c r="C10733" s="294"/>
      <c r="E10733" s="294"/>
      <c r="I10733" s="294"/>
    </row>
    <row r="10734" spans="3:9">
      <c r="C10734" s="294"/>
      <c r="E10734" s="294"/>
      <c r="I10734" s="294"/>
    </row>
    <row r="10735" spans="3:9">
      <c r="C10735" s="294"/>
      <c r="E10735" s="294"/>
      <c r="I10735" s="294"/>
    </row>
    <row r="10736" spans="3:9">
      <c r="C10736" s="294"/>
      <c r="E10736" s="294"/>
      <c r="I10736" s="294"/>
    </row>
    <row r="10737" spans="3:9">
      <c r="C10737" s="294"/>
      <c r="E10737" s="294"/>
      <c r="I10737" s="294"/>
    </row>
    <row r="10738" spans="3:9">
      <c r="C10738" s="294"/>
      <c r="E10738" s="294"/>
      <c r="I10738" s="294"/>
    </row>
    <row r="10739" spans="3:9">
      <c r="C10739" s="294"/>
      <c r="E10739" s="294"/>
      <c r="I10739" s="294"/>
    </row>
    <row r="10740" spans="3:9">
      <c r="C10740" s="294"/>
      <c r="E10740" s="294"/>
      <c r="I10740" s="294"/>
    </row>
    <row r="10741" spans="3:9">
      <c r="C10741" s="294"/>
      <c r="E10741" s="294"/>
      <c r="I10741" s="294"/>
    </row>
    <row r="10742" spans="3:9">
      <c r="C10742" s="294"/>
      <c r="E10742" s="294"/>
      <c r="I10742" s="294"/>
    </row>
    <row r="10743" spans="3:9">
      <c r="C10743" s="294"/>
      <c r="E10743" s="294"/>
      <c r="I10743" s="294"/>
    </row>
    <row r="10744" spans="3:9">
      <c r="C10744" s="294"/>
      <c r="E10744" s="294"/>
      <c r="I10744" s="294"/>
    </row>
    <row r="10745" spans="3:9">
      <c r="C10745" s="294"/>
      <c r="E10745" s="294"/>
      <c r="I10745" s="294"/>
    </row>
    <row r="10746" spans="3:9">
      <c r="C10746" s="294"/>
      <c r="E10746" s="294"/>
      <c r="I10746" s="294"/>
    </row>
    <row r="10747" spans="3:9">
      <c r="C10747" s="294"/>
      <c r="E10747" s="294"/>
      <c r="I10747" s="294"/>
    </row>
    <row r="10748" spans="3:9">
      <c r="C10748" s="294"/>
      <c r="E10748" s="294"/>
      <c r="I10748" s="294"/>
    </row>
    <row r="10749" spans="3:9">
      <c r="C10749" s="294"/>
      <c r="E10749" s="294"/>
      <c r="I10749" s="294"/>
    </row>
    <row r="10750" spans="3:9">
      <c r="C10750" s="294"/>
      <c r="E10750" s="294"/>
      <c r="I10750" s="294"/>
    </row>
    <row r="10751" spans="3:9">
      <c r="C10751" s="294"/>
      <c r="E10751" s="294"/>
      <c r="I10751" s="294"/>
    </row>
    <row r="10752" spans="3:9">
      <c r="C10752" s="294"/>
      <c r="E10752" s="294"/>
      <c r="I10752" s="294"/>
    </row>
    <row r="10753" spans="3:9">
      <c r="C10753" s="294"/>
      <c r="E10753" s="294"/>
      <c r="I10753" s="294"/>
    </row>
    <row r="10754" spans="3:9">
      <c r="C10754" s="294"/>
      <c r="E10754" s="294"/>
      <c r="I10754" s="294"/>
    </row>
    <row r="10755" spans="3:9">
      <c r="C10755" s="294"/>
      <c r="E10755" s="294"/>
      <c r="I10755" s="294"/>
    </row>
    <row r="10756" spans="3:9">
      <c r="C10756" s="294"/>
      <c r="E10756" s="294"/>
      <c r="I10756" s="294"/>
    </row>
    <row r="10757" spans="3:9">
      <c r="C10757" s="294"/>
      <c r="E10757" s="294"/>
      <c r="I10757" s="294"/>
    </row>
    <row r="10758" spans="3:9">
      <c r="C10758" s="294"/>
      <c r="E10758" s="294"/>
      <c r="I10758" s="294"/>
    </row>
    <row r="10759" spans="3:9">
      <c r="C10759" s="294"/>
      <c r="E10759" s="294"/>
      <c r="I10759" s="294"/>
    </row>
    <row r="10760" spans="3:9">
      <c r="C10760" s="294"/>
      <c r="E10760" s="294"/>
      <c r="I10760" s="294"/>
    </row>
    <row r="10761" spans="3:9">
      <c r="C10761" s="294"/>
      <c r="E10761" s="294"/>
      <c r="I10761" s="294"/>
    </row>
    <row r="10762" spans="3:9">
      <c r="C10762" s="294"/>
      <c r="E10762" s="294"/>
      <c r="I10762" s="294"/>
    </row>
    <row r="10763" spans="3:9">
      <c r="C10763" s="294"/>
      <c r="E10763" s="294"/>
      <c r="I10763" s="294"/>
    </row>
    <row r="10764" spans="3:9">
      <c r="C10764" s="294"/>
      <c r="E10764" s="294"/>
      <c r="I10764" s="294"/>
    </row>
    <row r="10765" spans="3:9">
      <c r="C10765" s="294"/>
      <c r="E10765" s="294"/>
      <c r="I10765" s="294"/>
    </row>
    <row r="10766" spans="3:9">
      <c r="C10766" s="294"/>
      <c r="E10766" s="294"/>
      <c r="I10766" s="294"/>
    </row>
    <row r="10767" spans="3:9">
      <c r="C10767" s="294"/>
      <c r="E10767" s="294"/>
      <c r="I10767" s="294"/>
    </row>
    <row r="10768" spans="3:9">
      <c r="C10768" s="294"/>
      <c r="E10768" s="294"/>
      <c r="I10768" s="294"/>
    </row>
    <row r="10769" spans="3:9">
      <c r="C10769" s="294"/>
      <c r="E10769" s="294"/>
      <c r="I10769" s="294"/>
    </row>
    <row r="10770" spans="3:9">
      <c r="C10770" s="294"/>
      <c r="E10770" s="294"/>
      <c r="I10770" s="294"/>
    </row>
    <row r="10771" spans="3:9">
      <c r="C10771" s="294"/>
      <c r="E10771" s="294"/>
      <c r="I10771" s="294"/>
    </row>
    <row r="10772" spans="3:9">
      <c r="C10772" s="294"/>
      <c r="E10772" s="294"/>
      <c r="I10772" s="294"/>
    </row>
    <row r="10773" spans="3:9">
      <c r="C10773" s="294"/>
      <c r="E10773" s="294"/>
      <c r="I10773" s="294"/>
    </row>
    <row r="10774" spans="3:9">
      <c r="C10774" s="294"/>
      <c r="E10774" s="294"/>
      <c r="I10774" s="294"/>
    </row>
    <row r="10775" spans="3:9">
      <c r="C10775" s="294"/>
      <c r="E10775" s="294"/>
      <c r="I10775" s="294"/>
    </row>
    <row r="10776" spans="3:9">
      <c r="C10776" s="294"/>
      <c r="E10776" s="294"/>
      <c r="I10776" s="294"/>
    </row>
    <row r="10777" spans="3:9">
      <c r="C10777" s="294"/>
      <c r="E10777" s="294"/>
      <c r="I10777" s="294"/>
    </row>
    <row r="10778" spans="3:9">
      <c r="C10778" s="294"/>
      <c r="E10778" s="294"/>
      <c r="I10778" s="294"/>
    </row>
    <row r="10779" spans="3:9">
      <c r="C10779" s="294"/>
      <c r="E10779" s="294"/>
      <c r="I10779" s="294"/>
    </row>
    <row r="10780" spans="3:9">
      <c r="C10780" s="294"/>
      <c r="E10780" s="294"/>
      <c r="I10780" s="294"/>
    </row>
    <row r="10781" spans="3:9">
      <c r="C10781" s="294"/>
      <c r="E10781" s="294"/>
      <c r="I10781" s="294"/>
    </row>
    <row r="10782" spans="3:9">
      <c r="C10782" s="294"/>
      <c r="E10782" s="294"/>
      <c r="I10782" s="294"/>
    </row>
    <row r="10783" spans="3:9">
      <c r="C10783" s="294"/>
      <c r="E10783" s="294"/>
      <c r="I10783" s="294"/>
    </row>
    <row r="10784" spans="3:9">
      <c r="C10784" s="294"/>
      <c r="E10784" s="294"/>
      <c r="I10784" s="294"/>
    </row>
    <row r="10785" spans="3:9">
      <c r="C10785" s="294"/>
      <c r="E10785" s="294"/>
      <c r="I10785" s="294"/>
    </row>
    <row r="10786" spans="3:9">
      <c r="C10786" s="294"/>
      <c r="E10786" s="294"/>
      <c r="I10786" s="294"/>
    </row>
    <row r="10787" spans="3:9">
      <c r="C10787" s="294"/>
      <c r="E10787" s="294"/>
      <c r="I10787" s="294"/>
    </row>
    <row r="10788" spans="3:9">
      <c r="C10788" s="294"/>
      <c r="E10788" s="294"/>
      <c r="I10788" s="294"/>
    </row>
    <row r="10789" spans="3:9">
      <c r="C10789" s="294"/>
      <c r="E10789" s="294"/>
      <c r="I10789" s="294"/>
    </row>
    <row r="10790" spans="3:9">
      <c r="C10790" s="294"/>
      <c r="E10790" s="294"/>
      <c r="I10790" s="294"/>
    </row>
    <row r="10791" spans="3:9">
      <c r="C10791" s="294"/>
      <c r="E10791" s="294"/>
      <c r="I10791" s="294"/>
    </row>
    <row r="10792" spans="3:9">
      <c r="C10792" s="294"/>
      <c r="E10792" s="294"/>
      <c r="I10792" s="294"/>
    </row>
    <row r="10793" spans="3:9">
      <c r="C10793" s="294"/>
      <c r="E10793" s="294"/>
      <c r="I10793" s="294"/>
    </row>
    <row r="10794" spans="3:9">
      <c r="C10794" s="294"/>
      <c r="E10794" s="294"/>
      <c r="I10794" s="294"/>
    </row>
    <row r="10795" spans="3:9">
      <c r="C10795" s="294"/>
      <c r="E10795" s="294"/>
      <c r="I10795" s="294"/>
    </row>
    <row r="10796" spans="3:9">
      <c r="C10796" s="294"/>
      <c r="E10796" s="294"/>
      <c r="I10796" s="294"/>
    </row>
    <row r="10797" spans="3:9">
      <c r="C10797" s="294"/>
      <c r="E10797" s="294"/>
      <c r="I10797" s="294"/>
    </row>
    <row r="10798" spans="3:9">
      <c r="C10798" s="294"/>
      <c r="E10798" s="294"/>
      <c r="I10798" s="294"/>
    </row>
    <row r="10799" spans="3:9">
      <c r="C10799" s="294"/>
      <c r="E10799" s="294"/>
      <c r="I10799" s="294"/>
    </row>
    <row r="10800" spans="3:9">
      <c r="C10800" s="294"/>
      <c r="E10800" s="294"/>
      <c r="I10800" s="294"/>
    </row>
    <row r="10801" spans="3:9">
      <c r="C10801" s="294"/>
      <c r="E10801" s="294"/>
      <c r="I10801" s="294"/>
    </row>
    <row r="10802" spans="3:9">
      <c r="C10802" s="294"/>
      <c r="E10802" s="294"/>
      <c r="I10802" s="294"/>
    </row>
    <row r="10803" spans="3:9">
      <c r="C10803" s="294"/>
      <c r="E10803" s="294"/>
      <c r="I10803" s="294"/>
    </row>
    <row r="10804" spans="3:9">
      <c r="C10804" s="294"/>
      <c r="E10804" s="294"/>
      <c r="I10804" s="294"/>
    </row>
    <row r="10805" spans="3:9">
      <c r="C10805" s="294"/>
      <c r="E10805" s="294"/>
      <c r="I10805" s="294"/>
    </row>
    <row r="10806" spans="3:9">
      <c r="C10806" s="294"/>
      <c r="E10806" s="294"/>
      <c r="I10806" s="294"/>
    </row>
    <row r="10807" spans="3:9">
      <c r="C10807" s="294"/>
      <c r="E10807" s="294"/>
      <c r="I10807" s="294"/>
    </row>
    <row r="10808" spans="3:9">
      <c r="C10808" s="294"/>
      <c r="E10808" s="294"/>
      <c r="I10808" s="294"/>
    </row>
    <row r="10809" spans="3:9">
      <c r="C10809" s="294"/>
      <c r="E10809" s="294"/>
      <c r="I10809" s="294"/>
    </row>
    <row r="10810" spans="3:9">
      <c r="C10810" s="294"/>
      <c r="E10810" s="294"/>
      <c r="I10810" s="294"/>
    </row>
    <row r="10811" spans="3:9">
      <c r="C10811" s="294"/>
      <c r="E10811" s="294"/>
      <c r="I10811" s="294"/>
    </row>
    <row r="10812" spans="3:9">
      <c r="C10812" s="294"/>
      <c r="E10812" s="294"/>
      <c r="I10812" s="294"/>
    </row>
    <row r="10813" spans="3:9">
      <c r="C10813" s="294"/>
      <c r="E10813" s="294"/>
      <c r="I10813" s="294"/>
    </row>
    <row r="10814" spans="3:9">
      <c r="C10814" s="294"/>
      <c r="E10814" s="294"/>
      <c r="I10814" s="294"/>
    </row>
    <row r="10815" spans="3:9">
      <c r="C10815" s="294"/>
      <c r="E10815" s="294"/>
      <c r="I10815" s="294"/>
    </row>
    <row r="10816" spans="3:9">
      <c r="C10816" s="294"/>
      <c r="E10816" s="294"/>
      <c r="I10816" s="294"/>
    </row>
    <row r="10817" spans="3:9">
      <c r="C10817" s="294"/>
      <c r="E10817" s="294"/>
      <c r="I10817" s="294"/>
    </row>
    <row r="10818" spans="3:9">
      <c r="C10818" s="294"/>
      <c r="E10818" s="294"/>
      <c r="I10818" s="294"/>
    </row>
    <row r="10819" spans="3:9">
      <c r="C10819" s="294"/>
      <c r="E10819" s="294"/>
      <c r="I10819" s="294"/>
    </row>
    <row r="10820" spans="3:9">
      <c r="C10820" s="294"/>
      <c r="E10820" s="294"/>
      <c r="I10820" s="294"/>
    </row>
    <row r="10821" spans="3:9">
      <c r="C10821" s="294"/>
      <c r="E10821" s="294"/>
      <c r="I10821" s="294"/>
    </row>
    <row r="10822" spans="3:9">
      <c r="C10822" s="294"/>
      <c r="E10822" s="294"/>
      <c r="I10822" s="294"/>
    </row>
    <row r="10823" spans="3:9">
      <c r="C10823" s="294"/>
      <c r="E10823" s="294"/>
      <c r="I10823" s="294"/>
    </row>
    <row r="10824" spans="3:9">
      <c r="C10824" s="294"/>
      <c r="E10824" s="294"/>
      <c r="I10824" s="294"/>
    </row>
    <row r="10825" spans="3:9">
      <c r="C10825" s="294"/>
      <c r="E10825" s="294"/>
      <c r="I10825" s="294"/>
    </row>
    <row r="10826" spans="3:9">
      <c r="C10826" s="294"/>
      <c r="E10826" s="294"/>
      <c r="I10826" s="294"/>
    </row>
    <row r="10827" spans="3:9">
      <c r="C10827" s="294"/>
      <c r="E10827" s="294"/>
      <c r="I10827" s="294"/>
    </row>
    <row r="10828" spans="3:9">
      <c r="C10828" s="294"/>
      <c r="E10828" s="294"/>
      <c r="I10828" s="294"/>
    </row>
    <row r="10829" spans="3:9">
      <c r="C10829" s="294"/>
      <c r="E10829" s="294"/>
      <c r="I10829" s="294"/>
    </row>
    <row r="10830" spans="3:9">
      <c r="C10830" s="294"/>
      <c r="E10830" s="294"/>
      <c r="I10830" s="294"/>
    </row>
    <row r="10831" spans="3:9">
      <c r="C10831" s="294"/>
      <c r="E10831" s="294"/>
      <c r="I10831" s="294"/>
    </row>
    <row r="10832" spans="3:9">
      <c r="C10832" s="294"/>
      <c r="E10832" s="294"/>
      <c r="I10832" s="294"/>
    </row>
    <row r="10833" spans="3:9">
      <c r="C10833" s="294"/>
      <c r="E10833" s="294"/>
      <c r="I10833" s="294"/>
    </row>
    <row r="10834" spans="3:9">
      <c r="C10834" s="294"/>
      <c r="E10834" s="294"/>
      <c r="I10834" s="294"/>
    </row>
    <row r="10835" spans="3:9">
      <c r="C10835" s="294"/>
      <c r="E10835" s="294"/>
      <c r="I10835" s="294"/>
    </row>
    <row r="10836" spans="3:9">
      <c r="C10836" s="294"/>
      <c r="E10836" s="294"/>
      <c r="I10836" s="294"/>
    </row>
    <row r="10837" spans="3:9">
      <c r="C10837" s="294"/>
      <c r="E10837" s="294"/>
      <c r="I10837" s="294"/>
    </row>
    <row r="10838" spans="3:9">
      <c r="C10838" s="294"/>
      <c r="E10838" s="294"/>
      <c r="I10838" s="294"/>
    </row>
    <row r="10839" spans="3:9">
      <c r="C10839" s="294"/>
      <c r="E10839" s="294"/>
      <c r="I10839" s="294"/>
    </row>
    <row r="10840" spans="3:9">
      <c r="C10840" s="294"/>
      <c r="E10840" s="294"/>
      <c r="I10840" s="294"/>
    </row>
    <row r="10841" spans="3:9">
      <c r="C10841" s="294"/>
      <c r="E10841" s="294"/>
      <c r="I10841" s="294"/>
    </row>
    <row r="10842" spans="3:9">
      <c r="C10842" s="294"/>
      <c r="E10842" s="294"/>
      <c r="I10842" s="294"/>
    </row>
    <row r="10843" spans="3:9">
      <c r="C10843" s="294"/>
      <c r="E10843" s="294"/>
      <c r="I10843" s="294"/>
    </row>
    <row r="10844" spans="3:9">
      <c r="C10844" s="294"/>
      <c r="E10844" s="294"/>
      <c r="I10844" s="294"/>
    </row>
    <row r="10845" spans="3:9">
      <c r="C10845" s="294"/>
      <c r="E10845" s="294"/>
      <c r="I10845" s="294"/>
    </row>
    <row r="10846" spans="3:9">
      <c r="C10846" s="294"/>
      <c r="E10846" s="294"/>
      <c r="I10846" s="294"/>
    </row>
    <row r="10847" spans="3:9">
      <c r="C10847" s="294"/>
      <c r="E10847" s="294"/>
      <c r="I10847" s="294"/>
    </row>
    <row r="10848" spans="3:9">
      <c r="C10848" s="294"/>
      <c r="E10848" s="294"/>
      <c r="I10848" s="294"/>
    </row>
    <row r="10849" spans="3:9">
      <c r="C10849" s="294"/>
      <c r="E10849" s="294"/>
      <c r="I10849" s="294"/>
    </row>
    <row r="10850" spans="3:9">
      <c r="C10850" s="294"/>
      <c r="E10850" s="294"/>
      <c r="I10850" s="294"/>
    </row>
    <row r="10851" spans="3:9">
      <c r="C10851" s="294"/>
      <c r="E10851" s="294"/>
      <c r="I10851" s="294"/>
    </row>
    <row r="10852" spans="3:9">
      <c r="C10852" s="294"/>
      <c r="E10852" s="294"/>
      <c r="I10852" s="294"/>
    </row>
    <row r="10853" spans="3:9">
      <c r="C10853" s="294"/>
      <c r="E10853" s="294"/>
      <c r="I10853" s="294"/>
    </row>
    <row r="10854" spans="3:9">
      <c r="C10854" s="294"/>
      <c r="E10854" s="294"/>
      <c r="I10854" s="294"/>
    </row>
    <row r="10855" spans="3:9">
      <c r="C10855" s="294"/>
      <c r="E10855" s="294"/>
      <c r="I10855" s="294"/>
    </row>
    <row r="10856" spans="3:9">
      <c r="C10856" s="294"/>
      <c r="E10856" s="294"/>
      <c r="I10856" s="294"/>
    </row>
    <row r="10857" spans="3:9">
      <c r="C10857" s="294"/>
      <c r="E10857" s="294"/>
      <c r="I10857" s="294"/>
    </row>
    <row r="10858" spans="3:9">
      <c r="C10858" s="294"/>
      <c r="E10858" s="294"/>
      <c r="I10858" s="294"/>
    </row>
    <row r="10859" spans="3:9">
      <c r="C10859" s="294"/>
      <c r="E10859" s="294"/>
      <c r="I10859" s="294"/>
    </row>
    <row r="10860" spans="3:9">
      <c r="C10860" s="294"/>
      <c r="E10860" s="294"/>
      <c r="I10860" s="294"/>
    </row>
    <row r="10861" spans="3:9">
      <c r="C10861" s="294"/>
      <c r="E10861" s="294"/>
      <c r="I10861" s="294"/>
    </row>
    <row r="10862" spans="3:9">
      <c r="C10862" s="294"/>
      <c r="E10862" s="294"/>
      <c r="I10862" s="294"/>
    </row>
    <row r="10863" spans="3:9">
      <c r="C10863" s="294"/>
      <c r="E10863" s="294"/>
      <c r="I10863" s="294"/>
    </row>
    <row r="10864" spans="3:9">
      <c r="C10864" s="294"/>
      <c r="E10864" s="294"/>
      <c r="I10864" s="294"/>
    </row>
    <row r="10865" spans="3:9">
      <c r="C10865" s="294"/>
      <c r="E10865" s="294"/>
      <c r="I10865" s="294"/>
    </row>
    <row r="10866" spans="3:9">
      <c r="C10866" s="294"/>
      <c r="E10866" s="294"/>
      <c r="I10866" s="294"/>
    </row>
    <row r="10867" spans="3:9">
      <c r="C10867" s="294"/>
      <c r="E10867" s="294"/>
      <c r="I10867" s="294"/>
    </row>
    <row r="10868" spans="3:9">
      <c r="C10868" s="294"/>
      <c r="E10868" s="294"/>
      <c r="I10868" s="294"/>
    </row>
    <row r="10869" spans="3:9">
      <c r="C10869" s="294"/>
      <c r="E10869" s="294"/>
      <c r="I10869" s="294"/>
    </row>
    <row r="10870" spans="3:9">
      <c r="C10870" s="294"/>
      <c r="E10870" s="294"/>
      <c r="I10870" s="294"/>
    </row>
    <row r="10871" spans="3:9">
      <c r="C10871" s="294"/>
      <c r="E10871" s="294"/>
      <c r="I10871" s="294"/>
    </row>
    <row r="10872" spans="3:9">
      <c r="C10872" s="294"/>
      <c r="E10872" s="294"/>
      <c r="I10872" s="294"/>
    </row>
    <row r="10873" spans="3:9">
      <c r="C10873" s="294"/>
      <c r="E10873" s="294"/>
      <c r="I10873" s="294"/>
    </row>
    <row r="10874" spans="3:9">
      <c r="C10874" s="294"/>
      <c r="E10874" s="294"/>
      <c r="I10874" s="294"/>
    </row>
    <row r="10875" spans="3:9">
      <c r="C10875" s="294"/>
      <c r="E10875" s="294"/>
      <c r="I10875" s="294"/>
    </row>
    <row r="10876" spans="3:9">
      <c r="C10876" s="294"/>
      <c r="E10876" s="294"/>
      <c r="I10876" s="294"/>
    </row>
    <row r="10877" spans="3:9">
      <c r="C10877" s="294"/>
      <c r="E10877" s="294"/>
      <c r="I10877" s="294"/>
    </row>
    <row r="10878" spans="3:9">
      <c r="C10878" s="294"/>
      <c r="E10878" s="294"/>
      <c r="I10878" s="294"/>
    </row>
    <row r="10879" spans="3:9">
      <c r="C10879" s="294"/>
      <c r="E10879" s="294"/>
      <c r="I10879" s="294"/>
    </row>
    <row r="10880" spans="3:9">
      <c r="C10880" s="294"/>
      <c r="E10880" s="294"/>
      <c r="I10880" s="294"/>
    </row>
    <row r="10881" spans="3:9">
      <c r="C10881" s="294"/>
      <c r="E10881" s="294"/>
      <c r="I10881" s="294"/>
    </row>
    <row r="10882" spans="3:9">
      <c r="C10882" s="294"/>
      <c r="E10882" s="294"/>
      <c r="I10882" s="294"/>
    </row>
    <row r="10883" spans="3:9">
      <c r="C10883" s="294"/>
      <c r="E10883" s="294"/>
      <c r="I10883" s="294"/>
    </row>
    <row r="10884" spans="3:9">
      <c r="C10884" s="294"/>
      <c r="E10884" s="294"/>
      <c r="I10884" s="294"/>
    </row>
    <row r="10885" spans="3:9">
      <c r="C10885" s="294"/>
      <c r="E10885" s="294"/>
      <c r="I10885" s="294"/>
    </row>
    <row r="10886" spans="3:9">
      <c r="C10886" s="294"/>
      <c r="E10886" s="294"/>
      <c r="I10886" s="294"/>
    </row>
    <row r="10887" spans="3:9">
      <c r="C10887" s="294"/>
      <c r="E10887" s="294"/>
      <c r="I10887" s="294"/>
    </row>
    <row r="10888" spans="3:9">
      <c r="C10888" s="294"/>
      <c r="E10888" s="294"/>
      <c r="I10888" s="294"/>
    </row>
    <row r="10889" spans="3:9">
      <c r="C10889" s="294"/>
      <c r="E10889" s="294"/>
      <c r="I10889" s="294"/>
    </row>
    <row r="10890" spans="3:9">
      <c r="C10890" s="294"/>
      <c r="E10890" s="294"/>
      <c r="I10890" s="294"/>
    </row>
    <row r="10891" spans="3:9">
      <c r="C10891" s="294"/>
      <c r="E10891" s="294"/>
      <c r="I10891" s="294"/>
    </row>
    <row r="10892" spans="3:9">
      <c r="C10892" s="294"/>
      <c r="E10892" s="294"/>
      <c r="I10892" s="294"/>
    </row>
    <row r="10893" spans="3:9">
      <c r="C10893" s="294"/>
      <c r="E10893" s="294"/>
      <c r="I10893" s="294"/>
    </row>
    <row r="10894" spans="3:9">
      <c r="C10894" s="294"/>
      <c r="E10894" s="294"/>
      <c r="I10894" s="294"/>
    </row>
    <row r="10895" spans="3:9">
      <c r="C10895" s="294"/>
      <c r="E10895" s="294"/>
      <c r="I10895" s="294"/>
    </row>
    <row r="10896" spans="3:9">
      <c r="C10896" s="294"/>
      <c r="E10896" s="294"/>
      <c r="I10896" s="294"/>
    </row>
    <row r="10897" spans="3:9">
      <c r="C10897" s="294"/>
      <c r="E10897" s="294"/>
      <c r="I10897" s="294"/>
    </row>
    <row r="10898" spans="3:9">
      <c r="C10898" s="294"/>
      <c r="E10898" s="294"/>
      <c r="I10898" s="294"/>
    </row>
    <row r="10899" spans="3:9">
      <c r="C10899" s="294"/>
      <c r="E10899" s="294"/>
      <c r="I10899" s="294"/>
    </row>
    <row r="10900" spans="3:9">
      <c r="C10900" s="294"/>
      <c r="E10900" s="294"/>
      <c r="I10900" s="294"/>
    </row>
    <row r="10901" spans="3:9">
      <c r="C10901" s="294"/>
      <c r="E10901" s="294"/>
      <c r="I10901" s="294"/>
    </row>
    <row r="10902" spans="3:9">
      <c r="C10902" s="294"/>
      <c r="E10902" s="294"/>
      <c r="I10902" s="294"/>
    </row>
    <row r="10903" spans="3:9">
      <c r="C10903" s="294"/>
      <c r="E10903" s="294"/>
      <c r="I10903" s="294"/>
    </row>
    <row r="10904" spans="3:9">
      <c r="C10904" s="294"/>
      <c r="E10904" s="294"/>
      <c r="I10904" s="294"/>
    </row>
    <row r="10905" spans="3:9">
      <c r="C10905" s="294"/>
      <c r="E10905" s="294"/>
      <c r="I10905" s="294"/>
    </row>
    <row r="10906" spans="3:9">
      <c r="C10906" s="294"/>
      <c r="E10906" s="294"/>
      <c r="I10906" s="294"/>
    </row>
    <row r="10907" spans="3:9">
      <c r="C10907" s="294"/>
      <c r="E10907" s="294"/>
      <c r="I10907" s="294"/>
    </row>
    <row r="10908" spans="3:9">
      <c r="C10908" s="294"/>
      <c r="E10908" s="294"/>
      <c r="I10908" s="294"/>
    </row>
    <row r="10909" spans="3:9">
      <c r="C10909" s="294"/>
      <c r="E10909" s="294"/>
      <c r="I10909" s="294"/>
    </row>
    <row r="10910" spans="3:9">
      <c r="C10910" s="294"/>
      <c r="E10910" s="294"/>
      <c r="I10910" s="294"/>
    </row>
    <row r="10911" spans="3:9">
      <c r="C10911" s="294"/>
      <c r="E10911" s="294"/>
      <c r="I10911" s="294"/>
    </row>
    <row r="10912" spans="3:9">
      <c r="C10912" s="294"/>
      <c r="E10912" s="294"/>
      <c r="I10912" s="294"/>
    </row>
    <row r="10913" spans="3:9">
      <c r="C10913" s="294"/>
      <c r="E10913" s="294"/>
      <c r="I10913" s="294"/>
    </row>
    <row r="10914" spans="3:9">
      <c r="C10914" s="294"/>
      <c r="E10914" s="294"/>
      <c r="I10914" s="294"/>
    </row>
    <row r="10915" spans="3:9">
      <c r="C10915" s="294"/>
      <c r="E10915" s="294"/>
      <c r="I10915" s="294"/>
    </row>
    <row r="10916" spans="3:9">
      <c r="C10916" s="294"/>
      <c r="E10916" s="294"/>
      <c r="I10916" s="294"/>
    </row>
    <row r="10917" spans="3:9">
      <c r="C10917" s="294"/>
      <c r="E10917" s="294"/>
      <c r="I10917" s="294"/>
    </row>
    <row r="10918" spans="3:9">
      <c r="C10918" s="294"/>
      <c r="E10918" s="294"/>
      <c r="I10918" s="294"/>
    </row>
    <row r="10919" spans="3:9">
      <c r="C10919" s="294"/>
      <c r="E10919" s="294"/>
      <c r="I10919" s="294"/>
    </row>
    <row r="10920" spans="3:9">
      <c r="C10920" s="294"/>
      <c r="E10920" s="294"/>
      <c r="I10920" s="294"/>
    </row>
    <row r="10921" spans="3:9">
      <c r="C10921" s="294"/>
      <c r="E10921" s="294"/>
      <c r="I10921" s="294"/>
    </row>
    <row r="10922" spans="3:9">
      <c r="C10922" s="294"/>
      <c r="E10922" s="294"/>
      <c r="I10922" s="294"/>
    </row>
    <row r="10923" spans="3:9">
      <c r="C10923" s="294"/>
      <c r="E10923" s="294"/>
      <c r="I10923" s="294"/>
    </row>
    <row r="10924" spans="3:9">
      <c r="C10924" s="294"/>
      <c r="E10924" s="294"/>
      <c r="I10924" s="294"/>
    </row>
    <row r="10925" spans="3:9">
      <c r="C10925" s="294"/>
      <c r="E10925" s="294"/>
      <c r="I10925" s="294"/>
    </row>
    <row r="10926" spans="3:9">
      <c r="C10926" s="294"/>
      <c r="E10926" s="294"/>
      <c r="I10926" s="294"/>
    </row>
    <row r="10927" spans="3:9">
      <c r="C10927" s="294"/>
      <c r="E10927" s="294"/>
      <c r="I10927" s="294"/>
    </row>
    <row r="10928" spans="3:9">
      <c r="C10928" s="294"/>
      <c r="E10928" s="294"/>
      <c r="I10928" s="294"/>
    </row>
    <row r="10929" spans="3:9">
      <c r="C10929" s="294"/>
      <c r="E10929" s="294"/>
      <c r="I10929" s="294"/>
    </row>
    <row r="10930" spans="3:9">
      <c r="C10930" s="294"/>
      <c r="E10930" s="294"/>
      <c r="I10930" s="294"/>
    </row>
    <row r="10931" spans="3:9">
      <c r="C10931" s="294"/>
      <c r="E10931" s="294"/>
      <c r="I10931" s="294"/>
    </row>
    <row r="10932" spans="3:9">
      <c r="C10932" s="294"/>
      <c r="E10932" s="294"/>
      <c r="I10932" s="294"/>
    </row>
    <row r="10933" spans="3:9">
      <c r="C10933" s="294"/>
      <c r="E10933" s="294"/>
      <c r="I10933" s="294"/>
    </row>
    <row r="10934" spans="3:9">
      <c r="C10934" s="294"/>
      <c r="E10934" s="294"/>
      <c r="I10934" s="294"/>
    </row>
    <row r="10935" spans="3:9">
      <c r="C10935" s="294"/>
      <c r="E10935" s="294"/>
      <c r="I10935" s="294"/>
    </row>
    <row r="10936" spans="3:9">
      <c r="C10936" s="294"/>
      <c r="E10936" s="294"/>
      <c r="I10936" s="294"/>
    </row>
    <row r="10937" spans="3:9">
      <c r="C10937" s="294"/>
      <c r="E10937" s="294"/>
      <c r="I10937" s="294"/>
    </row>
    <row r="10938" spans="3:9">
      <c r="C10938" s="294"/>
      <c r="E10938" s="294"/>
      <c r="I10938" s="294"/>
    </row>
    <row r="10939" spans="3:9">
      <c r="C10939" s="294"/>
      <c r="E10939" s="294"/>
      <c r="I10939" s="294"/>
    </row>
    <row r="10940" spans="3:9">
      <c r="C10940" s="294"/>
      <c r="E10940" s="294"/>
      <c r="I10940" s="294"/>
    </row>
    <row r="10941" spans="3:9">
      <c r="C10941" s="294"/>
      <c r="E10941" s="294"/>
      <c r="I10941" s="294"/>
    </row>
    <row r="10942" spans="3:9">
      <c r="C10942" s="294"/>
      <c r="E10942" s="294"/>
      <c r="I10942" s="294"/>
    </row>
    <row r="10943" spans="3:9">
      <c r="C10943" s="294"/>
      <c r="E10943" s="294"/>
      <c r="I10943" s="294"/>
    </row>
    <row r="10944" spans="3:9">
      <c r="C10944" s="294"/>
      <c r="E10944" s="294"/>
      <c r="I10944" s="294"/>
    </row>
    <row r="10945" spans="3:9">
      <c r="C10945" s="294"/>
      <c r="E10945" s="294"/>
      <c r="I10945" s="294"/>
    </row>
    <row r="10946" spans="3:9">
      <c r="C10946" s="294"/>
      <c r="E10946" s="294"/>
      <c r="I10946" s="294"/>
    </row>
    <row r="10947" spans="3:9">
      <c r="C10947" s="294"/>
      <c r="E10947" s="294"/>
      <c r="I10947" s="294"/>
    </row>
    <row r="10948" spans="3:9">
      <c r="C10948" s="294"/>
      <c r="E10948" s="294"/>
      <c r="I10948" s="294"/>
    </row>
    <row r="10949" spans="3:9">
      <c r="C10949" s="294"/>
      <c r="E10949" s="294"/>
      <c r="I10949" s="294"/>
    </row>
    <row r="10950" spans="3:9">
      <c r="C10950" s="294"/>
      <c r="E10950" s="294"/>
      <c r="I10950" s="294"/>
    </row>
    <row r="10951" spans="3:9">
      <c r="C10951" s="294"/>
      <c r="E10951" s="294"/>
      <c r="I10951" s="294"/>
    </row>
    <row r="10952" spans="3:9">
      <c r="C10952" s="294"/>
      <c r="E10952" s="294"/>
      <c r="I10952" s="294"/>
    </row>
    <row r="10953" spans="3:9">
      <c r="C10953" s="294"/>
      <c r="E10953" s="294"/>
      <c r="I10953" s="294"/>
    </row>
    <row r="10954" spans="3:9">
      <c r="C10954" s="294"/>
      <c r="E10954" s="294"/>
      <c r="I10954" s="294"/>
    </row>
    <row r="10955" spans="3:9">
      <c r="C10955" s="294"/>
      <c r="E10955" s="294"/>
      <c r="I10955" s="294"/>
    </row>
    <row r="10956" spans="3:9">
      <c r="C10956" s="294"/>
      <c r="E10956" s="294"/>
      <c r="I10956" s="294"/>
    </row>
    <row r="10957" spans="3:9">
      <c r="C10957" s="294"/>
      <c r="E10957" s="294"/>
      <c r="I10957" s="294"/>
    </row>
    <row r="10958" spans="3:9">
      <c r="C10958" s="294"/>
      <c r="E10958" s="294"/>
      <c r="I10958" s="294"/>
    </row>
    <row r="10959" spans="3:9">
      <c r="C10959" s="294"/>
      <c r="E10959" s="294"/>
      <c r="I10959" s="294"/>
    </row>
    <row r="10960" spans="3:9">
      <c r="C10960" s="294"/>
      <c r="E10960" s="294"/>
      <c r="I10960" s="294"/>
    </row>
    <row r="10961" spans="3:9">
      <c r="C10961" s="294"/>
      <c r="E10961" s="294"/>
      <c r="I10961" s="294"/>
    </row>
    <row r="10962" spans="3:9">
      <c r="C10962" s="294"/>
      <c r="E10962" s="294"/>
      <c r="I10962" s="294"/>
    </row>
    <row r="10963" spans="3:9">
      <c r="C10963" s="294"/>
      <c r="E10963" s="294"/>
      <c r="I10963" s="294"/>
    </row>
    <row r="10964" spans="3:9">
      <c r="C10964" s="294"/>
      <c r="E10964" s="294"/>
      <c r="I10964" s="294"/>
    </row>
    <row r="10965" spans="3:9">
      <c r="C10965" s="294"/>
      <c r="E10965" s="294"/>
      <c r="I10965" s="294"/>
    </row>
    <row r="10966" spans="3:9">
      <c r="C10966" s="294"/>
      <c r="E10966" s="294"/>
      <c r="I10966" s="294"/>
    </row>
    <row r="10967" spans="3:9">
      <c r="C10967" s="294"/>
      <c r="E10967" s="294"/>
      <c r="I10967" s="294"/>
    </row>
    <row r="10968" spans="3:9">
      <c r="C10968" s="294"/>
      <c r="E10968" s="294"/>
      <c r="I10968" s="294"/>
    </row>
    <row r="10969" spans="3:9">
      <c r="C10969" s="294"/>
      <c r="E10969" s="294"/>
      <c r="I10969" s="294"/>
    </row>
    <row r="10970" spans="3:9">
      <c r="C10970" s="294"/>
      <c r="E10970" s="294"/>
      <c r="I10970" s="294"/>
    </row>
    <row r="10971" spans="3:9">
      <c r="C10971" s="294"/>
      <c r="E10971" s="294"/>
      <c r="I10971" s="294"/>
    </row>
    <row r="10972" spans="3:9">
      <c r="C10972" s="294"/>
      <c r="E10972" s="294"/>
      <c r="I10972" s="294"/>
    </row>
    <row r="10973" spans="3:9">
      <c r="C10973" s="294"/>
      <c r="E10973" s="294"/>
      <c r="I10973" s="294"/>
    </row>
    <row r="10974" spans="3:9">
      <c r="C10974" s="294"/>
      <c r="E10974" s="294"/>
      <c r="I10974" s="294"/>
    </row>
    <row r="10975" spans="3:9">
      <c r="C10975" s="294"/>
      <c r="E10975" s="294"/>
      <c r="I10975" s="294"/>
    </row>
    <row r="10976" spans="3:9">
      <c r="C10976" s="294"/>
      <c r="E10976" s="294"/>
      <c r="I10976" s="294"/>
    </row>
    <row r="10977" spans="3:9">
      <c r="C10977" s="294"/>
      <c r="E10977" s="294"/>
      <c r="I10977" s="294"/>
    </row>
    <row r="10978" spans="3:9">
      <c r="C10978" s="294"/>
      <c r="E10978" s="294"/>
      <c r="I10978" s="294"/>
    </row>
    <row r="10979" spans="3:9">
      <c r="C10979" s="294"/>
      <c r="E10979" s="294"/>
      <c r="I10979" s="294"/>
    </row>
    <row r="10980" spans="3:9">
      <c r="C10980" s="294"/>
      <c r="E10980" s="294"/>
      <c r="I10980" s="294"/>
    </row>
    <row r="10981" spans="3:9">
      <c r="C10981" s="294"/>
      <c r="E10981" s="294"/>
      <c r="I10981" s="294"/>
    </row>
    <row r="10982" spans="3:9">
      <c r="C10982" s="294"/>
      <c r="E10982" s="294"/>
      <c r="I10982" s="294"/>
    </row>
    <row r="10983" spans="3:9">
      <c r="C10983" s="294"/>
      <c r="E10983" s="294"/>
      <c r="I10983" s="294"/>
    </row>
    <row r="10984" spans="3:9">
      <c r="C10984" s="294"/>
      <c r="E10984" s="294"/>
      <c r="I10984" s="294"/>
    </row>
    <row r="10985" spans="3:9">
      <c r="C10985" s="294"/>
      <c r="E10985" s="294"/>
      <c r="I10985" s="294"/>
    </row>
    <row r="10986" spans="3:9">
      <c r="C10986" s="294"/>
      <c r="E10986" s="294"/>
      <c r="I10986" s="294"/>
    </row>
    <row r="10987" spans="3:9">
      <c r="C10987" s="294"/>
      <c r="E10987" s="294"/>
      <c r="I10987" s="294"/>
    </row>
    <row r="10988" spans="3:9">
      <c r="C10988" s="294"/>
      <c r="E10988" s="294"/>
      <c r="I10988" s="294"/>
    </row>
    <row r="10989" spans="3:9">
      <c r="C10989" s="294"/>
      <c r="E10989" s="294"/>
      <c r="I10989" s="294"/>
    </row>
    <row r="10990" spans="3:9">
      <c r="C10990" s="294"/>
      <c r="E10990" s="294"/>
      <c r="I10990" s="294"/>
    </row>
    <row r="10991" spans="3:9">
      <c r="C10991" s="294"/>
      <c r="E10991" s="294"/>
      <c r="I10991" s="294"/>
    </row>
    <row r="10992" spans="3:9">
      <c r="C10992" s="294"/>
      <c r="E10992" s="294"/>
      <c r="I10992" s="294"/>
    </row>
    <row r="10993" spans="3:9">
      <c r="C10993" s="294"/>
      <c r="E10993" s="294"/>
      <c r="I10993" s="294"/>
    </row>
    <row r="10994" spans="3:9">
      <c r="C10994" s="294"/>
      <c r="E10994" s="294"/>
      <c r="I10994" s="294"/>
    </row>
    <row r="10995" spans="3:9">
      <c r="C10995" s="294"/>
      <c r="E10995" s="294"/>
      <c r="I10995" s="294"/>
    </row>
    <row r="10996" spans="3:9">
      <c r="C10996" s="294"/>
      <c r="E10996" s="294"/>
      <c r="I10996" s="294"/>
    </row>
    <row r="10997" spans="3:9">
      <c r="C10997" s="294"/>
      <c r="E10997" s="294"/>
      <c r="I10997" s="294"/>
    </row>
    <row r="10998" spans="3:9">
      <c r="C10998" s="294"/>
      <c r="E10998" s="294"/>
      <c r="I10998" s="294"/>
    </row>
    <row r="10999" spans="3:9">
      <c r="C10999" s="294"/>
      <c r="E10999" s="294"/>
      <c r="I10999" s="294"/>
    </row>
    <row r="11000" spans="3:9">
      <c r="C11000" s="294"/>
      <c r="E11000" s="294"/>
      <c r="I11000" s="294"/>
    </row>
    <row r="11001" spans="3:9">
      <c r="C11001" s="294"/>
      <c r="E11001" s="294"/>
      <c r="I11001" s="294"/>
    </row>
    <row r="11002" spans="3:9">
      <c r="C11002" s="294"/>
      <c r="E11002" s="294"/>
      <c r="I11002" s="294"/>
    </row>
    <row r="11003" spans="3:9">
      <c r="C11003" s="294"/>
      <c r="E11003" s="294"/>
      <c r="I11003" s="294"/>
    </row>
    <row r="11004" spans="3:9">
      <c r="C11004" s="294"/>
      <c r="E11004" s="294"/>
      <c r="I11004" s="294"/>
    </row>
    <row r="11005" spans="3:9">
      <c r="C11005" s="294"/>
      <c r="E11005" s="294"/>
      <c r="I11005" s="294"/>
    </row>
    <row r="11006" spans="3:9">
      <c r="C11006" s="294"/>
      <c r="E11006" s="294"/>
      <c r="I11006" s="294"/>
    </row>
    <row r="11007" spans="3:9">
      <c r="C11007" s="294"/>
      <c r="E11007" s="294"/>
      <c r="I11007" s="294"/>
    </row>
    <row r="11008" spans="3:9">
      <c r="C11008" s="294"/>
      <c r="E11008" s="294"/>
      <c r="I11008" s="294"/>
    </row>
    <row r="11009" spans="3:9">
      <c r="C11009" s="294"/>
      <c r="E11009" s="294"/>
      <c r="I11009" s="294"/>
    </row>
    <row r="11010" spans="3:9">
      <c r="C11010" s="294"/>
      <c r="E11010" s="294"/>
      <c r="I11010" s="294"/>
    </row>
    <row r="11011" spans="3:9">
      <c r="C11011" s="294"/>
      <c r="E11011" s="294"/>
      <c r="I11011" s="294"/>
    </row>
    <row r="11012" spans="3:9">
      <c r="C11012" s="294"/>
      <c r="E11012" s="294"/>
      <c r="I11012" s="294"/>
    </row>
    <row r="11013" spans="3:9">
      <c r="C11013" s="294"/>
      <c r="E11013" s="294"/>
      <c r="I11013" s="294"/>
    </row>
    <row r="11014" spans="3:9">
      <c r="C11014" s="294"/>
      <c r="E11014" s="294"/>
      <c r="I11014" s="294"/>
    </row>
    <row r="11015" spans="3:9">
      <c r="C11015" s="294"/>
      <c r="E11015" s="294"/>
      <c r="I11015" s="294"/>
    </row>
    <row r="11016" spans="3:9">
      <c r="C11016" s="294"/>
      <c r="E11016" s="294"/>
      <c r="I11016" s="294"/>
    </row>
    <row r="11017" spans="3:9">
      <c r="C11017" s="294"/>
      <c r="E11017" s="294"/>
      <c r="I11017" s="294"/>
    </row>
    <row r="11018" spans="3:9">
      <c r="C11018" s="294"/>
      <c r="E11018" s="294"/>
      <c r="I11018" s="294"/>
    </row>
    <row r="11019" spans="3:9">
      <c r="C11019" s="294"/>
      <c r="E11019" s="294"/>
      <c r="I11019" s="294"/>
    </row>
    <row r="11020" spans="3:9">
      <c r="C11020" s="294"/>
      <c r="E11020" s="294"/>
      <c r="I11020" s="294"/>
    </row>
    <row r="11021" spans="3:9">
      <c r="C11021" s="294"/>
      <c r="E11021" s="294"/>
      <c r="I11021" s="294"/>
    </row>
    <row r="11022" spans="3:9">
      <c r="C11022" s="294"/>
      <c r="E11022" s="294"/>
      <c r="I11022" s="294"/>
    </row>
    <row r="11023" spans="3:9">
      <c r="C11023" s="294"/>
      <c r="E11023" s="294"/>
      <c r="I11023" s="294"/>
    </row>
    <row r="11024" spans="3:9">
      <c r="C11024" s="294"/>
      <c r="E11024" s="294"/>
      <c r="I11024" s="294"/>
    </row>
    <row r="11025" spans="3:9">
      <c r="C11025" s="294"/>
      <c r="E11025" s="294"/>
      <c r="I11025" s="294"/>
    </row>
    <row r="11026" spans="3:9">
      <c r="C11026" s="294"/>
      <c r="E11026" s="294"/>
      <c r="I11026" s="294"/>
    </row>
    <row r="11027" spans="3:9">
      <c r="C11027" s="294"/>
      <c r="E11027" s="294"/>
      <c r="I11027" s="294"/>
    </row>
    <row r="11028" spans="3:9">
      <c r="C11028" s="294"/>
      <c r="E11028" s="294"/>
      <c r="I11028" s="294"/>
    </row>
    <row r="11029" spans="3:9">
      <c r="C11029" s="294"/>
      <c r="E11029" s="294"/>
      <c r="I11029" s="294"/>
    </row>
    <row r="11030" spans="3:9">
      <c r="C11030" s="294"/>
      <c r="E11030" s="294"/>
      <c r="I11030" s="294"/>
    </row>
    <row r="11031" spans="3:9">
      <c r="C11031" s="294"/>
      <c r="E11031" s="294"/>
      <c r="I11031" s="294"/>
    </row>
    <row r="11032" spans="3:9">
      <c r="C11032" s="294"/>
      <c r="E11032" s="294"/>
      <c r="I11032" s="294"/>
    </row>
    <row r="11033" spans="3:9">
      <c r="C11033" s="294"/>
      <c r="E11033" s="294"/>
      <c r="I11033" s="294"/>
    </row>
    <row r="11034" spans="3:9">
      <c r="C11034" s="294"/>
      <c r="E11034" s="294"/>
      <c r="I11034" s="294"/>
    </row>
    <row r="11035" spans="3:9">
      <c r="C11035" s="294"/>
      <c r="E11035" s="294"/>
      <c r="I11035" s="294"/>
    </row>
    <row r="11036" spans="3:9">
      <c r="C11036" s="294"/>
      <c r="E11036" s="294"/>
      <c r="I11036" s="294"/>
    </row>
    <row r="11037" spans="3:9">
      <c r="C11037" s="294"/>
      <c r="E11037" s="294"/>
      <c r="I11037" s="294"/>
    </row>
    <row r="11038" spans="3:9">
      <c r="C11038" s="294"/>
      <c r="E11038" s="294"/>
      <c r="I11038" s="294"/>
    </row>
    <row r="11039" spans="3:9">
      <c r="C11039" s="294"/>
      <c r="E11039" s="294"/>
      <c r="I11039" s="294"/>
    </row>
    <row r="11040" spans="3:9">
      <c r="C11040" s="294"/>
      <c r="E11040" s="294"/>
      <c r="I11040" s="294"/>
    </row>
    <row r="11041" spans="3:9">
      <c r="C11041" s="294"/>
      <c r="E11041" s="294"/>
      <c r="I11041" s="294"/>
    </row>
    <row r="11042" spans="3:9">
      <c r="C11042" s="294"/>
      <c r="E11042" s="294"/>
      <c r="I11042" s="294"/>
    </row>
    <row r="11043" spans="3:9">
      <c r="C11043" s="294"/>
      <c r="E11043" s="294"/>
      <c r="I11043" s="294"/>
    </row>
    <row r="11044" spans="3:9">
      <c r="C11044" s="294"/>
      <c r="E11044" s="294"/>
      <c r="I11044" s="294"/>
    </row>
    <row r="11045" spans="3:9">
      <c r="C11045" s="294"/>
      <c r="E11045" s="294"/>
      <c r="I11045" s="294"/>
    </row>
    <row r="11046" spans="3:9">
      <c r="C11046" s="294"/>
      <c r="E11046" s="294"/>
      <c r="I11046" s="294"/>
    </row>
    <row r="11047" spans="3:9">
      <c r="C11047" s="294"/>
      <c r="E11047" s="294"/>
      <c r="I11047" s="294"/>
    </row>
    <row r="11048" spans="3:9">
      <c r="C11048" s="294"/>
      <c r="E11048" s="294"/>
      <c r="I11048" s="294"/>
    </row>
    <row r="11049" spans="3:9">
      <c r="C11049" s="294"/>
      <c r="E11049" s="294"/>
      <c r="I11049" s="294"/>
    </row>
    <row r="11050" spans="3:9">
      <c r="C11050" s="294"/>
      <c r="E11050" s="294"/>
      <c r="I11050" s="294"/>
    </row>
    <row r="11051" spans="3:9">
      <c r="C11051" s="294"/>
      <c r="E11051" s="294"/>
      <c r="I11051" s="294"/>
    </row>
    <row r="11052" spans="3:9">
      <c r="C11052" s="294"/>
      <c r="E11052" s="294"/>
      <c r="I11052" s="294"/>
    </row>
    <row r="11053" spans="3:9">
      <c r="C11053" s="294"/>
      <c r="E11053" s="294"/>
      <c r="I11053" s="294"/>
    </row>
    <row r="11054" spans="3:9">
      <c r="C11054" s="294"/>
      <c r="E11054" s="294"/>
      <c r="I11054" s="294"/>
    </row>
    <row r="11055" spans="3:9">
      <c r="C11055" s="294"/>
      <c r="E11055" s="294"/>
      <c r="I11055" s="294"/>
    </row>
    <row r="11056" spans="3:9">
      <c r="C11056" s="294"/>
      <c r="E11056" s="294"/>
      <c r="I11056" s="294"/>
    </row>
    <row r="11057" spans="3:9">
      <c r="C11057" s="294"/>
      <c r="E11057" s="294"/>
      <c r="I11057" s="294"/>
    </row>
    <row r="11058" spans="3:9">
      <c r="C11058" s="294"/>
      <c r="E11058" s="294"/>
      <c r="I11058" s="294"/>
    </row>
    <row r="11059" spans="3:9">
      <c r="C11059" s="294"/>
      <c r="E11059" s="294"/>
      <c r="I11059" s="294"/>
    </row>
    <row r="11060" spans="3:9">
      <c r="C11060" s="294"/>
      <c r="E11060" s="294"/>
      <c r="I11060" s="294"/>
    </row>
    <row r="11061" spans="3:9">
      <c r="C11061" s="294"/>
      <c r="E11061" s="294"/>
      <c r="I11061" s="294"/>
    </row>
    <row r="11062" spans="3:9">
      <c r="C11062" s="294"/>
      <c r="E11062" s="294"/>
      <c r="I11062" s="294"/>
    </row>
    <row r="11063" spans="3:9">
      <c r="C11063" s="294"/>
      <c r="E11063" s="294"/>
      <c r="I11063" s="294"/>
    </row>
    <row r="11064" spans="3:9">
      <c r="C11064" s="294"/>
      <c r="E11064" s="294"/>
      <c r="I11064" s="294"/>
    </row>
    <row r="11065" spans="3:9">
      <c r="C11065" s="294"/>
      <c r="E11065" s="294"/>
      <c r="I11065" s="294"/>
    </row>
    <row r="11066" spans="3:9">
      <c r="C11066" s="294"/>
      <c r="E11066" s="294"/>
      <c r="I11066" s="294"/>
    </row>
    <row r="11067" spans="3:9">
      <c r="C11067" s="294"/>
      <c r="E11067" s="294"/>
      <c r="I11067" s="294"/>
    </row>
    <row r="11068" spans="3:9">
      <c r="C11068" s="294"/>
      <c r="E11068" s="294"/>
      <c r="I11068" s="294"/>
    </row>
    <row r="11069" spans="3:9">
      <c r="C11069" s="294"/>
      <c r="E11069" s="294"/>
      <c r="I11069" s="294"/>
    </row>
    <row r="11070" spans="3:9">
      <c r="C11070" s="294"/>
      <c r="E11070" s="294"/>
      <c r="I11070" s="294"/>
    </row>
    <row r="11071" spans="3:9">
      <c r="C11071" s="294"/>
      <c r="E11071" s="294"/>
      <c r="I11071" s="294"/>
    </row>
    <row r="11072" spans="3:9">
      <c r="C11072" s="294"/>
      <c r="E11072" s="294"/>
      <c r="I11072" s="294"/>
    </row>
    <row r="11073" spans="3:9">
      <c r="C11073" s="294"/>
      <c r="E11073" s="294"/>
      <c r="I11073" s="294"/>
    </row>
    <row r="11074" spans="3:9">
      <c r="C11074" s="294"/>
      <c r="E11074" s="294"/>
      <c r="I11074" s="294"/>
    </row>
    <row r="11075" spans="3:9">
      <c r="C11075" s="294"/>
      <c r="E11075" s="294"/>
      <c r="I11075" s="294"/>
    </row>
    <row r="11076" spans="3:9">
      <c r="C11076" s="294"/>
      <c r="E11076" s="294"/>
      <c r="I11076" s="294"/>
    </row>
    <row r="11077" spans="3:9">
      <c r="C11077" s="294"/>
      <c r="E11077" s="294"/>
      <c r="I11077" s="294"/>
    </row>
    <row r="11078" spans="3:9">
      <c r="C11078" s="294"/>
      <c r="E11078" s="294"/>
      <c r="I11078" s="294"/>
    </row>
    <row r="11079" spans="3:9">
      <c r="C11079" s="294"/>
      <c r="E11079" s="294"/>
      <c r="I11079" s="294"/>
    </row>
    <row r="11080" spans="3:9">
      <c r="C11080" s="294"/>
      <c r="E11080" s="294"/>
      <c r="I11080" s="294"/>
    </row>
    <row r="11081" spans="3:9">
      <c r="C11081" s="294"/>
      <c r="E11081" s="294"/>
      <c r="I11081" s="294"/>
    </row>
    <row r="11082" spans="3:9">
      <c r="C11082" s="294"/>
      <c r="E11082" s="294"/>
      <c r="I11082" s="294"/>
    </row>
    <row r="11083" spans="3:9">
      <c r="C11083" s="294"/>
      <c r="E11083" s="294"/>
      <c r="I11083" s="294"/>
    </row>
    <row r="11084" spans="3:9">
      <c r="C11084" s="294"/>
      <c r="E11084" s="294"/>
      <c r="I11084" s="294"/>
    </row>
    <row r="11085" spans="3:9">
      <c r="C11085" s="294"/>
      <c r="E11085" s="294"/>
      <c r="I11085" s="294"/>
    </row>
    <row r="11086" spans="3:9">
      <c r="C11086" s="294"/>
      <c r="E11086" s="294"/>
      <c r="I11086" s="294"/>
    </row>
    <row r="11087" spans="3:9">
      <c r="C11087" s="294"/>
      <c r="E11087" s="294"/>
      <c r="I11087" s="294"/>
    </row>
    <row r="11088" spans="3:9">
      <c r="C11088" s="294"/>
      <c r="E11088" s="294"/>
      <c r="I11088" s="294"/>
    </row>
    <row r="11089" spans="3:9">
      <c r="C11089" s="294"/>
      <c r="E11089" s="294"/>
      <c r="I11089" s="294"/>
    </row>
    <row r="11090" spans="3:9">
      <c r="C11090" s="294"/>
      <c r="E11090" s="294"/>
      <c r="I11090" s="294"/>
    </row>
    <row r="11091" spans="3:9">
      <c r="C11091" s="294"/>
      <c r="E11091" s="294"/>
      <c r="I11091" s="294"/>
    </row>
    <row r="11092" spans="3:9">
      <c r="C11092" s="294"/>
      <c r="E11092" s="294"/>
      <c r="I11092" s="294"/>
    </row>
    <row r="11093" spans="3:9">
      <c r="C11093" s="294"/>
      <c r="E11093" s="294"/>
      <c r="I11093" s="294"/>
    </row>
    <row r="11094" spans="3:9">
      <c r="C11094" s="294"/>
      <c r="E11094" s="294"/>
      <c r="I11094" s="294"/>
    </row>
    <row r="11095" spans="3:9">
      <c r="C11095" s="294"/>
      <c r="E11095" s="294"/>
      <c r="I11095" s="294"/>
    </row>
    <row r="11096" spans="3:9">
      <c r="C11096" s="294"/>
      <c r="E11096" s="294"/>
      <c r="I11096" s="294"/>
    </row>
    <row r="11097" spans="3:9">
      <c r="C11097" s="294"/>
      <c r="E11097" s="294"/>
      <c r="I11097" s="294"/>
    </row>
    <row r="11098" spans="3:9">
      <c r="C11098" s="294"/>
      <c r="E11098" s="294"/>
      <c r="I11098" s="294"/>
    </row>
    <row r="11099" spans="3:9">
      <c r="C11099" s="294"/>
      <c r="E11099" s="294"/>
      <c r="I11099" s="294"/>
    </row>
    <row r="11100" spans="3:9">
      <c r="C11100" s="294"/>
      <c r="E11100" s="294"/>
      <c r="I11100" s="294"/>
    </row>
    <row r="11101" spans="3:9">
      <c r="C11101" s="294"/>
      <c r="E11101" s="294"/>
      <c r="I11101" s="294"/>
    </row>
    <row r="11102" spans="3:9">
      <c r="C11102" s="294"/>
      <c r="E11102" s="294"/>
      <c r="I11102" s="294"/>
    </row>
    <row r="11103" spans="3:9">
      <c r="C11103" s="294"/>
      <c r="E11103" s="294"/>
      <c r="I11103" s="294"/>
    </row>
    <row r="11104" spans="3:9">
      <c r="C11104" s="294"/>
      <c r="E11104" s="294"/>
      <c r="I11104" s="294"/>
    </row>
    <row r="11105" spans="3:9">
      <c r="C11105" s="294"/>
      <c r="E11105" s="294"/>
      <c r="I11105" s="294"/>
    </row>
    <row r="11106" spans="3:9">
      <c r="C11106" s="294"/>
      <c r="E11106" s="294"/>
      <c r="I11106" s="294"/>
    </row>
    <row r="11107" spans="3:9">
      <c r="C11107" s="294"/>
      <c r="E11107" s="294"/>
      <c r="I11107" s="294"/>
    </row>
    <row r="11108" spans="3:9">
      <c r="C11108" s="294"/>
      <c r="E11108" s="294"/>
      <c r="I11108" s="294"/>
    </row>
    <row r="11109" spans="3:9">
      <c r="C11109" s="294"/>
      <c r="E11109" s="294"/>
      <c r="I11109" s="294"/>
    </row>
    <row r="11110" spans="3:9">
      <c r="C11110" s="294"/>
      <c r="E11110" s="294"/>
      <c r="I11110" s="294"/>
    </row>
    <row r="11111" spans="3:9">
      <c r="C11111" s="294"/>
      <c r="E11111" s="294"/>
      <c r="I11111" s="294"/>
    </row>
    <row r="11112" spans="3:9">
      <c r="C11112" s="294"/>
      <c r="E11112" s="294"/>
      <c r="I11112" s="294"/>
    </row>
    <row r="11113" spans="3:9">
      <c r="C11113" s="294"/>
      <c r="E11113" s="294"/>
      <c r="I11113" s="294"/>
    </row>
    <row r="11114" spans="3:9">
      <c r="C11114" s="294"/>
      <c r="E11114" s="294"/>
      <c r="I11114" s="294"/>
    </row>
    <row r="11115" spans="3:9">
      <c r="C11115" s="294"/>
      <c r="E11115" s="294"/>
      <c r="I11115" s="294"/>
    </row>
    <row r="11116" spans="3:9">
      <c r="C11116" s="294"/>
      <c r="E11116" s="294"/>
      <c r="I11116" s="294"/>
    </row>
    <row r="11117" spans="3:9">
      <c r="C11117" s="294"/>
      <c r="E11117" s="294"/>
      <c r="I11117" s="294"/>
    </row>
    <row r="11118" spans="3:9">
      <c r="C11118" s="294"/>
      <c r="E11118" s="294"/>
      <c r="I11118" s="294"/>
    </row>
    <row r="11119" spans="3:9">
      <c r="C11119" s="294"/>
      <c r="E11119" s="294"/>
      <c r="I11119" s="294"/>
    </row>
    <row r="11120" spans="3:9">
      <c r="C11120" s="294"/>
      <c r="E11120" s="294"/>
      <c r="I11120" s="294"/>
    </row>
    <row r="11121" spans="3:9">
      <c r="C11121" s="294"/>
      <c r="E11121" s="294"/>
      <c r="I11121" s="294"/>
    </row>
    <row r="11122" spans="3:9">
      <c r="C11122" s="294"/>
      <c r="E11122" s="294"/>
      <c r="I11122" s="294"/>
    </row>
    <row r="11123" spans="3:9">
      <c r="C11123" s="294"/>
      <c r="E11123" s="294"/>
      <c r="I11123" s="294"/>
    </row>
    <row r="11124" spans="3:9">
      <c r="C11124" s="294"/>
      <c r="E11124" s="294"/>
      <c r="I11124" s="294"/>
    </row>
    <row r="11125" spans="3:9">
      <c r="C11125" s="294"/>
      <c r="E11125" s="294"/>
      <c r="I11125" s="294"/>
    </row>
    <row r="11126" spans="3:9">
      <c r="C11126" s="294"/>
      <c r="E11126" s="294"/>
      <c r="I11126" s="294"/>
    </row>
    <row r="11127" spans="3:9">
      <c r="C11127" s="294"/>
      <c r="E11127" s="294"/>
      <c r="I11127" s="294"/>
    </row>
    <row r="11128" spans="3:9">
      <c r="C11128" s="294"/>
      <c r="E11128" s="294"/>
      <c r="I11128" s="294"/>
    </row>
    <row r="11129" spans="3:9">
      <c r="C11129" s="294"/>
      <c r="E11129" s="294"/>
      <c r="I11129" s="294"/>
    </row>
    <row r="11130" spans="3:9">
      <c r="C11130" s="294"/>
      <c r="E11130" s="294"/>
      <c r="I11130" s="294"/>
    </row>
    <row r="11131" spans="3:9">
      <c r="C11131" s="294"/>
      <c r="E11131" s="294"/>
      <c r="I11131" s="294"/>
    </row>
    <row r="11132" spans="3:9">
      <c r="C11132" s="294"/>
      <c r="E11132" s="294"/>
      <c r="I11132" s="294"/>
    </row>
    <row r="11133" spans="3:9">
      <c r="C11133" s="294"/>
      <c r="E11133" s="294"/>
      <c r="I11133" s="294"/>
    </row>
    <row r="11134" spans="3:9">
      <c r="C11134" s="294"/>
      <c r="E11134" s="294"/>
      <c r="I11134" s="294"/>
    </row>
    <row r="11135" spans="3:9">
      <c r="C11135" s="294"/>
      <c r="E11135" s="294"/>
      <c r="I11135" s="294"/>
    </row>
    <row r="11136" spans="3:9">
      <c r="C11136" s="294"/>
      <c r="E11136" s="294"/>
      <c r="I11136" s="294"/>
    </row>
    <row r="11137" spans="3:9">
      <c r="C11137" s="294"/>
      <c r="E11137" s="294"/>
      <c r="I11137" s="294"/>
    </row>
    <row r="11138" spans="3:9">
      <c r="C11138" s="294"/>
      <c r="E11138" s="294"/>
      <c r="I11138" s="294"/>
    </row>
    <row r="11139" spans="3:9">
      <c r="C11139" s="294"/>
      <c r="E11139" s="294"/>
      <c r="I11139" s="294"/>
    </row>
    <row r="11140" spans="3:9">
      <c r="C11140" s="294"/>
      <c r="E11140" s="294"/>
      <c r="I11140" s="294"/>
    </row>
    <row r="11141" spans="3:9">
      <c r="C11141" s="294"/>
      <c r="E11141" s="294"/>
      <c r="I11141" s="294"/>
    </row>
    <row r="11142" spans="3:9">
      <c r="C11142" s="294"/>
      <c r="E11142" s="294"/>
      <c r="I11142" s="294"/>
    </row>
    <row r="11143" spans="3:9">
      <c r="C11143" s="294"/>
      <c r="E11143" s="294"/>
      <c r="I11143" s="294"/>
    </row>
    <row r="11144" spans="3:9">
      <c r="C11144" s="294"/>
      <c r="E11144" s="294"/>
      <c r="I11144" s="294"/>
    </row>
    <row r="11145" spans="3:9">
      <c r="C11145" s="294"/>
      <c r="E11145" s="294"/>
      <c r="I11145" s="294"/>
    </row>
    <row r="11146" spans="3:9">
      <c r="C11146" s="294"/>
      <c r="E11146" s="294"/>
      <c r="I11146" s="294"/>
    </row>
    <row r="11147" spans="3:9">
      <c r="C11147" s="294"/>
      <c r="E11147" s="294"/>
      <c r="I11147" s="294"/>
    </row>
    <row r="11148" spans="3:9">
      <c r="C11148" s="294"/>
      <c r="E11148" s="294"/>
      <c r="I11148" s="294"/>
    </row>
    <row r="11149" spans="3:9">
      <c r="C11149" s="294"/>
      <c r="E11149" s="294"/>
      <c r="I11149" s="294"/>
    </row>
    <row r="11150" spans="3:9">
      <c r="C11150" s="294"/>
      <c r="E11150" s="294"/>
      <c r="I11150" s="294"/>
    </row>
    <row r="11151" spans="3:9">
      <c r="C11151" s="294"/>
      <c r="E11151" s="294"/>
      <c r="I11151" s="294"/>
    </row>
    <row r="11152" spans="3:9">
      <c r="C11152" s="294"/>
      <c r="E11152" s="294"/>
      <c r="I11152" s="294"/>
    </row>
    <row r="11153" spans="3:9">
      <c r="C11153" s="294"/>
      <c r="E11153" s="294"/>
      <c r="I11153" s="294"/>
    </row>
    <row r="11154" spans="3:9">
      <c r="C11154" s="294"/>
      <c r="E11154" s="294"/>
      <c r="I11154" s="294"/>
    </row>
    <row r="11155" spans="3:9">
      <c r="C11155" s="294"/>
      <c r="E11155" s="294"/>
      <c r="I11155" s="294"/>
    </row>
    <row r="11156" spans="3:9">
      <c r="C11156" s="294"/>
      <c r="E11156" s="294"/>
      <c r="I11156" s="294"/>
    </row>
    <row r="11157" spans="3:9">
      <c r="C11157" s="294"/>
      <c r="E11157" s="294"/>
      <c r="I11157" s="294"/>
    </row>
    <row r="11158" spans="3:9">
      <c r="C11158" s="294"/>
      <c r="E11158" s="294"/>
      <c r="I11158" s="294"/>
    </row>
    <row r="11159" spans="3:9">
      <c r="C11159" s="294"/>
      <c r="E11159" s="294"/>
      <c r="I11159" s="294"/>
    </row>
    <row r="11160" spans="3:9">
      <c r="C11160" s="294"/>
      <c r="E11160" s="294"/>
      <c r="I11160" s="294"/>
    </row>
    <row r="11161" spans="3:9">
      <c r="C11161" s="294"/>
      <c r="E11161" s="294"/>
      <c r="I11161" s="294"/>
    </row>
    <row r="11162" spans="3:9">
      <c r="C11162" s="294"/>
      <c r="E11162" s="294"/>
      <c r="I11162" s="294"/>
    </row>
    <row r="11163" spans="3:9">
      <c r="C11163" s="294"/>
      <c r="E11163" s="294"/>
      <c r="I11163" s="294"/>
    </row>
    <row r="11164" spans="3:9">
      <c r="C11164" s="294"/>
      <c r="E11164" s="294"/>
      <c r="I11164" s="294"/>
    </row>
    <row r="11165" spans="3:9">
      <c r="C11165" s="294"/>
      <c r="E11165" s="294"/>
      <c r="I11165" s="294"/>
    </row>
    <row r="11166" spans="3:9">
      <c r="C11166" s="294"/>
      <c r="E11166" s="294"/>
      <c r="I11166" s="294"/>
    </row>
    <row r="11167" spans="3:9">
      <c r="C11167" s="294"/>
      <c r="E11167" s="294"/>
      <c r="I11167" s="294"/>
    </row>
    <row r="11168" spans="3:9">
      <c r="C11168" s="294"/>
      <c r="E11168" s="294"/>
      <c r="I11168" s="294"/>
    </row>
    <row r="11169" spans="3:9">
      <c r="C11169" s="294"/>
      <c r="E11169" s="294"/>
      <c r="I11169" s="294"/>
    </row>
    <row r="11170" spans="3:9">
      <c r="C11170" s="294"/>
      <c r="E11170" s="294"/>
      <c r="I11170" s="294"/>
    </row>
    <row r="11171" spans="3:9">
      <c r="C11171" s="294"/>
      <c r="E11171" s="294"/>
      <c r="I11171" s="294"/>
    </row>
    <row r="11172" spans="3:9">
      <c r="C11172" s="294"/>
      <c r="E11172" s="294"/>
      <c r="I11172" s="294"/>
    </row>
    <row r="11173" spans="3:9">
      <c r="C11173" s="294"/>
      <c r="E11173" s="294"/>
      <c r="I11173" s="294"/>
    </row>
    <row r="11174" spans="3:9">
      <c r="C11174" s="294"/>
      <c r="E11174" s="294"/>
      <c r="I11174" s="294"/>
    </row>
    <row r="11175" spans="3:9">
      <c r="C11175" s="294"/>
      <c r="E11175" s="294"/>
      <c r="I11175" s="294"/>
    </row>
    <row r="11176" spans="3:9">
      <c r="C11176" s="294"/>
      <c r="E11176" s="294"/>
      <c r="I11176" s="294"/>
    </row>
    <row r="11177" spans="3:9">
      <c r="C11177" s="294"/>
      <c r="E11177" s="294"/>
      <c r="I11177" s="294"/>
    </row>
    <row r="11178" spans="3:9">
      <c r="C11178" s="294"/>
      <c r="E11178" s="294"/>
      <c r="I11178" s="294"/>
    </row>
    <row r="11179" spans="3:9">
      <c r="C11179" s="294"/>
      <c r="E11179" s="294"/>
      <c r="I11179" s="294"/>
    </row>
    <row r="11180" spans="3:9">
      <c r="C11180" s="294"/>
      <c r="E11180" s="294"/>
      <c r="I11180" s="294"/>
    </row>
    <row r="11181" spans="3:9">
      <c r="C11181" s="294"/>
      <c r="E11181" s="294"/>
      <c r="I11181" s="294"/>
    </row>
    <row r="11182" spans="3:9">
      <c r="C11182" s="294"/>
      <c r="E11182" s="294"/>
      <c r="I11182" s="294"/>
    </row>
    <row r="11183" spans="3:9">
      <c r="C11183" s="294"/>
      <c r="E11183" s="294"/>
      <c r="I11183" s="294"/>
    </row>
    <row r="11184" spans="3:9">
      <c r="C11184" s="294"/>
      <c r="E11184" s="294"/>
      <c r="I11184" s="294"/>
    </row>
    <row r="11185" spans="3:9">
      <c r="C11185" s="294"/>
      <c r="E11185" s="294"/>
      <c r="I11185" s="294"/>
    </row>
    <row r="11186" spans="3:9">
      <c r="C11186" s="294"/>
      <c r="E11186" s="294"/>
      <c r="I11186" s="294"/>
    </row>
    <row r="11187" spans="3:9">
      <c r="C11187" s="294"/>
      <c r="E11187" s="294"/>
      <c r="I11187" s="294"/>
    </row>
    <row r="11188" spans="3:9">
      <c r="C11188" s="294"/>
      <c r="E11188" s="294"/>
      <c r="I11188" s="294"/>
    </row>
    <row r="11189" spans="3:9">
      <c r="C11189" s="294"/>
      <c r="E11189" s="294"/>
      <c r="I11189" s="294"/>
    </row>
    <row r="11190" spans="3:9">
      <c r="C11190" s="294"/>
      <c r="E11190" s="294"/>
      <c r="I11190" s="294"/>
    </row>
    <row r="11191" spans="3:9">
      <c r="C11191" s="294"/>
      <c r="E11191" s="294"/>
      <c r="I11191" s="294"/>
    </row>
    <row r="11192" spans="3:9">
      <c r="C11192" s="294"/>
      <c r="E11192" s="294"/>
      <c r="I11192" s="294"/>
    </row>
    <row r="11193" spans="3:9">
      <c r="C11193" s="294"/>
      <c r="E11193" s="294"/>
      <c r="I11193" s="294"/>
    </row>
    <row r="11194" spans="3:9">
      <c r="C11194" s="294"/>
      <c r="E11194" s="294"/>
      <c r="I11194" s="294"/>
    </row>
    <row r="11195" spans="3:9">
      <c r="C11195" s="294"/>
      <c r="E11195" s="294"/>
      <c r="I11195" s="294"/>
    </row>
    <row r="11196" spans="3:9">
      <c r="C11196" s="294"/>
      <c r="E11196" s="294"/>
      <c r="I11196" s="294"/>
    </row>
    <row r="11197" spans="3:9">
      <c r="C11197" s="294"/>
      <c r="E11197" s="294"/>
      <c r="I11197" s="294"/>
    </row>
    <row r="11198" spans="3:9">
      <c r="C11198" s="294"/>
      <c r="E11198" s="294"/>
      <c r="I11198" s="294"/>
    </row>
    <row r="11199" spans="3:9">
      <c r="C11199" s="294"/>
      <c r="E11199" s="294"/>
      <c r="I11199" s="294"/>
    </row>
    <row r="11200" spans="3:9">
      <c r="C11200" s="294"/>
      <c r="E11200" s="294"/>
      <c r="I11200" s="294"/>
    </row>
    <row r="11201" spans="3:9">
      <c r="C11201" s="294"/>
      <c r="E11201" s="294"/>
      <c r="I11201" s="294"/>
    </row>
    <row r="11202" spans="3:9">
      <c r="C11202" s="294"/>
      <c r="E11202" s="294"/>
      <c r="I11202" s="294"/>
    </row>
    <row r="11203" spans="3:9">
      <c r="C11203" s="294"/>
      <c r="E11203" s="294"/>
      <c r="I11203" s="294"/>
    </row>
    <row r="11204" spans="3:9">
      <c r="C11204" s="294"/>
      <c r="E11204" s="294"/>
      <c r="I11204" s="294"/>
    </row>
    <row r="11205" spans="3:9">
      <c r="C11205" s="294"/>
      <c r="E11205" s="294"/>
      <c r="I11205" s="294"/>
    </row>
    <row r="11206" spans="3:9">
      <c r="C11206" s="294"/>
      <c r="E11206" s="294"/>
      <c r="I11206" s="294"/>
    </row>
    <row r="11207" spans="3:9">
      <c r="C11207" s="294"/>
      <c r="E11207" s="294"/>
      <c r="I11207" s="294"/>
    </row>
    <row r="11208" spans="3:9">
      <c r="C11208" s="294"/>
      <c r="E11208" s="294"/>
      <c r="I11208" s="294"/>
    </row>
    <row r="11209" spans="3:9">
      <c r="C11209" s="294"/>
      <c r="E11209" s="294"/>
      <c r="I11209" s="294"/>
    </row>
    <row r="11210" spans="3:9">
      <c r="C11210" s="294"/>
      <c r="E11210" s="294"/>
      <c r="I11210" s="294"/>
    </row>
    <row r="11211" spans="3:9">
      <c r="C11211" s="294"/>
      <c r="E11211" s="294"/>
      <c r="I11211" s="294"/>
    </row>
    <row r="11212" spans="3:9">
      <c r="C11212" s="294"/>
      <c r="E11212" s="294"/>
      <c r="I11212" s="294"/>
    </row>
    <row r="11213" spans="3:9">
      <c r="C11213" s="294"/>
      <c r="E11213" s="294"/>
      <c r="I11213" s="294"/>
    </row>
    <row r="11214" spans="3:9">
      <c r="C11214" s="294"/>
      <c r="E11214" s="294"/>
      <c r="I11214" s="294"/>
    </row>
    <row r="11215" spans="3:9">
      <c r="C11215" s="294"/>
      <c r="E11215" s="294"/>
      <c r="I11215" s="294"/>
    </row>
    <row r="11216" spans="3:9">
      <c r="C11216" s="294"/>
      <c r="E11216" s="294"/>
      <c r="I11216" s="294"/>
    </row>
    <row r="11217" spans="3:9">
      <c r="C11217" s="294"/>
      <c r="E11217" s="294"/>
      <c r="I11217" s="294"/>
    </row>
    <row r="11218" spans="3:9">
      <c r="C11218" s="294"/>
      <c r="E11218" s="294"/>
      <c r="I11218" s="294"/>
    </row>
    <row r="11219" spans="3:9">
      <c r="C11219" s="294"/>
      <c r="E11219" s="294"/>
      <c r="I11219" s="294"/>
    </row>
    <row r="11220" spans="3:9">
      <c r="C11220" s="294"/>
      <c r="E11220" s="294"/>
      <c r="I11220" s="294"/>
    </row>
    <row r="11221" spans="3:9">
      <c r="C11221" s="294"/>
      <c r="E11221" s="294"/>
      <c r="I11221" s="294"/>
    </row>
    <row r="11222" spans="3:9">
      <c r="C11222" s="294"/>
      <c r="E11222" s="294"/>
      <c r="I11222" s="294"/>
    </row>
    <row r="11223" spans="3:9">
      <c r="C11223" s="294"/>
      <c r="E11223" s="294"/>
      <c r="I11223" s="294"/>
    </row>
    <row r="11224" spans="3:9">
      <c r="C11224" s="294"/>
      <c r="E11224" s="294"/>
      <c r="I11224" s="294"/>
    </row>
    <row r="11225" spans="3:9">
      <c r="C11225" s="294"/>
      <c r="E11225" s="294"/>
      <c r="I11225" s="294"/>
    </row>
    <row r="11226" spans="3:9">
      <c r="C11226" s="294"/>
      <c r="E11226" s="294"/>
      <c r="I11226" s="294"/>
    </row>
    <row r="11227" spans="3:9">
      <c r="C11227" s="294"/>
      <c r="E11227" s="294"/>
      <c r="I11227" s="294"/>
    </row>
    <row r="11228" spans="3:9">
      <c r="C11228" s="294"/>
      <c r="E11228" s="294"/>
      <c r="I11228" s="294"/>
    </row>
    <row r="11229" spans="3:9">
      <c r="C11229" s="294"/>
      <c r="E11229" s="294"/>
      <c r="I11229" s="294"/>
    </row>
    <row r="11230" spans="3:9">
      <c r="C11230" s="294"/>
      <c r="E11230" s="294"/>
      <c r="I11230" s="294"/>
    </row>
    <row r="11231" spans="3:9">
      <c r="C11231" s="294"/>
      <c r="E11231" s="294"/>
      <c r="I11231" s="294"/>
    </row>
    <row r="11232" spans="3:9">
      <c r="C11232" s="294"/>
      <c r="E11232" s="294"/>
      <c r="I11232" s="294"/>
    </row>
    <row r="11233" spans="3:9">
      <c r="C11233" s="294"/>
      <c r="E11233" s="294"/>
      <c r="I11233" s="294"/>
    </row>
    <row r="11234" spans="3:9">
      <c r="C11234" s="294"/>
      <c r="E11234" s="294"/>
      <c r="I11234" s="294"/>
    </row>
    <row r="11235" spans="3:9">
      <c r="C11235" s="294"/>
      <c r="E11235" s="294"/>
      <c r="I11235" s="294"/>
    </row>
    <row r="11236" spans="3:9">
      <c r="C11236" s="294"/>
      <c r="E11236" s="294"/>
      <c r="I11236" s="294"/>
    </row>
    <row r="11237" spans="3:9">
      <c r="C11237" s="294"/>
      <c r="E11237" s="294"/>
      <c r="I11237" s="294"/>
    </row>
    <row r="11238" spans="3:9">
      <c r="C11238" s="294"/>
      <c r="E11238" s="294"/>
      <c r="I11238" s="294"/>
    </row>
    <row r="11239" spans="3:9">
      <c r="C11239" s="294"/>
      <c r="E11239" s="294"/>
      <c r="I11239" s="294"/>
    </row>
    <row r="11240" spans="3:9">
      <c r="C11240" s="294"/>
      <c r="E11240" s="294"/>
      <c r="I11240" s="294"/>
    </row>
    <row r="11241" spans="3:9">
      <c r="C11241" s="294"/>
      <c r="E11241" s="294"/>
      <c r="I11241" s="294"/>
    </row>
    <row r="11242" spans="3:9">
      <c r="C11242" s="294"/>
      <c r="E11242" s="294"/>
      <c r="I11242" s="294"/>
    </row>
    <row r="11243" spans="3:9">
      <c r="C11243" s="294"/>
      <c r="E11243" s="294"/>
      <c r="I11243" s="294"/>
    </row>
    <row r="11244" spans="3:9">
      <c r="C11244" s="294"/>
      <c r="E11244" s="294"/>
      <c r="I11244" s="294"/>
    </row>
    <row r="11245" spans="3:9">
      <c r="C11245" s="294"/>
      <c r="E11245" s="294"/>
      <c r="I11245" s="294"/>
    </row>
    <row r="11246" spans="3:9">
      <c r="C11246" s="294"/>
      <c r="E11246" s="294"/>
      <c r="I11246" s="294"/>
    </row>
    <row r="11247" spans="3:9">
      <c r="C11247" s="294"/>
      <c r="E11247" s="294"/>
      <c r="I11247" s="294"/>
    </row>
    <row r="11248" spans="3:9">
      <c r="C11248" s="294"/>
      <c r="E11248" s="294"/>
      <c r="I11248" s="294"/>
    </row>
    <row r="11249" spans="3:9">
      <c r="C11249" s="294"/>
      <c r="E11249" s="294"/>
      <c r="I11249" s="294"/>
    </row>
    <row r="11250" spans="3:9">
      <c r="C11250" s="294"/>
      <c r="E11250" s="294"/>
      <c r="I11250" s="294"/>
    </row>
    <row r="11251" spans="3:9">
      <c r="C11251" s="294"/>
      <c r="E11251" s="294"/>
      <c r="I11251" s="294"/>
    </row>
    <row r="11252" spans="3:9">
      <c r="C11252" s="294"/>
      <c r="E11252" s="294"/>
      <c r="I11252" s="294"/>
    </row>
    <row r="11253" spans="3:9">
      <c r="C11253" s="294"/>
      <c r="E11253" s="294"/>
      <c r="I11253" s="294"/>
    </row>
    <row r="11254" spans="3:9">
      <c r="C11254" s="294"/>
      <c r="E11254" s="294"/>
      <c r="I11254" s="294"/>
    </row>
    <row r="11255" spans="3:9">
      <c r="C11255" s="294"/>
      <c r="E11255" s="294"/>
      <c r="I11255" s="294"/>
    </row>
    <row r="11256" spans="3:9">
      <c r="C11256" s="294"/>
      <c r="E11256" s="294"/>
      <c r="I11256" s="294"/>
    </row>
    <row r="11257" spans="3:9">
      <c r="C11257" s="294"/>
      <c r="E11257" s="294"/>
      <c r="I11257" s="294"/>
    </row>
    <row r="11258" spans="3:9">
      <c r="C11258" s="294"/>
      <c r="E11258" s="294"/>
      <c r="I11258" s="294"/>
    </row>
    <row r="11259" spans="3:9">
      <c r="C11259" s="294"/>
      <c r="E11259" s="294"/>
      <c r="I11259" s="294"/>
    </row>
    <row r="11260" spans="3:9">
      <c r="C11260" s="294"/>
      <c r="E11260" s="294"/>
      <c r="I11260" s="294"/>
    </row>
    <row r="11261" spans="3:9">
      <c r="C11261" s="294"/>
      <c r="E11261" s="294"/>
      <c r="I11261" s="294"/>
    </row>
    <row r="11262" spans="3:9">
      <c r="C11262" s="294"/>
      <c r="E11262" s="294"/>
      <c r="I11262" s="294"/>
    </row>
    <row r="11263" spans="3:9">
      <c r="C11263" s="294"/>
      <c r="E11263" s="294"/>
      <c r="I11263" s="294"/>
    </row>
    <row r="11264" spans="3:9">
      <c r="C11264" s="294"/>
      <c r="E11264" s="294"/>
      <c r="I11264" s="294"/>
    </row>
    <row r="11265" spans="3:9">
      <c r="C11265" s="294"/>
      <c r="E11265" s="294"/>
      <c r="I11265" s="294"/>
    </row>
    <row r="11266" spans="3:9">
      <c r="C11266" s="294"/>
      <c r="E11266" s="294"/>
      <c r="I11266" s="294"/>
    </row>
    <row r="11267" spans="3:9">
      <c r="C11267" s="294"/>
      <c r="E11267" s="294"/>
      <c r="I11267" s="294"/>
    </row>
    <row r="11268" spans="3:9">
      <c r="C11268" s="294"/>
      <c r="E11268" s="294"/>
      <c r="I11268" s="294"/>
    </row>
    <row r="11269" spans="3:9">
      <c r="C11269" s="294"/>
      <c r="E11269" s="294"/>
      <c r="I11269" s="294"/>
    </row>
    <row r="11270" spans="3:9">
      <c r="C11270" s="294"/>
      <c r="E11270" s="294"/>
      <c r="I11270" s="294"/>
    </row>
    <row r="11271" spans="3:9">
      <c r="C11271" s="294"/>
      <c r="E11271" s="294"/>
      <c r="I11271" s="294"/>
    </row>
    <row r="11272" spans="3:9">
      <c r="C11272" s="294"/>
      <c r="E11272" s="294"/>
      <c r="I11272" s="294"/>
    </row>
    <row r="11273" spans="3:9">
      <c r="C11273" s="294"/>
      <c r="E11273" s="294"/>
      <c r="I11273" s="294"/>
    </row>
    <row r="11274" spans="3:9">
      <c r="C11274" s="294"/>
      <c r="E11274" s="294"/>
      <c r="I11274" s="294"/>
    </row>
    <row r="11275" spans="3:9">
      <c r="C11275" s="294"/>
      <c r="E11275" s="294"/>
      <c r="I11275" s="294"/>
    </row>
    <row r="11276" spans="3:9">
      <c r="C11276" s="294"/>
      <c r="E11276" s="294"/>
      <c r="I11276" s="294"/>
    </row>
    <row r="11277" spans="3:9">
      <c r="C11277" s="294"/>
      <c r="E11277" s="294"/>
      <c r="I11277" s="294"/>
    </row>
    <row r="11278" spans="3:9">
      <c r="C11278" s="294"/>
      <c r="E11278" s="294"/>
      <c r="I11278" s="294"/>
    </row>
    <row r="11279" spans="3:9">
      <c r="C11279" s="294"/>
      <c r="E11279" s="294"/>
      <c r="I11279" s="294"/>
    </row>
    <row r="11280" spans="3:9">
      <c r="C11280" s="294"/>
      <c r="E11280" s="294"/>
      <c r="I11280" s="294"/>
    </row>
    <row r="11281" spans="3:9">
      <c r="C11281" s="294"/>
      <c r="E11281" s="294"/>
      <c r="I11281" s="294"/>
    </row>
    <row r="11282" spans="3:9">
      <c r="C11282" s="294"/>
      <c r="E11282" s="294"/>
      <c r="I11282" s="294"/>
    </row>
    <row r="11283" spans="3:9">
      <c r="C11283" s="294"/>
      <c r="E11283" s="294"/>
      <c r="I11283" s="294"/>
    </row>
    <row r="11284" spans="3:9">
      <c r="C11284" s="294"/>
      <c r="E11284" s="294"/>
      <c r="I11284" s="294"/>
    </row>
    <row r="11285" spans="3:9">
      <c r="C11285" s="294"/>
      <c r="E11285" s="294"/>
      <c r="I11285" s="294"/>
    </row>
    <row r="11286" spans="3:9">
      <c r="C11286" s="294"/>
      <c r="E11286" s="294"/>
      <c r="I11286" s="294"/>
    </row>
    <row r="11287" spans="3:9">
      <c r="C11287" s="294"/>
      <c r="E11287" s="294"/>
      <c r="I11287" s="294"/>
    </row>
    <row r="11288" spans="3:9">
      <c r="C11288" s="294"/>
      <c r="E11288" s="294"/>
      <c r="I11288" s="294"/>
    </row>
    <row r="11289" spans="3:9">
      <c r="C11289" s="294"/>
      <c r="E11289" s="294"/>
      <c r="I11289" s="294"/>
    </row>
    <row r="11290" spans="3:9">
      <c r="C11290" s="294"/>
      <c r="E11290" s="294"/>
      <c r="I11290" s="294"/>
    </row>
    <row r="11291" spans="3:9">
      <c r="C11291" s="294"/>
      <c r="E11291" s="294"/>
      <c r="I11291" s="294"/>
    </row>
    <row r="11292" spans="3:9">
      <c r="C11292" s="294"/>
      <c r="E11292" s="294"/>
      <c r="I11292" s="294"/>
    </row>
    <row r="11293" spans="3:9">
      <c r="C11293" s="294"/>
      <c r="E11293" s="294"/>
      <c r="I11293" s="294"/>
    </row>
    <row r="11294" spans="3:9">
      <c r="C11294" s="294"/>
      <c r="E11294" s="294"/>
      <c r="I11294" s="294"/>
    </row>
    <row r="11295" spans="3:9">
      <c r="C11295" s="294"/>
      <c r="E11295" s="294"/>
      <c r="I11295" s="294"/>
    </row>
    <row r="11296" spans="3:9">
      <c r="C11296" s="294"/>
      <c r="E11296" s="294"/>
      <c r="I11296" s="294"/>
    </row>
    <row r="11297" spans="3:9">
      <c r="C11297" s="294"/>
      <c r="E11297" s="294"/>
      <c r="I11297" s="294"/>
    </row>
    <row r="11298" spans="3:9">
      <c r="C11298" s="294"/>
      <c r="E11298" s="294"/>
      <c r="I11298" s="294"/>
    </row>
    <row r="11299" spans="3:9">
      <c r="C11299" s="294"/>
      <c r="E11299" s="294"/>
      <c r="I11299" s="294"/>
    </row>
    <row r="11300" spans="3:9">
      <c r="C11300" s="294"/>
      <c r="E11300" s="294"/>
      <c r="I11300" s="294"/>
    </row>
    <row r="11301" spans="3:9">
      <c r="C11301" s="294"/>
      <c r="E11301" s="294"/>
      <c r="I11301" s="294"/>
    </row>
    <row r="11302" spans="3:9">
      <c r="C11302" s="294"/>
      <c r="E11302" s="294"/>
      <c r="I11302" s="294"/>
    </row>
    <row r="11303" spans="3:9">
      <c r="C11303" s="294"/>
      <c r="E11303" s="294"/>
      <c r="I11303" s="294"/>
    </row>
    <row r="11304" spans="3:9">
      <c r="C11304" s="294"/>
      <c r="E11304" s="294"/>
      <c r="I11304" s="294"/>
    </row>
    <row r="11305" spans="3:9">
      <c r="C11305" s="294"/>
      <c r="E11305" s="294"/>
      <c r="I11305" s="294"/>
    </row>
    <row r="11306" spans="3:9">
      <c r="C11306" s="294"/>
      <c r="E11306" s="294"/>
      <c r="I11306" s="294"/>
    </row>
    <row r="11307" spans="3:9">
      <c r="C11307" s="294"/>
      <c r="E11307" s="294"/>
      <c r="I11307" s="294"/>
    </row>
    <row r="11308" spans="3:9">
      <c r="C11308" s="294"/>
      <c r="E11308" s="294"/>
      <c r="I11308" s="294"/>
    </row>
    <row r="11309" spans="3:9">
      <c r="C11309" s="294"/>
      <c r="E11309" s="294"/>
      <c r="I11309" s="294"/>
    </row>
    <row r="11310" spans="3:9">
      <c r="C11310" s="294"/>
      <c r="E11310" s="294"/>
      <c r="I11310" s="294"/>
    </row>
    <row r="11311" spans="3:9">
      <c r="C11311" s="294"/>
      <c r="E11311" s="294"/>
      <c r="I11311" s="294"/>
    </row>
    <row r="11312" spans="3:9">
      <c r="C11312" s="294"/>
      <c r="E11312" s="294"/>
      <c r="I11312" s="294"/>
    </row>
    <row r="11313" spans="3:9">
      <c r="C11313" s="294"/>
      <c r="E11313" s="294"/>
      <c r="I11313" s="294"/>
    </row>
    <row r="11314" spans="3:9">
      <c r="C11314" s="294"/>
      <c r="E11314" s="294"/>
      <c r="I11314" s="294"/>
    </row>
    <row r="11315" spans="3:9">
      <c r="C11315" s="294"/>
      <c r="E11315" s="294"/>
      <c r="I11315" s="294"/>
    </row>
    <row r="11316" spans="3:9">
      <c r="C11316" s="294"/>
      <c r="E11316" s="294"/>
      <c r="I11316" s="294"/>
    </row>
    <row r="11317" spans="3:9">
      <c r="C11317" s="294"/>
      <c r="E11317" s="294"/>
      <c r="I11317" s="294"/>
    </row>
    <row r="11318" spans="3:9">
      <c r="C11318" s="294"/>
      <c r="E11318" s="294"/>
      <c r="I11318" s="294"/>
    </row>
    <row r="11319" spans="3:9">
      <c r="C11319" s="294"/>
      <c r="E11319" s="294"/>
      <c r="I11319" s="294"/>
    </row>
    <row r="11320" spans="3:9">
      <c r="C11320" s="294"/>
      <c r="E11320" s="294"/>
      <c r="I11320" s="294"/>
    </row>
    <row r="11321" spans="3:9">
      <c r="C11321" s="294"/>
      <c r="E11321" s="294"/>
      <c r="I11321" s="294"/>
    </row>
    <row r="11322" spans="3:9">
      <c r="C11322" s="294"/>
      <c r="E11322" s="294"/>
      <c r="I11322" s="294"/>
    </row>
    <row r="11323" spans="3:9">
      <c r="C11323" s="294"/>
      <c r="E11323" s="294"/>
      <c r="I11323" s="294"/>
    </row>
    <row r="11324" spans="3:9">
      <c r="C11324" s="294"/>
      <c r="E11324" s="294"/>
      <c r="I11324" s="294"/>
    </row>
    <row r="11325" spans="3:9">
      <c r="C11325" s="294"/>
      <c r="E11325" s="294"/>
      <c r="I11325" s="294"/>
    </row>
    <row r="11326" spans="3:9">
      <c r="C11326" s="294"/>
      <c r="E11326" s="294"/>
      <c r="I11326" s="294"/>
    </row>
    <row r="11327" spans="3:9">
      <c r="C11327" s="294"/>
      <c r="E11327" s="294"/>
      <c r="I11327" s="294"/>
    </row>
    <row r="11328" spans="3:9">
      <c r="C11328" s="294"/>
      <c r="E11328" s="294"/>
      <c r="I11328" s="294"/>
    </row>
    <row r="11329" spans="3:9">
      <c r="C11329" s="294"/>
      <c r="E11329" s="294"/>
      <c r="I11329" s="294"/>
    </row>
    <row r="11330" spans="3:9">
      <c r="C11330" s="294"/>
      <c r="E11330" s="294"/>
      <c r="I11330" s="294"/>
    </row>
    <row r="11331" spans="3:9">
      <c r="C11331" s="294"/>
      <c r="E11331" s="294"/>
      <c r="I11331" s="294"/>
    </row>
    <row r="11332" spans="3:9">
      <c r="C11332" s="294"/>
      <c r="E11332" s="294"/>
      <c r="I11332" s="294"/>
    </row>
    <row r="11333" spans="3:9">
      <c r="C11333" s="294"/>
      <c r="E11333" s="294"/>
      <c r="I11333" s="294"/>
    </row>
    <row r="11334" spans="3:9">
      <c r="C11334" s="294"/>
      <c r="E11334" s="294"/>
      <c r="I11334" s="294"/>
    </row>
    <row r="11335" spans="3:9">
      <c r="C11335" s="294"/>
      <c r="E11335" s="294"/>
      <c r="I11335" s="294"/>
    </row>
    <row r="11336" spans="3:9">
      <c r="C11336" s="294"/>
      <c r="E11336" s="294"/>
      <c r="I11336" s="294"/>
    </row>
    <row r="11337" spans="3:9">
      <c r="C11337" s="294"/>
      <c r="E11337" s="294"/>
      <c r="I11337" s="294"/>
    </row>
    <row r="11338" spans="3:9">
      <c r="C11338" s="294"/>
      <c r="E11338" s="294"/>
      <c r="I11338" s="294"/>
    </row>
    <row r="11339" spans="3:9">
      <c r="C11339" s="294"/>
      <c r="E11339" s="294"/>
      <c r="I11339" s="294"/>
    </row>
    <row r="11340" spans="3:9">
      <c r="C11340" s="294"/>
      <c r="E11340" s="294"/>
      <c r="I11340" s="294"/>
    </row>
    <row r="11341" spans="3:9">
      <c r="C11341" s="294"/>
      <c r="E11341" s="294"/>
      <c r="I11341" s="294"/>
    </row>
    <row r="11342" spans="3:9">
      <c r="C11342" s="294"/>
      <c r="E11342" s="294"/>
      <c r="I11342" s="294"/>
    </row>
    <row r="11343" spans="3:9">
      <c r="C11343" s="294"/>
      <c r="E11343" s="294"/>
      <c r="I11343" s="294"/>
    </row>
    <row r="11344" spans="3:9">
      <c r="C11344" s="294"/>
      <c r="E11344" s="294"/>
      <c r="I11344" s="294"/>
    </row>
    <row r="11345" spans="3:9">
      <c r="C11345" s="294"/>
      <c r="E11345" s="294"/>
      <c r="I11345" s="294"/>
    </row>
    <row r="11346" spans="3:9">
      <c r="C11346" s="294"/>
      <c r="E11346" s="294"/>
      <c r="I11346" s="294"/>
    </row>
    <row r="11347" spans="3:9">
      <c r="C11347" s="294"/>
      <c r="E11347" s="294"/>
      <c r="I11347" s="294"/>
    </row>
    <row r="11348" spans="3:9">
      <c r="C11348" s="294"/>
      <c r="E11348" s="294"/>
      <c r="I11348" s="294"/>
    </row>
    <row r="11349" spans="3:9">
      <c r="C11349" s="294"/>
      <c r="E11349" s="294"/>
      <c r="I11349" s="294"/>
    </row>
    <row r="11350" spans="3:9">
      <c r="C11350" s="294"/>
      <c r="E11350" s="294"/>
      <c r="I11350" s="294"/>
    </row>
    <row r="11351" spans="3:9">
      <c r="C11351" s="294"/>
      <c r="E11351" s="294"/>
      <c r="I11351" s="294"/>
    </row>
    <row r="11352" spans="3:9">
      <c r="C11352" s="294"/>
      <c r="E11352" s="294"/>
      <c r="I11352" s="294"/>
    </row>
    <row r="11353" spans="3:9">
      <c r="C11353" s="294"/>
      <c r="E11353" s="294"/>
      <c r="I11353" s="294"/>
    </row>
    <row r="11354" spans="3:9">
      <c r="C11354" s="294"/>
      <c r="E11354" s="294"/>
      <c r="I11354" s="294"/>
    </row>
    <row r="11355" spans="3:9">
      <c r="C11355" s="294"/>
      <c r="E11355" s="294"/>
      <c r="I11355" s="294"/>
    </row>
    <row r="11356" spans="3:9">
      <c r="C11356" s="294"/>
      <c r="E11356" s="294"/>
      <c r="I11356" s="294"/>
    </row>
    <row r="11357" spans="3:9">
      <c r="C11357" s="294"/>
      <c r="E11357" s="294"/>
      <c r="I11357" s="294"/>
    </row>
    <row r="11358" spans="3:9">
      <c r="C11358" s="294"/>
      <c r="E11358" s="294"/>
      <c r="I11358" s="294"/>
    </row>
    <row r="11359" spans="3:9">
      <c r="C11359" s="294"/>
      <c r="E11359" s="294"/>
      <c r="I11359" s="294"/>
    </row>
    <row r="11360" spans="3:9">
      <c r="C11360" s="294"/>
      <c r="E11360" s="294"/>
      <c r="I11360" s="294"/>
    </row>
    <row r="11361" spans="3:9">
      <c r="C11361" s="294"/>
      <c r="E11361" s="294"/>
      <c r="I11361" s="294"/>
    </row>
    <row r="11362" spans="3:9">
      <c r="C11362" s="294"/>
      <c r="E11362" s="294"/>
      <c r="I11362" s="294"/>
    </row>
    <row r="11363" spans="3:9">
      <c r="C11363" s="294"/>
      <c r="E11363" s="294"/>
      <c r="I11363" s="294"/>
    </row>
    <row r="11364" spans="3:9">
      <c r="C11364" s="294"/>
      <c r="E11364" s="294"/>
      <c r="I11364" s="294"/>
    </row>
    <row r="11365" spans="3:9">
      <c r="C11365" s="294"/>
      <c r="E11365" s="294"/>
      <c r="I11365" s="294"/>
    </row>
    <row r="11366" spans="3:9">
      <c r="C11366" s="294"/>
      <c r="E11366" s="294"/>
      <c r="I11366" s="294"/>
    </row>
    <row r="11367" spans="3:9">
      <c r="C11367" s="294"/>
      <c r="E11367" s="294"/>
      <c r="I11367" s="294"/>
    </row>
    <row r="11368" spans="3:9">
      <c r="C11368" s="294"/>
      <c r="E11368" s="294"/>
      <c r="I11368" s="294"/>
    </row>
    <row r="11369" spans="3:9">
      <c r="C11369" s="294"/>
      <c r="E11369" s="294"/>
      <c r="I11369" s="294"/>
    </row>
    <row r="11370" spans="3:9">
      <c r="C11370" s="294"/>
      <c r="E11370" s="294"/>
      <c r="I11370" s="294"/>
    </row>
    <row r="11371" spans="3:9">
      <c r="C11371" s="294"/>
      <c r="E11371" s="294"/>
      <c r="I11371" s="294"/>
    </row>
    <row r="11372" spans="3:9">
      <c r="C11372" s="294"/>
      <c r="E11372" s="294"/>
      <c r="I11372" s="294"/>
    </row>
    <row r="11373" spans="3:9">
      <c r="C11373" s="294"/>
      <c r="E11373" s="294"/>
      <c r="I11373" s="294"/>
    </row>
    <row r="11374" spans="3:9">
      <c r="C11374" s="294"/>
      <c r="E11374" s="294"/>
      <c r="I11374" s="294"/>
    </row>
    <row r="11375" spans="3:9">
      <c r="C11375" s="294"/>
      <c r="E11375" s="294"/>
      <c r="I11375" s="294"/>
    </row>
    <row r="11376" spans="3:9">
      <c r="C11376" s="294"/>
      <c r="E11376" s="294"/>
      <c r="I11376" s="294"/>
    </row>
    <row r="11377" spans="3:9">
      <c r="C11377" s="294"/>
      <c r="E11377" s="294"/>
      <c r="I11377" s="294"/>
    </row>
    <row r="11378" spans="3:9">
      <c r="C11378" s="294"/>
      <c r="E11378" s="294"/>
      <c r="I11378" s="294"/>
    </row>
    <row r="11379" spans="3:9">
      <c r="C11379" s="294"/>
      <c r="E11379" s="294"/>
      <c r="I11379" s="294"/>
    </row>
    <row r="11380" spans="3:9">
      <c r="C11380" s="294"/>
      <c r="E11380" s="294"/>
      <c r="I11380" s="294"/>
    </row>
    <row r="11381" spans="3:9">
      <c r="C11381" s="294"/>
      <c r="E11381" s="294"/>
      <c r="I11381" s="294"/>
    </row>
    <row r="11382" spans="3:9">
      <c r="C11382" s="294"/>
      <c r="E11382" s="294"/>
      <c r="I11382" s="294"/>
    </row>
    <row r="11383" spans="3:9">
      <c r="C11383" s="294"/>
      <c r="E11383" s="294"/>
      <c r="I11383" s="294"/>
    </row>
    <row r="11384" spans="3:9">
      <c r="C11384" s="294"/>
      <c r="E11384" s="294"/>
      <c r="I11384" s="294"/>
    </row>
    <row r="11385" spans="3:9">
      <c r="C11385" s="294"/>
      <c r="E11385" s="294"/>
      <c r="I11385" s="294"/>
    </row>
    <row r="11386" spans="3:9">
      <c r="C11386" s="294"/>
      <c r="E11386" s="294"/>
      <c r="I11386" s="294"/>
    </row>
    <row r="11387" spans="3:9">
      <c r="C11387" s="294"/>
      <c r="E11387" s="294"/>
      <c r="I11387" s="294"/>
    </row>
    <row r="11388" spans="3:9">
      <c r="C11388" s="294"/>
      <c r="E11388" s="294"/>
      <c r="I11388" s="294"/>
    </row>
    <row r="11389" spans="3:9">
      <c r="C11389" s="294"/>
      <c r="E11389" s="294"/>
      <c r="I11389" s="294"/>
    </row>
    <row r="11390" spans="3:9">
      <c r="C11390" s="294"/>
      <c r="E11390" s="294"/>
      <c r="I11390" s="294"/>
    </row>
    <row r="11391" spans="3:9">
      <c r="C11391" s="294"/>
      <c r="E11391" s="294"/>
      <c r="I11391" s="294"/>
    </row>
    <row r="11392" spans="3:9">
      <c r="C11392" s="294"/>
      <c r="E11392" s="294"/>
      <c r="I11392" s="294"/>
    </row>
    <row r="11393" spans="3:9">
      <c r="C11393" s="294"/>
      <c r="E11393" s="294"/>
      <c r="I11393" s="294"/>
    </row>
    <row r="11394" spans="3:9">
      <c r="C11394" s="294"/>
      <c r="E11394" s="294"/>
      <c r="I11394" s="294"/>
    </row>
    <row r="11395" spans="3:9">
      <c r="C11395" s="294"/>
      <c r="E11395" s="294"/>
      <c r="I11395" s="294"/>
    </row>
    <row r="11396" spans="3:9">
      <c r="C11396" s="294"/>
      <c r="E11396" s="294"/>
      <c r="I11396" s="294"/>
    </row>
    <row r="11397" spans="3:9">
      <c r="C11397" s="294"/>
      <c r="E11397" s="294"/>
      <c r="I11397" s="294"/>
    </row>
    <row r="11398" spans="3:9">
      <c r="C11398" s="294"/>
      <c r="E11398" s="294"/>
      <c r="I11398" s="294"/>
    </row>
    <row r="11399" spans="3:9">
      <c r="C11399" s="294"/>
      <c r="E11399" s="294"/>
      <c r="I11399" s="294"/>
    </row>
    <row r="11400" spans="3:9">
      <c r="C11400" s="294"/>
      <c r="E11400" s="294"/>
      <c r="I11400" s="294"/>
    </row>
    <row r="11401" spans="3:9">
      <c r="C11401" s="294"/>
      <c r="E11401" s="294"/>
      <c r="I11401" s="294"/>
    </row>
    <row r="11402" spans="3:9">
      <c r="C11402" s="294"/>
      <c r="E11402" s="294"/>
      <c r="I11402" s="294"/>
    </row>
    <row r="11403" spans="3:9">
      <c r="C11403" s="294"/>
      <c r="E11403" s="294"/>
      <c r="I11403" s="294"/>
    </row>
    <row r="11404" spans="3:9">
      <c r="C11404" s="294"/>
      <c r="E11404" s="294"/>
      <c r="I11404" s="294"/>
    </row>
    <row r="11405" spans="3:9">
      <c r="C11405" s="294"/>
      <c r="E11405" s="294"/>
      <c r="I11405" s="294"/>
    </row>
    <row r="11406" spans="3:9">
      <c r="C11406" s="294"/>
      <c r="E11406" s="294"/>
      <c r="I11406" s="294"/>
    </row>
    <row r="11407" spans="3:9">
      <c r="C11407" s="294"/>
      <c r="E11407" s="294"/>
      <c r="I11407" s="294"/>
    </row>
    <row r="11408" spans="3:9">
      <c r="C11408" s="294"/>
      <c r="E11408" s="294"/>
      <c r="I11408" s="294"/>
    </row>
    <row r="11409" spans="3:9">
      <c r="C11409" s="294"/>
      <c r="E11409" s="294"/>
      <c r="I11409" s="294"/>
    </row>
    <row r="11410" spans="3:9">
      <c r="C11410" s="294"/>
      <c r="E11410" s="294"/>
      <c r="I11410" s="294"/>
    </row>
    <row r="11411" spans="3:9">
      <c r="C11411" s="294"/>
      <c r="E11411" s="294"/>
      <c r="I11411" s="294"/>
    </row>
    <row r="11412" spans="3:9">
      <c r="C11412" s="294"/>
      <c r="E11412" s="294"/>
      <c r="I11412" s="294"/>
    </row>
    <row r="11413" spans="3:9">
      <c r="C11413" s="294"/>
      <c r="E11413" s="294"/>
      <c r="I11413" s="294"/>
    </row>
    <row r="11414" spans="3:9">
      <c r="C11414" s="294"/>
      <c r="E11414" s="294"/>
      <c r="I11414" s="294"/>
    </row>
    <row r="11415" spans="3:9">
      <c r="C11415" s="294"/>
      <c r="E11415" s="294"/>
      <c r="I11415" s="294"/>
    </row>
    <row r="11416" spans="3:9">
      <c r="C11416" s="294"/>
      <c r="E11416" s="294"/>
      <c r="I11416" s="294"/>
    </row>
    <row r="11417" spans="3:9">
      <c r="C11417" s="294"/>
      <c r="E11417" s="294"/>
      <c r="I11417" s="294"/>
    </row>
    <row r="11418" spans="3:9">
      <c r="C11418" s="294"/>
      <c r="E11418" s="294"/>
      <c r="I11418" s="294"/>
    </row>
    <row r="11419" spans="3:9">
      <c r="C11419" s="294"/>
      <c r="E11419" s="294"/>
      <c r="I11419" s="294"/>
    </row>
    <row r="11420" spans="3:9">
      <c r="C11420" s="294"/>
      <c r="E11420" s="294"/>
      <c r="I11420" s="294"/>
    </row>
    <row r="11421" spans="3:9">
      <c r="C11421" s="294"/>
      <c r="E11421" s="294"/>
      <c r="I11421" s="294"/>
    </row>
    <row r="11422" spans="3:9">
      <c r="C11422" s="294"/>
      <c r="E11422" s="294"/>
      <c r="I11422" s="294"/>
    </row>
    <row r="11423" spans="3:9">
      <c r="C11423" s="294"/>
      <c r="E11423" s="294"/>
      <c r="I11423" s="294"/>
    </row>
    <row r="11424" spans="3:9">
      <c r="C11424" s="294"/>
      <c r="E11424" s="294"/>
      <c r="I11424" s="294"/>
    </row>
    <row r="11425" spans="3:9">
      <c r="C11425" s="294"/>
      <c r="E11425" s="294"/>
      <c r="I11425" s="294"/>
    </row>
    <row r="11426" spans="3:9">
      <c r="C11426" s="294"/>
      <c r="E11426" s="294"/>
      <c r="I11426" s="294"/>
    </row>
    <row r="11427" spans="3:9">
      <c r="C11427" s="294"/>
      <c r="E11427" s="294"/>
      <c r="I11427" s="294"/>
    </row>
    <row r="11428" spans="3:9">
      <c r="C11428" s="294"/>
      <c r="E11428" s="294"/>
      <c r="I11428" s="294"/>
    </row>
    <row r="11429" spans="3:9">
      <c r="C11429" s="294"/>
      <c r="E11429" s="294"/>
      <c r="I11429" s="294"/>
    </row>
    <row r="11430" spans="3:9">
      <c r="C11430" s="294"/>
      <c r="E11430" s="294"/>
      <c r="I11430" s="294"/>
    </row>
    <row r="11431" spans="3:9">
      <c r="C11431" s="294"/>
      <c r="E11431" s="294"/>
      <c r="I11431" s="294"/>
    </row>
    <row r="11432" spans="3:9">
      <c r="C11432" s="294"/>
      <c r="E11432" s="294"/>
      <c r="I11432" s="294"/>
    </row>
    <row r="11433" spans="3:9">
      <c r="C11433" s="294"/>
      <c r="E11433" s="294"/>
      <c r="I11433" s="294"/>
    </row>
    <row r="11434" spans="3:9">
      <c r="C11434" s="294"/>
      <c r="E11434" s="294"/>
      <c r="I11434" s="294"/>
    </row>
    <row r="11435" spans="3:9">
      <c r="C11435" s="294"/>
      <c r="E11435" s="294"/>
      <c r="I11435" s="294"/>
    </row>
    <row r="11436" spans="3:9">
      <c r="C11436" s="294"/>
      <c r="E11436" s="294"/>
      <c r="I11436" s="294"/>
    </row>
    <row r="11437" spans="3:9">
      <c r="C11437" s="294"/>
      <c r="E11437" s="294"/>
      <c r="I11437" s="294"/>
    </row>
    <row r="11438" spans="3:9">
      <c r="C11438" s="294"/>
      <c r="E11438" s="294"/>
      <c r="I11438" s="294"/>
    </row>
    <row r="11439" spans="3:9">
      <c r="C11439" s="294"/>
      <c r="E11439" s="294"/>
      <c r="I11439" s="294"/>
    </row>
    <row r="11440" spans="3:9">
      <c r="C11440" s="294"/>
      <c r="E11440" s="294"/>
      <c r="I11440" s="294"/>
    </row>
    <row r="11441" spans="3:9">
      <c r="C11441" s="294"/>
      <c r="E11441" s="294"/>
      <c r="I11441" s="294"/>
    </row>
    <row r="11442" spans="3:9">
      <c r="C11442" s="294"/>
      <c r="E11442" s="294"/>
      <c r="I11442" s="294"/>
    </row>
    <row r="11443" spans="3:9">
      <c r="C11443" s="294"/>
      <c r="E11443" s="294"/>
      <c r="I11443" s="294"/>
    </row>
    <row r="11444" spans="3:9">
      <c r="C11444" s="294"/>
      <c r="E11444" s="294"/>
      <c r="I11444" s="294"/>
    </row>
    <row r="11445" spans="3:9">
      <c r="C11445" s="294"/>
      <c r="E11445" s="294"/>
      <c r="I11445" s="294"/>
    </row>
    <row r="11446" spans="3:9">
      <c r="C11446" s="294"/>
      <c r="E11446" s="294"/>
      <c r="I11446" s="294"/>
    </row>
    <row r="11447" spans="3:9">
      <c r="C11447" s="294"/>
      <c r="E11447" s="294"/>
      <c r="I11447" s="294"/>
    </row>
    <row r="11448" spans="3:9">
      <c r="C11448" s="294"/>
      <c r="E11448" s="294"/>
      <c r="I11448" s="294"/>
    </row>
    <row r="11449" spans="3:9">
      <c r="C11449" s="294"/>
      <c r="E11449" s="294"/>
      <c r="I11449" s="294"/>
    </row>
    <row r="11450" spans="3:9">
      <c r="C11450" s="294"/>
      <c r="E11450" s="294"/>
      <c r="I11450" s="294"/>
    </row>
    <row r="11451" spans="3:9">
      <c r="C11451" s="294"/>
      <c r="E11451" s="294"/>
      <c r="I11451" s="294"/>
    </row>
    <row r="11452" spans="3:9">
      <c r="C11452" s="294"/>
      <c r="E11452" s="294"/>
      <c r="I11452" s="294"/>
    </row>
    <row r="11453" spans="3:9">
      <c r="C11453" s="294"/>
      <c r="E11453" s="294"/>
      <c r="I11453" s="294"/>
    </row>
    <row r="11454" spans="3:9">
      <c r="C11454" s="294"/>
      <c r="E11454" s="294"/>
      <c r="I11454" s="294"/>
    </row>
    <row r="11455" spans="3:9">
      <c r="C11455" s="294"/>
      <c r="E11455" s="294"/>
      <c r="I11455" s="294"/>
    </row>
    <row r="11456" spans="3:9">
      <c r="C11456" s="294"/>
      <c r="E11456" s="294"/>
      <c r="I11456" s="294"/>
    </row>
    <row r="11457" spans="3:9">
      <c r="C11457" s="294"/>
      <c r="E11457" s="294"/>
      <c r="I11457" s="294"/>
    </row>
    <row r="11458" spans="3:9">
      <c r="C11458" s="294"/>
      <c r="E11458" s="294"/>
      <c r="I11458" s="294"/>
    </row>
    <row r="11459" spans="3:9">
      <c r="C11459" s="294"/>
      <c r="E11459" s="294"/>
      <c r="I11459" s="294"/>
    </row>
    <row r="11460" spans="3:9">
      <c r="C11460" s="294"/>
      <c r="E11460" s="294"/>
      <c r="I11460" s="294"/>
    </row>
    <row r="11461" spans="3:9">
      <c r="C11461" s="294"/>
      <c r="E11461" s="294"/>
      <c r="I11461" s="294"/>
    </row>
    <row r="11462" spans="3:9">
      <c r="C11462" s="294"/>
      <c r="E11462" s="294"/>
      <c r="I11462" s="294"/>
    </row>
    <row r="11463" spans="3:9">
      <c r="C11463" s="294"/>
      <c r="E11463" s="294"/>
      <c r="I11463" s="294"/>
    </row>
    <row r="11464" spans="3:9">
      <c r="C11464" s="294"/>
      <c r="E11464" s="294"/>
      <c r="I11464" s="294"/>
    </row>
    <row r="11465" spans="3:9">
      <c r="C11465" s="294"/>
      <c r="E11465" s="294"/>
      <c r="I11465" s="294"/>
    </row>
    <row r="11466" spans="3:9">
      <c r="C11466" s="294"/>
      <c r="E11466" s="294"/>
      <c r="I11466" s="294"/>
    </row>
    <row r="11467" spans="3:9">
      <c r="C11467" s="294"/>
      <c r="E11467" s="294"/>
      <c r="I11467" s="294"/>
    </row>
    <row r="11468" spans="3:9">
      <c r="C11468" s="294"/>
      <c r="E11468" s="294"/>
      <c r="I11468" s="294"/>
    </row>
    <row r="11469" spans="3:9">
      <c r="C11469" s="294"/>
      <c r="E11469" s="294"/>
      <c r="I11469" s="294"/>
    </row>
    <row r="11470" spans="3:9">
      <c r="C11470" s="294"/>
      <c r="E11470" s="294"/>
      <c r="I11470" s="294"/>
    </row>
    <row r="11471" spans="3:9">
      <c r="C11471" s="294"/>
      <c r="E11471" s="294"/>
      <c r="I11471" s="294"/>
    </row>
    <row r="11472" spans="3:9">
      <c r="C11472" s="294"/>
      <c r="E11472" s="294"/>
      <c r="I11472" s="294"/>
    </row>
    <row r="11473" spans="3:9">
      <c r="C11473" s="294"/>
      <c r="E11473" s="294"/>
      <c r="I11473" s="294"/>
    </row>
    <row r="11474" spans="3:9">
      <c r="C11474" s="294"/>
      <c r="E11474" s="294"/>
      <c r="I11474" s="294"/>
    </row>
    <row r="11475" spans="3:9">
      <c r="C11475" s="294"/>
      <c r="E11475" s="294"/>
      <c r="I11475" s="294"/>
    </row>
    <row r="11476" spans="3:9">
      <c r="C11476" s="294"/>
      <c r="E11476" s="294"/>
      <c r="I11476" s="294"/>
    </row>
    <row r="11477" spans="3:9">
      <c r="C11477" s="294"/>
      <c r="E11477" s="294"/>
      <c r="I11477" s="294"/>
    </row>
    <row r="11478" spans="3:9">
      <c r="C11478" s="294"/>
      <c r="E11478" s="294"/>
      <c r="I11478" s="294"/>
    </row>
    <row r="11479" spans="3:9">
      <c r="C11479" s="294"/>
      <c r="E11479" s="294"/>
      <c r="I11479" s="294"/>
    </row>
    <row r="11480" spans="3:9">
      <c r="C11480" s="294"/>
      <c r="E11480" s="294"/>
      <c r="I11480" s="294"/>
    </row>
    <row r="11481" spans="3:9">
      <c r="C11481" s="294"/>
      <c r="E11481" s="294"/>
      <c r="I11481" s="294"/>
    </row>
    <row r="11482" spans="3:9">
      <c r="C11482" s="294"/>
      <c r="E11482" s="294"/>
      <c r="I11482" s="294"/>
    </row>
    <row r="11483" spans="3:9">
      <c r="C11483" s="294"/>
      <c r="E11483" s="294"/>
      <c r="I11483" s="294"/>
    </row>
    <row r="11484" spans="3:9">
      <c r="C11484" s="294"/>
      <c r="E11484" s="294"/>
      <c r="I11484" s="294"/>
    </row>
    <row r="11485" spans="3:9">
      <c r="C11485" s="294"/>
      <c r="E11485" s="294"/>
      <c r="I11485" s="294"/>
    </row>
    <row r="11486" spans="3:9">
      <c r="C11486" s="294"/>
      <c r="E11486" s="294"/>
      <c r="I11486" s="294"/>
    </row>
    <row r="11487" spans="3:9">
      <c r="C11487" s="294"/>
      <c r="E11487" s="294"/>
      <c r="I11487" s="294"/>
    </row>
    <row r="11488" spans="3:9">
      <c r="C11488" s="294"/>
      <c r="E11488" s="294"/>
      <c r="I11488" s="294"/>
    </row>
    <row r="11489" spans="3:9">
      <c r="C11489" s="294"/>
      <c r="E11489" s="294"/>
      <c r="I11489" s="294"/>
    </row>
    <row r="11490" spans="3:9">
      <c r="C11490" s="294"/>
      <c r="E11490" s="294"/>
      <c r="I11490" s="294"/>
    </row>
    <row r="11491" spans="3:9">
      <c r="C11491" s="294"/>
      <c r="E11491" s="294"/>
      <c r="I11491" s="294"/>
    </row>
    <row r="11492" spans="3:9">
      <c r="C11492" s="294"/>
      <c r="E11492" s="294"/>
      <c r="I11492" s="294"/>
    </row>
    <row r="11493" spans="3:9">
      <c r="C11493" s="294"/>
      <c r="E11493" s="294"/>
      <c r="I11493" s="294"/>
    </row>
    <row r="11494" spans="3:9">
      <c r="C11494" s="294"/>
      <c r="E11494" s="294"/>
      <c r="I11494" s="294"/>
    </row>
    <row r="11495" spans="3:9">
      <c r="C11495" s="294"/>
      <c r="E11495" s="294"/>
      <c r="I11495" s="294"/>
    </row>
    <row r="11496" spans="3:9">
      <c r="C11496" s="294"/>
      <c r="E11496" s="294"/>
      <c r="I11496" s="294"/>
    </row>
    <row r="11497" spans="3:9">
      <c r="C11497" s="294"/>
      <c r="E11497" s="294"/>
      <c r="I11497" s="294"/>
    </row>
    <row r="11498" spans="3:9">
      <c r="C11498" s="294"/>
      <c r="E11498" s="294"/>
      <c r="I11498" s="294"/>
    </row>
    <row r="11499" spans="3:9">
      <c r="C11499" s="294"/>
      <c r="E11499" s="294"/>
      <c r="I11499" s="294"/>
    </row>
    <row r="11500" spans="3:9">
      <c r="C11500" s="294"/>
      <c r="E11500" s="294"/>
      <c r="I11500" s="294"/>
    </row>
    <row r="11501" spans="3:9">
      <c r="C11501" s="294"/>
      <c r="E11501" s="294"/>
      <c r="I11501" s="294"/>
    </row>
    <row r="11502" spans="3:9">
      <c r="C11502" s="294"/>
      <c r="E11502" s="294"/>
      <c r="I11502" s="294"/>
    </row>
    <row r="11503" spans="3:9">
      <c r="C11503" s="294"/>
      <c r="E11503" s="294"/>
      <c r="I11503" s="294"/>
    </row>
    <row r="11504" spans="3:9">
      <c r="C11504" s="294"/>
      <c r="E11504" s="294"/>
      <c r="I11504" s="294"/>
    </row>
    <row r="11505" spans="3:9">
      <c r="C11505" s="294"/>
      <c r="E11505" s="294"/>
      <c r="I11505" s="294"/>
    </row>
    <row r="11506" spans="3:9">
      <c r="C11506" s="294"/>
      <c r="E11506" s="294"/>
      <c r="I11506" s="294"/>
    </row>
    <row r="11507" spans="3:9">
      <c r="C11507" s="294"/>
      <c r="E11507" s="294"/>
      <c r="I11507" s="294"/>
    </row>
    <row r="11508" spans="3:9">
      <c r="C11508" s="294"/>
      <c r="E11508" s="294"/>
      <c r="I11508" s="294"/>
    </row>
    <row r="11509" spans="3:9">
      <c r="C11509" s="294"/>
      <c r="E11509" s="294"/>
      <c r="I11509" s="294"/>
    </row>
    <row r="11510" spans="3:9">
      <c r="C11510" s="294"/>
      <c r="E11510" s="294"/>
      <c r="I11510" s="294"/>
    </row>
    <row r="11511" spans="3:9">
      <c r="C11511" s="294"/>
      <c r="E11511" s="294"/>
      <c r="I11511" s="294"/>
    </row>
    <row r="11512" spans="3:9">
      <c r="C11512" s="294"/>
      <c r="E11512" s="294"/>
      <c r="I11512" s="294"/>
    </row>
    <row r="11513" spans="3:9">
      <c r="C11513" s="294"/>
      <c r="E11513" s="294"/>
      <c r="I11513" s="294"/>
    </row>
    <row r="11514" spans="3:9">
      <c r="C11514" s="294"/>
      <c r="E11514" s="294"/>
      <c r="I11514" s="294"/>
    </row>
    <row r="11515" spans="3:9">
      <c r="C11515" s="294"/>
      <c r="E11515" s="294"/>
      <c r="I11515" s="294"/>
    </row>
    <row r="11516" spans="3:9">
      <c r="C11516" s="294"/>
      <c r="E11516" s="294"/>
      <c r="I11516" s="294"/>
    </row>
    <row r="11517" spans="3:9">
      <c r="C11517" s="294"/>
      <c r="E11517" s="294"/>
      <c r="I11517" s="294"/>
    </row>
    <row r="11518" spans="3:9">
      <c r="C11518" s="294"/>
      <c r="E11518" s="294"/>
      <c r="I11518" s="294"/>
    </row>
    <row r="11519" spans="3:9">
      <c r="C11519" s="294"/>
      <c r="E11519" s="294"/>
      <c r="I11519" s="294"/>
    </row>
    <row r="11520" spans="3:9">
      <c r="C11520" s="294"/>
      <c r="E11520" s="294"/>
      <c r="I11520" s="294"/>
    </row>
    <row r="11521" spans="3:9">
      <c r="C11521" s="294"/>
      <c r="E11521" s="294"/>
      <c r="I11521" s="294"/>
    </row>
    <row r="11522" spans="3:9">
      <c r="C11522" s="294"/>
      <c r="E11522" s="294"/>
      <c r="I11522" s="294"/>
    </row>
    <row r="11523" spans="3:9">
      <c r="C11523" s="294"/>
      <c r="E11523" s="294"/>
      <c r="I11523" s="294"/>
    </row>
    <row r="11524" spans="3:9">
      <c r="C11524" s="294"/>
      <c r="E11524" s="294"/>
      <c r="I11524" s="294"/>
    </row>
    <row r="11525" spans="3:9">
      <c r="C11525" s="294"/>
      <c r="E11525" s="294"/>
      <c r="I11525" s="294"/>
    </row>
    <row r="11526" spans="3:9">
      <c r="C11526" s="294"/>
      <c r="E11526" s="294"/>
      <c r="I11526" s="294"/>
    </row>
    <row r="11527" spans="3:9">
      <c r="C11527" s="294"/>
      <c r="E11527" s="294"/>
      <c r="I11527" s="294"/>
    </row>
    <row r="11528" spans="3:9">
      <c r="C11528" s="294"/>
      <c r="E11528" s="294"/>
      <c r="I11528" s="294"/>
    </row>
    <row r="11529" spans="3:9">
      <c r="C11529" s="294"/>
      <c r="E11529" s="294"/>
      <c r="I11529" s="294"/>
    </row>
    <row r="11530" spans="3:9">
      <c r="C11530" s="294"/>
      <c r="E11530" s="294"/>
      <c r="I11530" s="294"/>
    </row>
    <row r="11531" spans="3:9">
      <c r="C11531" s="294"/>
      <c r="E11531" s="294"/>
      <c r="I11531" s="294"/>
    </row>
    <row r="11532" spans="3:9">
      <c r="C11532" s="294"/>
      <c r="E11532" s="294"/>
      <c r="I11532" s="294"/>
    </row>
    <row r="11533" spans="3:9">
      <c r="C11533" s="294"/>
      <c r="E11533" s="294"/>
      <c r="I11533" s="294"/>
    </row>
    <row r="11534" spans="3:9">
      <c r="C11534" s="294"/>
      <c r="E11534" s="294"/>
      <c r="I11534" s="294"/>
    </row>
    <row r="11535" spans="3:9">
      <c r="C11535" s="294"/>
      <c r="E11535" s="294"/>
      <c r="I11535" s="294"/>
    </row>
    <row r="11536" spans="3:9">
      <c r="C11536" s="294"/>
      <c r="E11536" s="294"/>
      <c r="I11536" s="294"/>
    </row>
    <row r="11537" spans="3:9">
      <c r="C11537" s="294"/>
      <c r="E11537" s="294"/>
      <c r="I11537" s="294"/>
    </row>
    <row r="11538" spans="3:9">
      <c r="C11538" s="294"/>
      <c r="E11538" s="294"/>
      <c r="I11538" s="294"/>
    </row>
    <row r="11539" spans="3:9">
      <c r="C11539" s="294"/>
      <c r="E11539" s="294"/>
      <c r="I11539" s="294"/>
    </row>
    <row r="11540" spans="3:9">
      <c r="C11540" s="294"/>
      <c r="E11540" s="294"/>
      <c r="I11540" s="294"/>
    </row>
    <row r="11541" spans="3:9">
      <c r="C11541" s="294"/>
      <c r="E11541" s="294"/>
      <c r="I11541" s="294"/>
    </row>
    <row r="11542" spans="3:9">
      <c r="C11542" s="294"/>
      <c r="E11542" s="294"/>
      <c r="I11542" s="294"/>
    </row>
    <row r="11543" spans="3:9">
      <c r="C11543" s="294"/>
      <c r="E11543" s="294"/>
      <c r="I11543" s="294"/>
    </row>
    <row r="11544" spans="3:9">
      <c r="C11544" s="294"/>
      <c r="E11544" s="294"/>
      <c r="I11544" s="294"/>
    </row>
    <row r="11545" spans="3:9">
      <c r="C11545" s="294"/>
      <c r="E11545" s="294"/>
      <c r="I11545" s="294"/>
    </row>
    <row r="11546" spans="3:9">
      <c r="C11546" s="294"/>
      <c r="E11546" s="294"/>
      <c r="I11546" s="294"/>
    </row>
    <row r="11547" spans="3:9">
      <c r="C11547" s="294"/>
      <c r="E11547" s="294"/>
      <c r="I11547" s="294"/>
    </row>
    <row r="11548" spans="3:9">
      <c r="C11548" s="294"/>
      <c r="E11548" s="294"/>
      <c r="I11548" s="294"/>
    </row>
    <row r="11549" spans="3:9">
      <c r="C11549" s="294"/>
      <c r="E11549" s="294"/>
      <c r="I11549" s="294"/>
    </row>
    <row r="11550" spans="3:9">
      <c r="C11550" s="294"/>
      <c r="E11550" s="294"/>
      <c r="I11550" s="294"/>
    </row>
    <row r="11551" spans="3:9">
      <c r="C11551" s="294"/>
      <c r="E11551" s="294"/>
      <c r="I11551" s="294"/>
    </row>
    <row r="11552" spans="3:9">
      <c r="C11552" s="294"/>
      <c r="E11552" s="294"/>
      <c r="I11552" s="294"/>
    </row>
    <row r="11553" spans="3:9">
      <c r="C11553" s="294"/>
      <c r="E11553" s="294"/>
      <c r="I11553" s="294"/>
    </row>
    <row r="11554" spans="3:9">
      <c r="C11554" s="294"/>
      <c r="E11554" s="294"/>
      <c r="I11554" s="294"/>
    </row>
    <row r="11555" spans="3:9">
      <c r="C11555" s="294"/>
      <c r="E11555" s="294"/>
      <c r="I11555" s="294"/>
    </row>
    <row r="11556" spans="3:9">
      <c r="C11556" s="294"/>
      <c r="E11556" s="294"/>
      <c r="I11556" s="294"/>
    </row>
    <row r="11557" spans="3:9">
      <c r="C11557" s="294"/>
      <c r="E11557" s="294"/>
      <c r="I11557" s="294"/>
    </row>
    <row r="11558" spans="3:9">
      <c r="C11558" s="294"/>
      <c r="E11558" s="294"/>
      <c r="I11558" s="294"/>
    </row>
    <row r="11559" spans="3:9">
      <c r="C11559" s="294"/>
      <c r="E11559" s="294"/>
      <c r="I11559" s="294"/>
    </row>
    <row r="11560" spans="3:9">
      <c r="C11560" s="294"/>
      <c r="E11560" s="294"/>
      <c r="I11560" s="294"/>
    </row>
    <row r="11561" spans="3:9">
      <c r="C11561" s="294"/>
      <c r="E11561" s="294"/>
      <c r="I11561" s="294"/>
    </row>
    <row r="11562" spans="3:9">
      <c r="C11562" s="294"/>
      <c r="E11562" s="294"/>
      <c r="I11562" s="294"/>
    </row>
    <row r="11563" spans="3:9">
      <c r="C11563" s="294"/>
      <c r="E11563" s="294"/>
      <c r="I11563" s="294"/>
    </row>
    <row r="11564" spans="3:9">
      <c r="C11564" s="294"/>
      <c r="E11564" s="294"/>
      <c r="I11564" s="294"/>
    </row>
    <row r="11565" spans="3:9">
      <c r="C11565" s="294"/>
      <c r="E11565" s="294"/>
      <c r="I11565" s="294"/>
    </row>
    <row r="11566" spans="3:9">
      <c r="C11566" s="294"/>
      <c r="E11566" s="294"/>
      <c r="I11566" s="294"/>
    </row>
    <row r="11567" spans="3:9">
      <c r="C11567" s="294"/>
      <c r="E11567" s="294"/>
      <c r="I11567" s="294"/>
    </row>
    <row r="11568" spans="3:9">
      <c r="C11568" s="294"/>
      <c r="E11568" s="294"/>
      <c r="I11568" s="294"/>
    </row>
    <row r="11569" spans="3:9">
      <c r="C11569" s="294"/>
      <c r="E11569" s="294"/>
      <c r="I11569" s="294"/>
    </row>
    <row r="11570" spans="3:9">
      <c r="C11570" s="294"/>
      <c r="E11570" s="294"/>
      <c r="I11570" s="294"/>
    </row>
    <row r="11571" spans="3:9">
      <c r="C11571" s="294"/>
      <c r="E11571" s="294"/>
      <c r="I11571" s="294"/>
    </row>
    <row r="11572" spans="3:9">
      <c r="C11572" s="294"/>
      <c r="E11572" s="294"/>
      <c r="I11572" s="294"/>
    </row>
    <row r="11573" spans="3:9">
      <c r="C11573" s="294"/>
      <c r="E11573" s="294"/>
      <c r="I11573" s="294"/>
    </row>
    <row r="11574" spans="3:9">
      <c r="C11574" s="294"/>
      <c r="E11574" s="294"/>
      <c r="I11574" s="294"/>
    </row>
    <row r="11575" spans="3:9">
      <c r="C11575" s="294"/>
      <c r="E11575" s="294"/>
      <c r="I11575" s="294"/>
    </row>
    <row r="11576" spans="3:9">
      <c r="C11576" s="294"/>
      <c r="E11576" s="294"/>
      <c r="I11576" s="294"/>
    </row>
    <row r="11577" spans="3:9">
      <c r="C11577" s="294"/>
      <c r="E11577" s="294"/>
      <c r="I11577" s="294"/>
    </row>
    <row r="11578" spans="3:9">
      <c r="C11578" s="294"/>
      <c r="E11578" s="294"/>
      <c r="I11578" s="294"/>
    </row>
    <row r="11579" spans="3:9">
      <c r="C11579" s="294"/>
      <c r="E11579" s="294"/>
      <c r="I11579" s="294"/>
    </row>
    <row r="11580" spans="3:9">
      <c r="C11580" s="294"/>
      <c r="E11580" s="294"/>
      <c r="I11580" s="294"/>
    </row>
    <row r="11581" spans="3:9">
      <c r="C11581" s="294"/>
      <c r="E11581" s="294"/>
      <c r="I11581" s="294"/>
    </row>
    <row r="11582" spans="3:9">
      <c r="C11582" s="294"/>
      <c r="E11582" s="294"/>
      <c r="I11582" s="294"/>
    </row>
    <row r="11583" spans="3:9">
      <c r="C11583" s="294"/>
      <c r="E11583" s="294"/>
      <c r="I11583" s="294"/>
    </row>
    <row r="11584" spans="3:9">
      <c r="C11584" s="294"/>
      <c r="E11584" s="294"/>
      <c r="I11584" s="294"/>
    </row>
    <row r="11585" spans="3:9">
      <c r="C11585" s="294"/>
      <c r="E11585" s="294"/>
      <c r="I11585" s="294"/>
    </row>
    <row r="11586" spans="3:9">
      <c r="C11586" s="294"/>
      <c r="E11586" s="294"/>
      <c r="I11586" s="294"/>
    </row>
    <row r="11587" spans="3:9">
      <c r="C11587" s="294"/>
      <c r="E11587" s="294"/>
      <c r="I11587" s="294"/>
    </row>
    <row r="11588" spans="3:9">
      <c r="C11588" s="294"/>
      <c r="E11588" s="294"/>
      <c r="I11588" s="294"/>
    </row>
    <row r="11589" spans="3:9">
      <c r="C11589" s="294"/>
      <c r="E11589" s="294"/>
      <c r="I11589" s="294"/>
    </row>
    <row r="11590" spans="3:9">
      <c r="C11590" s="294"/>
      <c r="E11590" s="294"/>
      <c r="I11590" s="294"/>
    </row>
    <row r="11591" spans="3:9">
      <c r="C11591" s="294"/>
      <c r="E11591" s="294"/>
      <c r="I11591" s="294"/>
    </row>
    <row r="11592" spans="3:9">
      <c r="C11592" s="294"/>
      <c r="E11592" s="294"/>
      <c r="I11592" s="294"/>
    </row>
    <row r="11593" spans="3:9">
      <c r="C11593" s="294"/>
      <c r="E11593" s="294"/>
      <c r="I11593" s="294"/>
    </row>
    <row r="11594" spans="3:9">
      <c r="C11594" s="294"/>
      <c r="E11594" s="294"/>
      <c r="I11594" s="294"/>
    </row>
    <row r="11595" spans="3:9">
      <c r="C11595" s="294"/>
      <c r="E11595" s="294"/>
      <c r="I11595" s="294"/>
    </row>
    <row r="11596" spans="3:9">
      <c r="C11596" s="294"/>
      <c r="E11596" s="294"/>
      <c r="I11596" s="294"/>
    </row>
    <row r="11597" spans="3:9">
      <c r="C11597" s="294"/>
      <c r="E11597" s="294"/>
      <c r="I11597" s="294"/>
    </row>
    <row r="11598" spans="3:9">
      <c r="C11598" s="294"/>
      <c r="E11598" s="294"/>
      <c r="I11598" s="294"/>
    </row>
    <row r="11599" spans="3:9">
      <c r="C11599" s="294"/>
      <c r="E11599" s="294"/>
      <c r="I11599" s="294"/>
    </row>
    <row r="11600" spans="3:9">
      <c r="C11600" s="294"/>
      <c r="E11600" s="294"/>
      <c r="I11600" s="294"/>
    </row>
    <row r="11601" spans="3:9">
      <c r="C11601" s="294"/>
      <c r="E11601" s="294"/>
      <c r="I11601" s="294"/>
    </row>
    <row r="11602" spans="3:9">
      <c r="C11602" s="294"/>
      <c r="E11602" s="294"/>
      <c r="I11602" s="294"/>
    </row>
    <row r="11603" spans="3:9">
      <c r="C11603" s="294"/>
      <c r="E11603" s="294"/>
      <c r="I11603" s="294"/>
    </row>
    <row r="11604" spans="3:9">
      <c r="C11604" s="294"/>
      <c r="E11604" s="294"/>
      <c r="I11604" s="294"/>
    </row>
    <row r="11605" spans="3:9">
      <c r="C11605" s="294"/>
      <c r="E11605" s="294"/>
      <c r="I11605" s="294"/>
    </row>
    <row r="11606" spans="3:9">
      <c r="C11606" s="294"/>
      <c r="E11606" s="294"/>
      <c r="I11606" s="294"/>
    </row>
    <row r="11607" spans="3:9">
      <c r="C11607" s="294"/>
      <c r="E11607" s="294"/>
      <c r="I11607" s="294"/>
    </row>
    <row r="11608" spans="3:9">
      <c r="C11608" s="294"/>
      <c r="E11608" s="294"/>
      <c r="I11608" s="294"/>
    </row>
    <row r="11609" spans="3:9">
      <c r="C11609" s="294"/>
      <c r="E11609" s="294"/>
      <c r="I11609" s="294"/>
    </row>
    <row r="11610" spans="3:9">
      <c r="C11610" s="294"/>
      <c r="E11610" s="294"/>
      <c r="I11610" s="294"/>
    </row>
    <row r="11611" spans="3:9">
      <c r="C11611" s="294"/>
      <c r="E11611" s="294"/>
      <c r="I11611" s="294"/>
    </row>
    <row r="11612" spans="3:9">
      <c r="C11612" s="294"/>
      <c r="E11612" s="294"/>
      <c r="I11612" s="294"/>
    </row>
    <row r="11613" spans="3:9">
      <c r="C11613" s="294"/>
      <c r="E11613" s="294"/>
      <c r="I11613" s="294"/>
    </row>
    <row r="11614" spans="3:9">
      <c r="C11614" s="294"/>
      <c r="E11614" s="294"/>
      <c r="I11614" s="294"/>
    </row>
    <row r="11615" spans="3:9">
      <c r="C11615" s="294"/>
      <c r="E11615" s="294"/>
      <c r="I11615" s="294"/>
    </row>
    <row r="11616" spans="3:9">
      <c r="C11616" s="294"/>
      <c r="E11616" s="294"/>
      <c r="I11616" s="294"/>
    </row>
    <row r="11617" spans="3:9">
      <c r="C11617" s="294"/>
      <c r="E11617" s="294"/>
      <c r="I11617" s="294"/>
    </row>
    <row r="11618" spans="3:9">
      <c r="C11618" s="294"/>
      <c r="E11618" s="294"/>
      <c r="I11618" s="294"/>
    </row>
    <row r="11619" spans="3:9">
      <c r="C11619" s="294"/>
      <c r="E11619" s="294"/>
      <c r="I11619" s="294"/>
    </row>
    <row r="11620" spans="3:9">
      <c r="C11620" s="294"/>
      <c r="E11620" s="294"/>
      <c r="I11620" s="294"/>
    </row>
    <row r="11621" spans="3:9">
      <c r="C11621" s="294"/>
      <c r="E11621" s="294"/>
      <c r="I11621" s="294"/>
    </row>
    <row r="11622" spans="3:9">
      <c r="C11622" s="294"/>
      <c r="E11622" s="294"/>
      <c r="I11622" s="294"/>
    </row>
    <row r="11623" spans="3:9">
      <c r="C11623" s="294"/>
      <c r="E11623" s="294"/>
      <c r="I11623" s="294"/>
    </row>
    <row r="11624" spans="3:9">
      <c r="C11624" s="294"/>
      <c r="E11624" s="294"/>
      <c r="I11624" s="294"/>
    </row>
    <row r="11625" spans="3:9">
      <c r="C11625" s="294"/>
      <c r="E11625" s="294"/>
      <c r="I11625" s="294"/>
    </row>
    <row r="11626" spans="3:9">
      <c r="C11626" s="294"/>
      <c r="E11626" s="294"/>
      <c r="I11626" s="294"/>
    </row>
    <row r="11627" spans="3:9">
      <c r="C11627" s="294"/>
      <c r="E11627" s="294"/>
      <c r="I11627" s="294"/>
    </row>
    <row r="11628" spans="3:9">
      <c r="C11628" s="294"/>
      <c r="E11628" s="294"/>
      <c r="I11628" s="294"/>
    </row>
    <row r="11629" spans="3:9">
      <c r="C11629" s="294"/>
      <c r="E11629" s="294"/>
      <c r="I11629" s="294"/>
    </row>
    <row r="11630" spans="3:9">
      <c r="C11630" s="294"/>
      <c r="E11630" s="294"/>
      <c r="I11630" s="294"/>
    </row>
    <row r="11631" spans="3:9">
      <c r="C11631" s="294"/>
      <c r="E11631" s="294"/>
      <c r="I11631" s="294"/>
    </row>
    <row r="11632" spans="3:9">
      <c r="C11632" s="294"/>
      <c r="E11632" s="294"/>
      <c r="I11632" s="294"/>
    </row>
    <row r="11633" spans="3:9">
      <c r="C11633" s="294"/>
      <c r="E11633" s="294"/>
      <c r="I11633" s="294"/>
    </row>
    <row r="11634" spans="3:9">
      <c r="C11634" s="294"/>
      <c r="E11634" s="294"/>
      <c r="I11634" s="294"/>
    </row>
    <row r="11635" spans="3:9">
      <c r="C11635" s="294"/>
      <c r="E11635" s="294"/>
      <c r="I11635" s="294"/>
    </row>
    <row r="11636" spans="3:9">
      <c r="C11636" s="294"/>
      <c r="E11636" s="294"/>
      <c r="I11636" s="294"/>
    </row>
    <row r="11637" spans="3:9">
      <c r="C11637" s="294"/>
      <c r="E11637" s="294"/>
      <c r="I11637" s="294"/>
    </row>
    <row r="11638" spans="3:9">
      <c r="C11638" s="294"/>
      <c r="E11638" s="294"/>
      <c r="I11638" s="294"/>
    </row>
    <row r="11639" spans="3:9">
      <c r="C11639" s="294"/>
      <c r="E11639" s="294"/>
      <c r="I11639" s="294"/>
    </row>
    <row r="11640" spans="3:9">
      <c r="C11640" s="294"/>
      <c r="E11640" s="294"/>
      <c r="I11640" s="294"/>
    </row>
    <row r="11641" spans="3:9">
      <c r="C11641" s="294"/>
      <c r="E11641" s="294"/>
      <c r="I11641" s="294"/>
    </row>
    <row r="11642" spans="3:9">
      <c r="C11642" s="294"/>
      <c r="E11642" s="294"/>
      <c r="I11642" s="294"/>
    </row>
    <row r="11643" spans="3:9">
      <c r="C11643" s="294"/>
      <c r="E11643" s="294"/>
      <c r="I11643" s="294"/>
    </row>
    <row r="11644" spans="3:9">
      <c r="C11644" s="294"/>
      <c r="E11644" s="294"/>
      <c r="I11644" s="294"/>
    </row>
    <row r="11645" spans="3:9">
      <c r="C11645" s="294"/>
      <c r="E11645" s="294"/>
      <c r="I11645" s="294"/>
    </row>
    <row r="11646" spans="3:9">
      <c r="C11646" s="294"/>
      <c r="E11646" s="294"/>
      <c r="I11646" s="294"/>
    </row>
    <row r="11647" spans="3:9">
      <c r="C11647" s="294"/>
      <c r="E11647" s="294"/>
      <c r="I11647" s="294"/>
    </row>
    <row r="11648" spans="3:9">
      <c r="C11648" s="294"/>
      <c r="E11648" s="294"/>
      <c r="I11648" s="294"/>
    </row>
    <row r="11649" spans="3:9">
      <c r="C11649" s="294"/>
      <c r="E11649" s="294"/>
      <c r="I11649" s="294"/>
    </row>
    <row r="11650" spans="3:9">
      <c r="C11650" s="294"/>
      <c r="E11650" s="294"/>
      <c r="I11650" s="294"/>
    </row>
    <row r="11651" spans="3:9">
      <c r="C11651" s="294"/>
      <c r="E11651" s="294"/>
      <c r="I11651" s="294"/>
    </row>
    <row r="11652" spans="3:9">
      <c r="C11652" s="294"/>
      <c r="E11652" s="294"/>
      <c r="I11652" s="294"/>
    </row>
    <row r="11653" spans="3:9">
      <c r="C11653" s="294"/>
      <c r="E11653" s="294"/>
      <c r="I11653" s="294"/>
    </row>
    <row r="11654" spans="3:9">
      <c r="C11654" s="294"/>
      <c r="E11654" s="294"/>
      <c r="I11654" s="294"/>
    </row>
    <row r="11655" spans="3:9">
      <c r="C11655" s="294"/>
      <c r="E11655" s="294"/>
      <c r="I11655" s="294"/>
    </row>
    <row r="11656" spans="3:9">
      <c r="C11656" s="294"/>
      <c r="E11656" s="294"/>
      <c r="I11656" s="294"/>
    </row>
    <row r="11657" spans="3:9">
      <c r="C11657" s="294"/>
      <c r="E11657" s="294"/>
      <c r="I11657" s="294"/>
    </row>
    <row r="11658" spans="3:9">
      <c r="C11658" s="294"/>
      <c r="E11658" s="294"/>
      <c r="I11658" s="294"/>
    </row>
    <row r="11659" spans="3:9">
      <c r="C11659" s="294"/>
      <c r="E11659" s="294"/>
      <c r="I11659" s="294"/>
    </row>
    <row r="11660" spans="3:9">
      <c r="C11660" s="294"/>
      <c r="E11660" s="294"/>
      <c r="I11660" s="294"/>
    </row>
    <row r="11661" spans="3:9">
      <c r="C11661" s="294"/>
      <c r="E11661" s="294"/>
      <c r="I11661" s="294"/>
    </row>
    <row r="11662" spans="3:9">
      <c r="C11662" s="294"/>
      <c r="E11662" s="294"/>
      <c r="I11662" s="294"/>
    </row>
    <row r="11663" spans="3:9">
      <c r="C11663" s="294"/>
      <c r="E11663" s="294"/>
      <c r="I11663" s="294"/>
    </row>
    <row r="11664" spans="3:9">
      <c r="C11664" s="294"/>
      <c r="E11664" s="294"/>
      <c r="I11664" s="294"/>
    </row>
    <row r="11665" spans="3:9">
      <c r="C11665" s="294"/>
      <c r="E11665" s="294"/>
      <c r="I11665" s="294"/>
    </row>
    <row r="11666" spans="3:9">
      <c r="C11666" s="294"/>
      <c r="E11666" s="294"/>
      <c r="I11666" s="294"/>
    </row>
    <row r="11667" spans="3:9">
      <c r="C11667" s="294"/>
      <c r="E11667" s="294"/>
      <c r="I11667" s="294"/>
    </row>
    <row r="11668" spans="3:9">
      <c r="C11668" s="294"/>
      <c r="E11668" s="294"/>
      <c r="I11668" s="294"/>
    </row>
    <row r="11669" spans="3:9">
      <c r="C11669" s="294"/>
      <c r="E11669" s="294"/>
      <c r="I11669" s="294"/>
    </row>
    <row r="11670" spans="3:9">
      <c r="C11670" s="294"/>
      <c r="E11670" s="294"/>
      <c r="I11670" s="294"/>
    </row>
    <row r="11671" spans="3:9">
      <c r="C11671" s="294"/>
      <c r="E11671" s="294"/>
      <c r="I11671" s="294"/>
    </row>
    <row r="11672" spans="3:9">
      <c r="C11672" s="294"/>
      <c r="E11672" s="294"/>
      <c r="I11672" s="294"/>
    </row>
    <row r="11673" spans="3:9">
      <c r="C11673" s="294"/>
      <c r="E11673" s="294"/>
      <c r="I11673" s="294"/>
    </row>
    <row r="11674" spans="3:9">
      <c r="C11674" s="294"/>
      <c r="E11674" s="294"/>
      <c r="I11674" s="294"/>
    </row>
    <row r="11675" spans="3:9">
      <c r="C11675" s="294"/>
      <c r="E11675" s="294"/>
      <c r="I11675" s="294"/>
    </row>
    <row r="11676" spans="3:9">
      <c r="C11676" s="294"/>
      <c r="E11676" s="294"/>
      <c r="I11676" s="294"/>
    </row>
    <row r="11677" spans="3:9">
      <c r="C11677" s="294"/>
      <c r="E11677" s="294"/>
      <c r="I11677" s="294"/>
    </row>
    <row r="11678" spans="3:9">
      <c r="C11678" s="294"/>
      <c r="E11678" s="294"/>
      <c r="I11678" s="294"/>
    </row>
    <row r="11679" spans="3:9">
      <c r="C11679" s="294"/>
      <c r="E11679" s="294"/>
      <c r="I11679" s="294"/>
    </row>
    <row r="11680" spans="3:9">
      <c r="C11680" s="294"/>
      <c r="E11680" s="294"/>
      <c r="I11680" s="294"/>
    </row>
    <row r="11681" spans="3:9">
      <c r="C11681" s="294"/>
      <c r="E11681" s="294"/>
      <c r="I11681" s="294"/>
    </row>
    <row r="11682" spans="3:9">
      <c r="C11682" s="294"/>
      <c r="E11682" s="294"/>
      <c r="I11682" s="294"/>
    </row>
    <row r="11683" spans="3:9">
      <c r="C11683" s="294"/>
      <c r="E11683" s="294"/>
      <c r="I11683" s="294"/>
    </row>
    <row r="11684" spans="3:9">
      <c r="C11684" s="294"/>
      <c r="E11684" s="294"/>
      <c r="I11684" s="294"/>
    </row>
    <row r="11685" spans="3:9">
      <c r="C11685" s="294"/>
      <c r="E11685" s="294"/>
      <c r="I11685" s="294"/>
    </row>
    <row r="11686" spans="3:9">
      <c r="C11686" s="294"/>
      <c r="E11686" s="294"/>
      <c r="I11686" s="294"/>
    </row>
    <row r="11687" spans="3:9">
      <c r="C11687" s="294"/>
      <c r="E11687" s="294"/>
      <c r="I11687" s="294"/>
    </row>
    <row r="11688" spans="3:9">
      <c r="C11688" s="294"/>
      <c r="E11688" s="294"/>
      <c r="I11688" s="294"/>
    </row>
    <row r="11689" spans="3:9">
      <c r="C11689" s="294"/>
      <c r="E11689" s="294"/>
      <c r="I11689" s="294"/>
    </row>
    <row r="11690" spans="3:9">
      <c r="C11690" s="294"/>
      <c r="E11690" s="294"/>
      <c r="I11690" s="294"/>
    </row>
    <row r="11691" spans="3:9">
      <c r="C11691" s="294"/>
      <c r="E11691" s="294"/>
      <c r="I11691" s="294"/>
    </row>
    <row r="11692" spans="3:9">
      <c r="C11692" s="294"/>
      <c r="E11692" s="294"/>
      <c r="I11692" s="294"/>
    </row>
    <row r="11693" spans="3:9">
      <c r="C11693" s="294"/>
      <c r="E11693" s="294"/>
      <c r="I11693" s="294"/>
    </row>
    <row r="11694" spans="3:9">
      <c r="C11694" s="294"/>
      <c r="E11694" s="294"/>
      <c r="I11694" s="294"/>
    </row>
    <row r="11695" spans="3:9">
      <c r="C11695" s="294"/>
      <c r="E11695" s="294"/>
      <c r="I11695" s="294"/>
    </row>
    <row r="11696" spans="3:9">
      <c r="C11696" s="294"/>
      <c r="E11696" s="294"/>
      <c r="I11696" s="294"/>
    </row>
    <row r="11697" spans="3:9">
      <c r="C11697" s="294"/>
      <c r="E11697" s="294"/>
      <c r="I11697" s="294"/>
    </row>
    <row r="11698" spans="3:9">
      <c r="C11698" s="294"/>
      <c r="E11698" s="294"/>
      <c r="I11698" s="294"/>
    </row>
    <row r="11699" spans="3:9">
      <c r="C11699" s="294"/>
      <c r="E11699" s="294"/>
      <c r="I11699" s="294"/>
    </row>
    <row r="11700" spans="3:9">
      <c r="C11700" s="294"/>
      <c r="E11700" s="294"/>
      <c r="I11700" s="294"/>
    </row>
    <row r="11701" spans="3:9">
      <c r="C11701" s="294"/>
      <c r="E11701" s="294"/>
      <c r="I11701" s="294"/>
    </row>
    <row r="11702" spans="3:9">
      <c r="C11702" s="294"/>
      <c r="E11702" s="294"/>
      <c r="I11702" s="294"/>
    </row>
    <row r="11703" spans="3:9">
      <c r="C11703" s="294"/>
      <c r="E11703" s="294"/>
      <c r="I11703" s="294"/>
    </row>
    <row r="11704" spans="3:9">
      <c r="C11704" s="294"/>
      <c r="E11704" s="294"/>
      <c r="I11704" s="294"/>
    </row>
    <row r="11705" spans="3:9">
      <c r="C11705" s="294"/>
      <c r="E11705" s="294"/>
      <c r="I11705" s="294"/>
    </row>
    <row r="11706" spans="3:9">
      <c r="C11706" s="294"/>
      <c r="E11706" s="294"/>
      <c r="I11706" s="294"/>
    </row>
    <row r="11707" spans="3:9">
      <c r="C11707" s="294"/>
      <c r="E11707" s="294"/>
      <c r="I11707" s="294"/>
    </row>
    <row r="11708" spans="3:9">
      <c r="C11708" s="294"/>
      <c r="E11708" s="294"/>
      <c r="I11708" s="294"/>
    </row>
    <row r="11709" spans="3:9">
      <c r="C11709" s="294"/>
      <c r="E11709" s="294"/>
      <c r="I11709" s="294"/>
    </row>
    <row r="11710" spans="3:9">
      <c r="C11710" s="294"/>
      <c r="E11710" s="294"/>
      <c r="I11710" s="294"/>
    </row>
    <row r="11711" spans="3:9">
      <c r="C11711" s="294"/>
      <c r="E11711" s="294"/>
      <c r="I11711" s="294"/>
    </row>
    <row r="11712" spans="3:9">
      <c r="C11712" s="294"/>
      <c r="E11712" s="294"/>
      <c r="I11712" s="294"/>
    </row>
    <row r="11713" spans="3:9">
      <c r="C11713" s="294"/>
      <c r="E11713" s="294"/>
      <c r="I11713" s="294"/>
    </row>
    <row r="11714" spans="3:9">
      <c r="C11714" s="294"/>
      <c r="E11714" s="294"/>
      <c r="I11714" s="294"/>
    </row>
    <row r="11715" spans="3:9">
      <c r="C11715" s="294"/>
      <c r="E11715" s="294"/>
      <c r="I11715" s="294"/>
    </row>
    <row r="11716" spans="3:9">
      <c r="C11716" s="294"/>
      <c r="E11716" s="294"/>
      <c r="I11716" s="294"/>
    </row>
    <row r="11717" spans="3:9">
      <c r="C11717" s="294"/>
      <c r="E11717" s="294"/>
      <c r="I11717" s="294"/>
    </row>
    <row r="11718" spans="3:9">
      <c r="C11718" s="294"/>
      <c r="E11718" s="294"/>
      <c r="I11718" s="294"/>
    </row>
    <row r="11719" spans="3:9">
      <c r="C11719" s="294"/>
      <c r="E11719" s="294"/>
      <c r="I11719" s="294"/>
    </row>
    <row r="11720" spans="3:9">
      <c r="C11720" s="294"/>
      <c r="E11720" s="294"/>
      <c r="I11720" s="294"/>
    </row>
    <row r="11721" spans="3:9">
      <c r="C11721" s="294"/>
      <c r="E11721" s="294"/>
      <c r="I11721" s="294"/>
    </row>
    <row r="11722" spans="3:9">
      <c r="C11722" s="294"/>
      <c r="E11722" s="294"/>
      <c r="I11722" s="294"/>
    </row>
    <row r="11723" spans="3:9">
      <c r="C11723" s="294"/>
      <c r="E11723" s="294"/>
      <c r="I11723" s="294"/>
    </row>
    <row r="11724" spans="3:9">
      <c r="C11724" s="294"/>
      <c r="E11724" s="294"/>
      <c r="I11724" s="294"/>
    </row>
    <row r="11725" spans="3:9">
      <c r="C11725" s="294"/>
      <c r="E11725" s="294"/>
      <c r="I11725" s="294"/>
    </row>
    <row r="11726" spans="3:9">
      <c r="C11726" s="294"/>
      <c r="E11726" s="294"/>
      <c r="I11726" s="294"/>
    </row>
    <row r="11727" spans="3:9">
      <c r="C11727" s="294"/>
      <c r="E11727" s="294"/>
      <c r="I11727" s="294"/>
    </row>
    <row r="11728" spans="3:9">
      <c r="C11728" s="294"/>
      <c r="E11728" s="294"/>
      <c r="I11728" s="294"/>
    </row>
    <row r="11729" spans="3:9">
      <c r="C11729" s="294"/>
      <c r="E11729" s="294"/>
      <c r="I11729" s="294"/>
    </row>
    <row r="11730" spans="3:9">
      <c r="C11730" s="294"/>
      <c r="E11730" s="294"/>
      <c r="I11730" s="294"/>
    </row>
    <row r="11731" spans="3:9">
      <c r="C11731" s="294"/>
      <c r="E11731" s="294"/>
      <c r="I11731" s="294"/>
    </row>
    <row r="11732" spans="3:9">
      <c r="C11732" s="294"/>
      <c r="E11732" s="294"/>
      <c r="I11732" s="294"/>
    </row>
    <row r="11733" spans="3:9">
      <c r="C11733" s="294"/>
      <c r="E11733" s="294"/>
      <c r="I11733" s="294"/>
    </row>
    <row r="11734" spans="3:9">
      <c r="C11734" s="294"/>
      <c r="E11734" s="294"/>
      <c r="I11734" s="294"/>
    </row>
    <row r="11735" spans="3:9">
      <c r="C11735" s="294"/>
      <c r="E11735" s="294"/>
      <c r="I11735" s="294"/>
    </row>
    <row r="11736" spans="3:9">
      <c r="C11736" s="294"/>
      <c r="E11736" s="294"/>
      <c r="I11736" s="294"/>
    </row>
    <row r="11737" spans="3:9">
      <c r="C11737" s="294"/>
      <c r="E11737" s="294"/>
      <c r="I11737" s="294"/>
    </row>
    <row r="11738" spans="3:9">
      <c r="C11738" s="294"/>
      <c r="E11738" s="294"/>
      <c r="I11738" s="294"/>
    </row>
    <row r="11739" spans="3:9">
      <c r="C11739" s="294"/>
      <c r="E11739" s="294"/>
      <c r="I11739" s="294"/>
    </row>
    <row r="11740" spans="3:9">
      <c r="C11740" s="294"/>
      <c r="E11740" s="294"/>
      <c r="I11740" s="294"/>
    </row>
    <row r="11741" spans="3:9">
      <c r="C11741" s="294"/>
      <c r="E11741" s="294"/>
      <c r="I11741" s="294"/>
    </row>
    <row r="11742" spans="3:9">
      <c r="C11742" s="294"/>
      <c r="E11742" s="294"/>
      <c r="I11742" s="294"/>
    </row>
    <row r="11743" spans="3:9">
      <c r="C11743" s="294"/>
      <c r="E11743" s="294"/>
      <c r="I11743" s="294"/>
    </row>
    <row r="11744" spans="3:9">
      <c r="C11744" s="294"/>
      <c r="E11744" s="294"/>
      <c r="I11744" s="294"/>
    </row>
    <row r="11745" spans="3:9">
      <c r="C11745" s="294"/>
      <c r="E11745" s="294"/>
      <c r="I11745" s="294"/>
    </row>
    <row r="11746" spans="3:9">
      <c r="C11746" s="294"/>
      <c r="E11746" s="294"/>
      <c r="I11746" s="294"/>
    </row>
    <row r="11747" spans="3:9">
      <c r="C11747" s="294"/>
      <c r="E11747" s="294"/>
      <c r="I11747" s="294"/>
    </row>
    <row r="11748" spans="3:9">
      <c r="C11748" s="294"/>
      <c r="E11748" s="294"/>
      <c r="I11748" s="294"/>
    </row>
    <row r="11749" spans="3:9">
      <c r="C11749" s="294"/>
      <c r="E11749" s="294"/>
      <c r="I11749" s="294"/>
    </row>
    <row r="11750" spans="3:9">
      <c r="C11750" s="294"/>
      <c r="E11750" s="294"/>
      <c r="I11750" s="294"/>
    </row>
    <row r="11751" spans="3:9">
      <c r="C11751" s="294"/>
      <c r="E11751" s="294"/>
      <c r="I11751" s="294"/>
    </row>
    <row r="11752" spans="3:9">
      <c r="C11752" s="294"/>
      <c r="E11752" s="294"/>
      <c r="I11752" s="294"/>
    </row>
    <row r="11753" spans="3:9">
      <c r="C11753" s="294"/>
      <c r="E11753" s="294"/>
      <c r="I11753" s="294"/>
    </row>
    <row r="11754" spans="3:9">
      <c r="C11754" s="294"/>
      <c r="E11754" s="294"/>
      <c r="I11754" s="294"/>
    </row>
    <row r="11755" spans="3:9">
      <c r="C11755" s="294"/>
      <c r="E11755" s="294"/>
      <c r="I11755" s="294"/>
    </row>
    <row r="11756" spans="3:9">
      <c r="C11756" s="294"/>
      <c r="E11756" s="294"/>
      <c r="I11756" s="294"/>
    </row>
    <row r="11757" spans="3:9">
      <c r="C11757" s="294"/>
      <c r="E11757" s="294"/>
      <c r="I11757" s="294"/>
    </row>
    <row r="11758" spans="3:9">
      <c r="C11758" s="294"/>
      <c r="E11758" s="294"/>
      <c r="I11758" s="294"/>
    </row>
    <row r="11759" spans="3:9">
      <c r="C11759" s="294"/>
      <c r="E11759" s="294"/>
      <c r="I11759" s="294"/>
    </row>
    <row r="11760" spans="3:9">
      <c r="C11760" s="294"/>
      <c r="E11760" s="294"/>
      <c r="I11760" s="294"/>
    </row>
    <row r="11761" spans="3:9">
      <c r="C11761" s="294"/>
      <c r="E11761" s="294"/>
      <c r="I11761" s="294"/>
    </row>
    <row r="11762" spans="3:9">
      <c r="C11762" s="294"/>
      <c r="E11762" s="294"/>
      <c r="I11762" s="294"/>
    </row>
    <row r="11763" spans="3:9">
      <c r="C11763" s="294"/>
      <c r="E11763" s="294"/>
      <c r="I11763" s="294"/>
    </row>
    <row r="11764" spans="3:9">
      <c r="C11764" s="294"/>
      <c r="E11764" s="294"/>
      <c r="I11764" s="294"/>
    </row>
    <row r="11765" spans="3:9">
      <c r="C11765" s="294"/>
      <c r="E11765" s="294"/>
      <c r="I11765" s="294"/>
    </row>
    <row r="11766" spans="3:9">
      <c r="C11766" s="294"/>
      <c r="E11766" s="294"/>
      <c r="I11766" s="294"/>
    </row>
    <row r="11767" spans="3:9">
      <c r="C11767" s="294"/>
      <c r="E11767" s="294"/>
      <c r="I11767" s="294"/>
    </row>
    <row r="11768" spans="3:9">
      <c r="C11768" s="294"/>
      <c r="E11768" s="294"/>
      <c r="I11768" s="294"/>
    </row>
    <row r="11769" spans="3:9">
      <c r="C11769" s="294"/>
      <c r="E11769" s="294"/>
      <c r="I11769" s="294"/>
    </row>
    <row r="11770" spans="3:9">
      <c r="C11770" s="294"/>
      <c r="E11770" s="294"/>
      <c r="I11770" s="294"/>
    </row>
    <row r="11771" spans="3:9">
      <c r="C11771" s="294"/>
      <c r="E11771" s="294"/>
      <c r="I11771" s="294"/>
    </row>
    <row r="11772" spans="3:9">
      <c r="C11772" s="294"/>
      <c r="E11772" s="294"/>
      <c r="I11772" s="294"/>
    </row>
    <row r="11773" spans="3:9">
      <c r="C11773" s="294"/>
      <c r="E11773" s="294"/>
      <c r="I11773" s="294"/>
    </row>
    <row r="11774" spans="3:9">
      <c r="C11774" s="294"/>
      <c r="E11774" s="294"/>
      <c r="I11774" s="294"/>
    </row>
    <row r="11775" spans="3:9">
      <c r="C11775" s="294"/>
      <c r="E11775" s="294"/>
      <c r="I11775" s="294"/>
    </row>
    <row r="11776" spans="3:9">
      <c r="C11776" s="294"/>
      <c r="E11776" s="294"/>
      <c r="I11776" s="294"/>
    </row>
    <row r="11777" spans="3:9">
      <c r="C11777" s="294"/>
      <c r="E11777" s="294"/>
      <c r="I11777" s="294"/>
    </row>
    <row r="11778" spans="3:9">
      <c r="C11778" s="294"/>
      <c r="E11778" s="294"/>
      <c r="I11778" s="294"/>
    </row>
    <row r="11779" spans="3:9">
      <c r="C11779" s="294"/>
      <c r="E11779" s="294"/>
      <c r="I11779" s="294"/>
    </row>
    <row r="11780" spans="3:9">
      <c r="C11780" s="294"/>
      <c r="E11780" s="294"/>
      <c r="I11780" s="294"/>
    </row>
    <row r="11781" spans="3:9">
      <c r="C11781" s="294"/>
      <c r="E11781" s="294"/>
      <c r="I11781" s="294"/>
    </row>
    <row r="11782" spans="3:9">
      <c r="C11782" s="294"/>
      <c r="E11782" s="294"/>
      <c r="I11782" s="294"/>
    </row>
    <row r="11783" spans="3:9">
      <c r="C11783" s="294"/>
      <c r="E11783" s="294"/>
      <c r="I11783" s="294"/>
    </row>
    <row r="11784" spans="3:9">
      <c r="C11784" s="294"/>
      <c r="E11784" s="294"/>
      <c r="I11784" s="294"/>
    </row>
    <row r="11785" spans="3:9">
      <c r="C11785" s="294"/>
      <c r="E11785" s="294"/>
      <c r="I11785" s="294"/>
    </row>
    <row r="11786" spans="3:9">
      <c r="C11786" s="294"/>
      <c r="E11786" s="294"/>
      <c r="I11786" s="294"/>
    </row>
    <row r="11787" spans="3:9">
      <c r="C11787" s="294"/>
      <c r="E11787" s="294"/>
      <c r="I11787" s="294"/>
    </row>
    <row r="11788" spans="3:9">
      <c r="C11788" s="294"/>
      <c r="E11788" s="294"/>
      <c r="I11788" s="294"/>
    </row>
    <row r="11789" spans="3:9">
      <c r="C11789" s="294"/>
      <c r="E11789" s="294"/>
      <c r="I11789" s="294"/>
    </row>
    <row r="11790" spans="3:9">
      <c r="C11790" s="294"/>
      <c r="E11790" s="294"/>
      <c r="I11790" s="294"/>
    </row>
    <row r="11791" spans="3:9">
      <c r="C11791" s="294"/>
      <c r="E11791" s="294"/>
      <c r="I11791" s="294"/>
    </row>
    <row r="11792" spans="3:9">
      <c r="C11792" s="294"/>
      <c r="E11792" s="294"/>
      <c r="I11792" s="294"/>
    </row>
    <row r="11793" spans="3:9">
      <c r="C11793" s="294"/>
      <c r="E11793" s="294"/>
      <c r="I11793" s="294"/>
    </row>
    <row r="11794" spans="3:9">
      <c r="C11794" s="294"/>
      <c r="E11794" s="294"/>
      <c r="I11794" s="294"/>
    </row>
    <row r="11795" spans="3:9">
      <c r="C11795" s="294"/>
      <c r="E11795" s="294"/>
      <c r="I11795" s="294"/>
    </row>
    <row r="11796" spans="3:9">
      <c r="C11796" s="294"/>
      <c r="E11796" s="294"/>
      <c r="I11796" s="294"/>
    </row>
    <row r="11797" spans="3:9">
      <c r="C11797" s="294"/>
      <c r="E11797" s="294"/>
      <c r="I11797" s="294"/>
    </row>
    <row r="11798" spans="3:9">
      <c r="C11798" s="294"/>
      <c r="E11798" s="294"/>
      <c r="I11798" s="294"/>
    </row>
    <row r="11799" spans="3:9">
      <c r="C11799" s="294"/>
      <c r="E11799" s="294"/>
      <c r="I11799" s="294"/>
    </row>
    <row r="11800" spans="3:9">
      <c r="C11800" s="294"/>
      <c r="E11800" s="294"/>
      <c r="I11800" s="294"/>
    </row>
    <row r="11801" spans="3:9">
      <c r="C11801" s="294"/>
      <c r="E11801" s="294"/>
      <c r="I11801" s="294"/>
    </row>
    <row r="11802" spans="3:9">
      <c r="C11802" s="294"/>
      <c r="E11802" s="294"/>
      <c r="I11802" s="294"/>
    </row>
    <row r="11803" spans="3:9">
      <c r="C11803" s="294"/>
      <c r="E11803" s="294"/>
      <c r="I11803" s="294"/>
    </row>
    <row r="11804" spans="3:9">
      <c r="C11804" s="294"/>
      <c r="E11804" s="294"/>
      <c r="I11804" s="294"/>
    </row>
    <row r="11805" spans="3:9">
      <c r="C11805" s="294"/>
      <c r="E11805" s="294"/>
      <c r="I11805" s="294"/>
    </row>
    <row r="11806" spans="3:9">
      <c r="C11806" s="294"/>
      <c r="E11806" s="294"/>
      <c r="I11806" s="294"/>
    </row>
    <row r="11807" spans="3:9">
      <c r="C11807" s="294"/>
      <c r="E11807" s="294"/>
      <c r="I11807" s="294"/>
    </row>
    <row r="11808" spans="3:9">
      <c r="C11808" s="294"/>
      <c r="E11808" s="294"/>
      <c r="I11808" s="294"/>
    </row>
    <row r="11809" spans="3:9">
      <c r="C11809" s="294"/>
      <c r="E11809" s="294"/>
      <c r="I11809" s="294"/>
    </row>
    <row r="11810" spans="3:9">
      <c r="C11810" s="294"/>
      <c r="E11810" s="294"/>
      <c r="I11810" s="294"/>
    </row>
    <row r="11811" spans="3:9">
      <c r="C11811" s="294"/>
      <c r="E11811" s="294"/>
      <c r="I11811" s="294"/>
    </row>
    <row r="11812" spans="3:9">
      <c r="C11812" s="294"/>
      <c r="E11812" s="294"/>
      <c r="I11812" s="294"/>
    </row>
    <row r="11813" spans="3:9">
      <c r="C11813" s="294"/>
      <c r="E11813" s="294"/>
      <c r="I11813" s="294"/>
    </row>
    <row r="11814" spans="3:9">
      <c r="C11814" s="294"/>
      <c r="E11814" s="294"/>
      <c r="I11814" s="294"/>
    </row>
    <row r="11815" spans="3:9">
      <c r="C11815" s="294"/>
      <c r="E11815" s="294"/>
      <c r="I11815" s="294"/>
    </row>
    <row r="11816" spans="3:9">
      <c r="C11816" s="294"/>
      <c r="E11816" s="294"/>
      <c r="I11816" s="294"/>
    </row>
    <row r="11817" spans="3:9">
      <c r="C11817" s="294"/>
      <c r="E11817" s="294"/>
      <c r="I11817" s="294"/>
    </row>
    <row r="11818" spans="3:9">
      <c r="C11818" s="294"/>
      <c r="E11818" s="294"/>
      <c r="I11818" s="294"/>
    </row>
    <row r="11819" spans="3:9">
      <c r="C11819" s="294"/>
      <c r="E11819" s="294"/>
      <c r="I11819" s="294"/>
    </row>
    <row r="11820" spans="3:9">
      <c r="C11820" s="294"/>
      <c r="E11820" s="294"/>
      <c r="I11820" s="294"/>
    </row>
    <row r="11821" spans="3:9">
      <c r="C11821" s="294"/>
      <c r="E11821" s="294"/>
      <c r="I11821" s="294"/>
    </row>
    <row r="11822" spans="3:9">
      <c r="C11822" s="294"/>
      <c r="E11822" s="294"/>
      <c r="I11822" s="294"/>
    </row>
    <row r="11823" spans="3:9">
      <c r="C11823" s="294"/>
      <c r="E11823" s="294"/>
      <c r="I11823" s="294"/>
    </row>
    <row r="11824" spans="3:9">
      <c r="C11824" s="294"/>
      <c r="E11824" s="294"/>
      <c r="I11824" s="294"/>
    </row>
    <row r="11825" spans="3:9">
      <c r="C11825" s="294"/>
      <c r="E11825" s="294"/>
      <c r="I11825" s="294"/>
    </row>
    <row r="11826" spans="3:9">
      <c r="C11826" s="294"/>
      <c r="E11826" s="294"/>
      <c r="I11826" s="294"/>
    </row>
    <row r="11827" spans="3:9">
      <c r="C11827" s="294"/>
      <c r="E11827" s="294"/>
      <c r="I11827" s="294"/>
    </row>
    <row r="11828" spans="3:9">
      <c r="C11828" s="294"/>
      <c r="E11828" s="294"/>
      <c r="I11828" s="294"/>
    </row>
    <row r="11829" spans="3:9">
      <c r="C11829" s="294"/>
      <c r="E11829" s="294"/>
      <c r="I11829" s="294"/>
    </row>
    <row r="11830" spans="3:9">
      <c r="C11830" s="294"/>
      <c r="E11830" s="294"/>
      <c r="I11830" s="294"/>
    </row>
    <row r="11831" spans="3:9">
      <c r="C11831" s="294"/>
      <c r="E11831" s="294"/>
      <c r="I11831" s="294"/>
    </row>
    <row r="11832" spans="3:9">
      <c r="C11832" s="294"/>
      <c r="E11832" s="294"/>
      <c r="I11832" s="294"/>
    </row>
    <row r="11833" spans="3:9">
      <c r="C11833" s="294"/>
      <c r="E11833" s="294"/>
      <c r="I11833" s="294"/>
    </row>
    <row r="11834" spans="3:9">
      <c r="C11834" s="294"/>
      <c r="E11834" s="294"/>
      <c r="I11834" s="294"/>
    </row>
    <row r="11835" spans="3:9">
      <c r="C11835" s="294"/>
      <c r="E11835" s="294"/>
      <c r="I11835" s="294"/>
    </row>
    <row r="11836" spans="3:9">
      <c r="C11836" s="294"/>
      <c r="E11836" s="294"/>
      <c r="I11836" s="294"/>
    </row>
    <row r="11837" spans="3:9">
      <c r="C11837" s="294"/>
      <c r="E11837" s="294"/>
      <c r="I11837" s="294"/>
    </row>
    <row r="11838" spans="3:9">
      <c r="C11838" s="294"/>
      <c r="E11838" s="294"/>
      <c r="I11838" s="294"/>
    </row>
    <row r="11839" spans="3:9">
      <c r="C11839" s="294"/>
      <c r="E11839" s="294"/>
      <c r="I11839" s="294"/>
    </row>
    <row r="11840" spans="3:9">
      <c r="C11840" s="294"/>
      <c r="E11840" s="294"/>
      <c r="I11840" s="294"/>
    </row>
    <row r="11841" spans="3:9">
      <c r="C11841" s="294"/>
      <c r="E11841" s="294"/>
      <c r="I11841" s="294"/>
    </row>
    <row r="11842" spans="3:9">
      <c r="C11842" s="294"/>
      <c r="E11842" s="294"/>
      <c r="I11842" s="294"/>
    </row>
    <row r="11843" spans="3:9">
      <c r="C11843" s="294"/>
      <c r="E11843" s="294"/>
      <c r="I11843" s="294"/>
    </row>
    <row r="11844" spans="3:9">
      <c r="C11844" s="294"/>
      <c r="E11844" s="294"/>
      <c r="I11844" s="294"/>
    </row>
    <row r="11845" spans="3:9">
      <c r="C11845" s="294"/>
      <c r="E11845" s="294"/>
      <c r="I11845" s="294"/>
    </row>
    <row r="11846" spans="3:9">
      <c r="C11846" s="294"/>
      <c r="E11846" s="294"/>
      <c r="I11846" s="294"/>
    </row>
    <row r="11847" spans="3:9">
      <c r="C11847" s="294"/>
      <c r="E11847" s="294"/>
      <c r="I11847" s="294"/>
    </row>
    <row r="11848" spans="3:9">
      <c r="C11848" s="294"/>
      <c r="E11848" s="294"/>
      <c r="I11848" s="294"/>
    </row>
    <row r="11849" spans="3:9">
      <c r="C11849" s="294"/>
      <c r="E11849" s="294"/>
      <c r="I11849" s="294"/>
    </row>
    <row r="11850" spans="3:9">
      <c r="C11850" s="294"/>
      <c r="E11850" s="294"/>
      <c r="I11850" s="294"/>
    </row>
    <row r="11851" spans="3:9">
      <c r="C11851" s="294"/>
      <c r="E11851" s="294"/>
      <c r="I11851" s="294"/>
    </row>
    <row r="11852" spans="3:9">
      <c r="C11852" s="294"/>
      <c r="E11852" s="294"/>
      <c r="I11852" s="294"/>
    </row>
    <row r="11853" spans="3:9">
      <c r="C11853" s="294"/>
      <c r="E11853" s="294"/>
      <c r="I11853" s="294"/>
    </row>
    <row r="11854" spans="3:9">
      <c r="C11854" s="294"/>
      <c r="E11854" s="294"/>
      <c r="I11854" s="294"/>
    </row>
    <row r="11855" spans="3:9">
      <c r="C11855" s="294"/>
      <c r="E11855" s="294"/>
      <c r="I11855" s="294"/>
    </row>
    <row r="11856" spans="3:9">
      <c r="C11856" s="294"/>
      <c r="E11856" s="294"/>
      <c r="I11856" s="294"/>
    </row>
    <row r="11857" spans="3:9">
      <c r="C11857" s="294"/>
      <c r="E11857" s="294"/>
      <c r="I11857" s="294"/>
    </row>
    <row r="11858" spans="3:9">
      <c r="C11858" s="294"/>
      <c r="E11858" s="294"/>
      <c r="I11858" s="294"/>
    </row>
    <row r="11859" spans="3:9">
      <c r="C11859" s="294"/>
      <c r="E11859" s="294"/>
      <c r="I11859" s="294"/>
    </row>
    <row r="11860" spans="3:9">
      <c r="C11860" s="294"/>
      <c r="E11860" s="294"/>
      <c r="I11860" s="294"/>
    </row>
    <row r="11861" spans="3:9">
      <c r="C11861" s="294"/>
      <c r="E11861" s="294"/>
      <c r="I11861" s="294"/>
    </row>
    <row r="11862" spans="3:9">
      <c r="C11862" s="294"/>
      <c r="E11862" s="294"/>
      <c r="I11862" s="294"/>
    </row>
    <row r="11863" spans="3:9">
      <c r="C11863" s="294"/>
      <c r="E11863" s="294"/>
      <c r="I11863" s="294"/>
    </row>
    <row r="11864" spans="3:9">
      <c r="C11864" s="294"/>
      <c r="E11864" s="294"/>
      <c r="I11864" s="294"/>
    </row>
    <row r="11865" spans="3:9">
      <c r="C11865" s="294"/>
      <c r="E11865" s="294"/>
      <c r="I11865" s="294"/>
    </row>
    <row r="11866" spans="3:9">
      <c r="C11866" s="294"/>
      <c r="E11866" s="294"/>
      <c r="I11866" s="294"/>
    </row>
    <row r="11867" spans="3:9">
      <c r="C11867" s="294"/>
      <c r="E11867" s="294"/>
      <c r="I11867" s="294"/>
    </row>
    <row r="11868" spans="3:9">
      <c r="C11868" s="294"/>
      <c r="E11868" s="294"/>
      <c r="I11868" s="294"/>
    </row>
    <row r="11869" spans="3:9">
      <c r="C11869" s="294"/>
      <c r="E11869" s="294"/>
      <c r="I11869" s="294"/>
    </row>
    <row r="11870" spans="3:9">
      <c r="C11870" s="294"/>
      <c r="E11870" s="294"/>
      <c r="I11870" s="294"/>
    </row>
    <row r="11871" spans="3:9">
      <c r="C11871" s="294"/>
      <c r="E11871" s="294"/>
      <c r="I11871" s="294"/>
    </row>
    <row r="11872" spans="3:9">
      <c r="C11872" s="294"/>
      <c r="E11872" s="294"/>
      <c r="I11872" s="294"/>
    </row>
    <row r="11873" spans="3:9">
      <c r="C11873" s="294"/>
      <c r="E11873" s="294"/>
      <c r="I11873" s="294"/>
    </row>
    <row r="11874" spans="3:9">
      <c r="C11874" s="294"/>
      <c r="E11874" s="294"/>
      <c r="I11874" s="294"/>
    </row>
    <row r="11875" spans="3:9">
      <c r="C11875" s="294"/>
      <c r="E11875" s="294"/>
      <c r="I11875" s="294"/>
    </row>
    <row r="11876" spans="3:9">
      <c r="C11876" s="294"/>
      <c r="E11876" s="294"/>
      <c r="I11876" s="294"/>
    </row>
    <row r="11877" spans="3:9">
      <c r="C11877" s="294"/>
      <c r="E11877" s="294"/>
      <c r="I11877" s="294"/>
    </row>
    <row r="11878" spans="3:9">
      <c r="C11878" s="294"/>
      <c r="E11878" s="294"/>
      <c r="I11878" s="294"/>
    </row>
    <row r="11879" spans="3:9">
      <c r="C11879" s="294"/>
      <c r="E11879" s="294"/>
      <c r="I11879" s="294"/>
    </row>
    <row r="11880" spans="3:9">
      <c r="C11880" s="294"/>
      <c r="E11880" s="294"/>
      <c r="I11880" s="294"/>
    </row>
    <row r="11881" spans="3:9">
      <c r="C11881" s="294"/>
      <c r="E11881" s="294"/>
      <c r="I11881" s="294"/>
    </row>
    <row r="11882" spans="3:9">
      <c r="C11882" s="294"/>
      <c r="E11882" s="294"/>
      <c r="I11882" s="294"/>
    </row>
    <row r="11883" spans="3:9">
      <c r="C11883" s="294"/>
      <c r="E11883" s="294"/>
      <c r="I11883" s="294"/>
    </row>
    <row r="11884" spans="3:9">
      <c r="C11884" s="294"/>
      <c r="E11884" s="294"/>
      <c r="I11884" s="294"/>
    </row>
    <row r="11885" spans="3:9">
      <c r="C11885" s="294"/>
      <c r="E11885" s="294"/>
      <c r="I11885" s="294"/>
    </row>
    <row r="11886" spans="3:9">
      <c r="C11886" s="294"/>
      <c r="E11886" s="294"/>
      <c r="I11886" s="294"/>
    </row>
    <row r="11887" spans="3:9">
      <c r="C11887" s="294"/>
      <c r="E11887" s="294"/>
      <c r="I11887" s="294"/>
    </row>
    <row r="11888" spans="3:9">
      <c r="C11888" s="294"/>
      <c r="E11888" s="294"/>
      <c r="I11888" s="294"/>
    </row>
    <row r="11889" spans="3:9">
      <c r="C11889" s="294"/>
      <c r="E11889" s="294"/>
      <c r="I11889" s="294"/>
    </row>
    <row r="11890" spans="3:9">
      <c r="C11890" s="294"/>
      <c r="E11890" s="294"/>
      <c r="I11890" s="294"/>
    </row>
    <row r="11891" spans="3:9">
      <c r="C11891" s="294"/>
      <c r="E11891" s="294"/>
      <c r="I11891" s="294"/>
    </row>
    <row r="11892" spans="3:9">
      <c r="C11892" s="294"/>
      <c r="E11892" s="294"/>
      <c r="I11892" s="294"/>
    </row>
    <row r="11893" spans="3:9">
      <c r="C11893" s="294"/>
      <c r="E11893" s="294"/>
      <c r="I11893" s="294"/>
    </row>
    <row r="11894" spans="3:9">
      <c r="C11894" s="294"/>
      <c r="E11894" s="294"/>
      <c r="I11894" s="294"/>
    </row>
    <row r="11895" spans="3:9">
      <c r="C11895" s="294"/>
      <c r="E11895" s="294"/>
      <c r="I11895" s="294"/>
    </row>
    <row r="11896" spans="3:9">
      <c r="C11896" s="294"/>
      <c r="E11896" s="294"/>
      <c r="I11896" s="294"/>
    </row>
    <row r="11897" spans="3:9">
      <c r="C11897" s="294"/>
      <c r="E11897" s="294"/>
      <c r="I11897" s="294"/>
    </row>
    <row r="11898" spans="3:9">
      <c r="C11898" s="294"/>
      <c r="E11898" s="294"/>
      <c r="I11898" s="294"/>
    </row>
    <row r="11899" spans="3:9">
      <c r="C11899" s="294"/>
      <c r="E11899" s="294"/>
      <c r="I11899" s="294"/>
    </row>
    <row r="11900" spans="3:9">
      <c r="C11900" s="294"/>
      <c r="E11900" s="294"/>
      <c r="I11900" s="294"/>
    </row>
    <row r="11901" spans="3:9">
      <c r="C11901" s="294"/>
      <c r="E11901" s="294"/>
      <c r="I11901" s="294"/>
    </row>
    <row r="11902" spans="3:9">
      <c r="C11902" s="294"/>
      <c r="E11902" s="294"/>
      <c r="I11902" s="294"/>
    </row>
    <row r="11903" spans="3:9">
      <c r="C11903" s="294"/>
      <c r="E11903" s="294"/>
      <c r="I11903" s="294"/>
    </row>
    <row r="11904" spans="3:9">
      <c r="C11904" s="294"/>
      <c r="E11904" s="294"/>
      <c r="I11904" s="294"/>
    </row>
    <row r="11905" spans="3:9">
      <c r="C11905" s="294"/>
      <c r="E11905" s="294"/>
      <c r="I11905" s="294"/>
    </row>
    <row r="11906" spans="3:9">
      <c r="C11906" s="294"/>
      <c r="E11906" s="294"/>
      <c r="I11906" s="294"/>
    </row>
    <row r="11907" spans="3:9">
      <c r="C11907" s="294"/>
      <c r="E11907" s="294"/>
      <c r="I11907" s="294"/>
    </row>
    <row r="11908" spans="3:9">
      <c r="C11908" s="294"/>
      <c r="E11908" s="294"/>
      <c r="I11908" s="294"/>
    </row>
    <row r="11909" spans="3:9">
      <c r="C11909" s="294"/>
      <c r="E11909" s="294"/>
      <c r="I11909" s="294"/>
    </row>
    <row r="11910" spans="3:9">
      <c r="C11910" s="294"/>
      <c r="E11910" s="294"/>
      <c r="I11910" s="294"/>
    </row>
    <row r="11911" spans="3:9">
      <c r="C11911" s="294"/>
      <c r="E11911" s="294"/>
      <c r="I11911" s="294"/>
    </row>
    <row r="11912" spans="3:9">
      <c r="C11912" s="294"/>
      <c r="E11912" s="294"/>
      <c r="I11912" s="294"/>
    </row>
    <row r="11913" spans="3:9">
      <c r="C11913" s="294"/>
      <c r="E11913" s="294"/>
      <c r="I11913" s="294"/>
    </row>
    <row r="11914" spans="3:9">
      <c r="C11914" s="294"/>
      <c r="E11914" s="294"/>
      <c r="I11914" s="294"/>
    </row>
    <row r="11915" spans="3:9">
      <c r="C11915" s="294"/>
      <c r="E11915" s="294"/>
      <c r="I11915" s="294"/>
    </row>
    <row r="11916" spans="3:9">
      <c r="C11916" s="294"/>
      <c r="E11916" s="294"/>
      <c r="I11916" s="294"/>
    </row>
    <row r="11917" spans="3:9">
      <c r="C11917" s="294"/>
      <c r="E11917" s="294"/>
      <c r="I11917" s="294"/>
    </row>
    <row r="11918" spans="3:9">
      <c r="C11918" s="294"/>
      <c r="E11918" s="294"/>
      <c r="I11918" s="294"/>
    </row>
    <row r="11919" spans="3:9">
      <c r="C11919" s="294"/>
      <c r="E11919" s="294"/>
      <c r="I11919" s="294"/>
    </row>
    <row r="11920" spans="3:9">
      <c r="C11920" s="294"/>
      <c r="E11920" s="294"/>
      <c r="I11920" s="294"/>
    </row>
    <row r="11921" spans="3:9">
      <c r="C11921" s="294"/>
      <c r="E11921" s="294"/>
      <c r="I11921" s="294"/>
    </row>
    <row r="11922" spans="3:9">
      <c r="C11922" s="294"/>
      <c r="E11922" s="294"/>
      <c r="I11922" s="294"/>
    </row>
    <row r="11923" spans="3:9">
      <c r="C11923" s="294"/>
      <c r="E11923" s="294"/>
      <c r="I11923" s="294"/>
    </row>
    <row r="11924" spans="3:9">
      <c r="C11924" s="294"/>
      <c r="E11924" s="294"/>
      <c r="I11924" s="294"/>
    </row>
    <row r="11925" spans="3:9">
      <c r="C11925" s="294"/>
      <c r="E11925" s="294"/>
      <c r="I11925" s="294"/>
    </row>
    <row r="11926" spans="3:9">
      <c r="C11926" s="294"/>
      <c r="E11926" s="294"/>
      <c r="I11926" s="294"/>
    </row>
    <row r="11927" spans="3:9">
      <c r="C11927" s="294"/>
      <c r="E11927" s="294"/>
      <c r="I11927" s="294"/>
    </row>
    <row r="11928" spans="3:9">
      <c r="C11928" s="294"/>
      <c r="E11928" s="294"/>
      <c r="I11928" s="294"/>
    </row>
    <row r="11929" spans="3:9">
      <c r="C11929" s="294"/>
      <c r="E11929" s="294"/>
      <c r="I11929" s="294"/>
    </row>
    <row r="11930" spans="3:9">
      <c r="C11930" s="294"/>
      <c r="E11930" s="294"/>
      <c r="I11930" s="294"/>
    </row>
    <row r="11931" spans="3:9">
      <c r="C11931" s="294"/>
      <c r="E11931" s="294"/>
      <c r="I11931" s="294"/>
    </row>
    <row r="11932" spans="3:9">
      <c r="C11932" s="294"/>
      <c r="E11932" s="294"/>
      <c r="I11932" s="294"/>
    </row>
    <row r="11933" spans="3:9">
      <c r="C11933" s="294"/>
      <c r="E11933" s="294"/>
      <c r="I11933" s="294"/>
    </row>
    <row r="11934" spans="3:9">
      <c r="C11934" s="294"/>
      <c r="E11934" s="294"/>
      <c r="I11934" s="294"/>
    </row>
    <row r="11935" spans="3:9">
      <c r="C11935" s="294"/>
      <c r="E11935" s="294"/>
      <c r="I11935" s="294"/>
    </row>
    <row r="11936" spans="3:9">
      <c r="C11936" s="294"/>
      <c r="E11936" s="294"/>
      <c r="I11936" s="294"/>
    </row>
    <row r="11937" spans="3:9">
      <c r="C11937" s="294"/>
      <c r="E11937" s="294"/>
      <c r="I11937" s="294"/>
    </row>
    <row r="11938" spans="3:9">
      <c r="C11938" s="294"/>
      <c r="E11938" s="294"/>
      <c r="I11938" s="294"/>
    </row>
    <row r="11939" spans="3:9">
      <c r="C11939" s="294"/>
      <c r="E11939" s="294"/>
      <c r="I11939" s="294"/>
    </row>
    <row r="11940" spans="3:9">
      <c r="C11940" s="294"/>
      <c r="E11940" s="294"/>
      <c r="I11940" s="294"/>
    </row>
    <row r="11941" spans="3:9">
      <c r="C11941" s="294"/>
      <c r="E11941" s="294"/>
      <c r="I11941" s="294"/>
    </row>
    <row r="11942" spans="3:9">
      <c r="C11942" s="294"/>
      <c r="E11942" s="294"/>
      <c r="I11942" s="294"/>
    </row>
    <row r="11943" spans="3:9">
      <c r="C11943" s="294"/>
      <c r="E11943" s="294"/>
      <c r="I11943" s="294"/>
    </row>
    <row r="11944" spans="3:9">
      <c r="C11944" s="294"/>
      <c r="E11944" s="294"/>
      <c r="I11944" s="294"/>
    </row>
    <row r="11945" spans="3:9">
      <c r="C11945" s="294"/>
      <c r="E11945" s="294"/>
      <c r="I11945" s="294"/>
    </row>
    <row r="11946" spans="3:9">
      <c r="C11946" s="294"/>
      <c r="E11946" s="294"/>
      <c r="I11946" s="294"/>
    </row>
    <row r="11947" spans="3:9">
      <c r="C11947" s="294"/>
      <c r="E11947" s="294"/>
      <c r="I11947" s="294"/>
    </row>
    <row r="11948" spans="3:9">
      <c r="C11948" s="294"/>
      <c r="E11948" s="294"/>
      <c r="I11948" s="294"/>
    </row>
    <row r="11949" spans="3:9">
      <c r="C11949" s="294"/>
      <c r="E11949" s="294"/>
      <c r="I11949" s="294"/>
    </row>
    <row r="11950" spans="3:9">
      <c r="C11950" s="294"/>
      <c r="E11950" s="294"/>
      <c r="I11950" s="294"/>
    </row>
    <row r="11951" spans="3:9">
      <c r="C11951" s="294"/>
      <c r="E11951" s="294"/>
      <c r="I11951" s="294"/>
    </row>
    <row r="11952" spans="3:9">
      <c r="C11952" s="294"/>
      <c r="E11952" s="294"/>
      <c r="I11952" s="294"/>
    </row>
    <row r="11953" spans="3:9">
      <c r="C11953" s="294"/>
      <c r="E11953" s="294"/>
      <c r="I11953" s="294"/>
    </row>
    <row r="11954" spans="3:9">
      <c r="C11954" s="294"/>
      <c r="E11954" s="294"/>
      <c r="I11954" s="294"/>
    </row>
    <row r="11955" spans="3:9">
      <c r="C11955" s="294"/>
      <c r="E11955" s="294"/>
      <c r="I11955" s="294"/>
    </row>
    <row r="11956" spans="3:9">
      <c r="C11956" s="294"/>
      <c r="E11956" s="294"/>
      <c r="I11956" s="294"/>
    </row>
    <row r="11957" spans="3:9">
      <c r="C11957" s="294"/>
      <c r="E11957" s="294"/>
      <c r="I11957" s="294"/>
    </row>
    <row r="11958" spans="3:9">
      <c r="C11958" s="294"/>
      <c r="E11958" s="294"/>
      <c r="I11958" s="294"/>
    </row>
    <row r="11959" spans="3:9">
      <c r="C11959" s="294"/>
      <c r="E11959" s="294"/>
      <c r="I11959" s="294"/>
    </row>
    <row r="11960" spans="3:9">
      <c r="C11960" s="294"/>
      <c r="E11960" s="294"/>
      <c r="I11960" s="294"/>
    </row>
    <row r="11961" spans="3:9">
      <c r="C11961" s="294"/>
      <c r="E11961" s="294"/>
      <c r="I11961" s="294"/>
    </row>
    <row r="11962" spans="3:9">
      <c r="C11962" s="294"/>
      <c r="E11962" s="294"/>
      <c r="I11962" s="294"/>
    </row>
    <row r="11963" spans="3:9">
      <c r="C11963" s="294"/>
      <c r="E11963" s="294"/>
      <c r="I11963" s="294"/>
    </row>
    <row r="11964" spans="3:9">
      <c r="C11964" s="294"/>
      <c r="E11964" s="294"/>
      <c r="I11964" s="294"/>
    </row>
    <row r="11965" spans="3:9">
      <c r="C11965" s="294"/>
      <c r="E11965" s="294"/>
      <c r="I11965" s="294"/>
    </row>
    <row r="11966" spans="3:9">
      <c r="C11966" s="294"/>
      <c r="E11966" s="294"/>
      <c r="I11966" s="294"/>
    </row>
    <row r="11967" spans="3:9">
      <c r="C11967" s="294"/>
      <c r="E11967" s="294"/>
      <c r="I11967" s="294"/>
    </row>
    <row r="11968" spans="3:9">
      <c r="C11968" s="294"/>
      <c r="E11968" s="294"/>
      <c r="I11968" s="294"/>
    </row>
    <row r="11969" spans="3:9">
      <c r="C11969" s="294"/>
      <c r="E11969" s="294"/>
      <c r="I11969" s="294"/>
    </row>
    <row r="11970" spans="3:9">
      <c r="C11970" s="294"/>
      <c r="E11970" s="294"/>
      <c r="I11970" s="294"/>
    </row>
    <row r="11971" spans="3:9">
      <c r="C11971" s="294"/>
      <c r="E11971" s="294"/>
      <c r="I11971" s="294"/>
    </row>
    <row r="11972" spans="3:9">
      <c r="C11972" s="294"/>
      <c r="E11972" s="294"/>
      <c r="I11972" s="294"/>
    </row>
    <row r="11973" spans="3:9">
      <c r="C11973" s="294"/>
      <c r="E11973" s="294"/>
      <c r="I11973" s="294"/>
    </row>
    <row r="11974" spans="3:9">
      <c r="C11974" s="294"/>
      <c r="E11974" s="294"/>
      <c r="I11974" s="294"/>
    </row>
    <row r="11975" spans="3:9">
      <c r="C11975" s="294"/>
      <c r="E11975" s="294"/>
      <c r="I11975" s="294"/>
    </row>
    <row r="11976" spans="3:9">
      <c r="C11976" s="294"/>
      <c r="E11976" s="294"/>
      <c r="I11976" s="294"/>
    </row>
    <row r="11977" spans="3:9">
      <c r="C11977" s="294"/>
      <c r="E11977" s="294"/>
      <c r="I11977" s="294"/>
    </row>
    <row r="11978" spans="3:9">
      <c r="C11978" s="294"/>
      <c r="E11978" s="294"/>
      <c r="I11978" s="294"/>
    </row>
    <row r="11979" spans="3:9">
      <c r="C11979" s="294"/>
      <c r="E11979" s="294"/>
      <c r="I11979" s="294"/>
    </row>
    <row r="11980" spans="3:9">
      <c r="C11980" s="294"/>
      <c r="E11980" s="294"/>
      <c r="I11980" s="294"/>
    </row>
    <row r="11981" spans="3:9">
      <c r="C11981" s="294"/>
      <c r="E11981" s="294"/>
      <c r="I11981" s="294"/>
    </row>
    <row r="11982" spans="3:9">
      <c r="C11982" s="294"/>
      <c r="E11982" s="294"/>
      <c r="I11982" s="294"/>
    </row>
    <row r="11983" spans="3:9">
      <c r="C11983" s="294"/>
      <c r="E11983" s="294"/>
      <c r="I11983" s="294"/>
    </row>
    <row r="11984" spans="3:9">
      <c r="C11984" s="294"/>
      <c r="E11984" s="294"/>
      <c r="I11984" s="294"/>
    </row>
    <row r="11985" spans="3:9">
      <c r="C11985" s="294"/>
      <c r="E11985" s="294"/>
      <c r="I11985" s="294"/>
    </row>
    <row r="11986" spans="3:9">
      <c r="C11986" s="294"/>
      <c r="E11986" s="294"/>
      <c r="I11986" s="294"/>
    </row>
    <row r="11987" spans="3:9">
      <c r="C11987" s="294"/>
      <c r="E11987" s="294"/>
      <c r="I11987" s="294"/>
    </row>
    <row r="11988" spans="3:9">
      <c r="C11988" s="294"/>
      <c r="E11988" s="294"/>
      <c r="I11988" s="294"/>
    </row>
    <row r="11989" spans="3:9">
      <c r="C11989" s="294"/>
      <c r="E11989" s="294"/>
      <c r="I11989" s="294"/>
    </row>
    <row r="11990" spans="3:9">
      <c r="C11990" s="294"/>
      <c r="E11990" s="294"/>
      <c r="I11990" s="294"/>
    </row>
    <row r="11991" spans="3:9">
      <c r="C11991" s="294"/>
      <c r="E11991" s="294"/>
      <c r="I11991" s="294"/>
    </row>
    <row r="11992" spans="3:9">
      <c r="C11992" s="294"/>
      <c r="E11992" s="294"/>
      <c r="I11992" s="294"/>
    </row>
    <row r="11993" spans="3:9">
      <c r="C11993" s="294"/>
      <c r="E11993" s="294"/>
      <c r="I11993" s="294"/>
    </row>
    <row r="11994" spans="3:9">
      <c r="C11994" s="294"/>
      <c r="E11994" s="294"/>
      <c r="I11994" s="294"/>
    </row>
    <row r="11995" spans="3:9">
      <c r="C11995" s="294"/>
      <c r="E11995" s="294"/>
      <c r="I11995" s="294"/>
    </row>
    <row r="11996" spans="3:9">
      <c r="C11996" s="294"/>
      <c r="E11996" s="294"/>
      <c r="I11996" s="294"/>
    </row>
    <row r="11997" spans="3:9">
      <c r="C11997" s="294"/>
      <c r="E11997" s="294"/>
      <c r="I11997" s="294"/>
    </row>
    <row r="11998" spans="3:9">
      <c r="C11998" s="294"/>
      <c r="E11998" s="294"/>
      <c r="I11998" s="294"/>
    </row>
    <row r="11999" spans="3:9">
      <c r="C11999" s="294"/>
      <c r="E11999" s="294"/>
      <c r="I11999" s="294"/>
    </row>
    <row r="12000" spans="3:9">
      <c r="C12000" s="294"/>
      <c r="E12000" s="294"/>
      <c r="I12000" s="294"/>
    </row>
    <row r="12001" spans="3:9">
      <c r="C12001" s="294"/>
      <c r="E12001" s="294"/>
      <c r="I12001" s="294"/>
    </row>
    <row r="12002" spans="3:9">
      <c r="C12002" s="294"/>
      <c r="E12002" s="294"/>
      <c r="I12002" s="294"/>
    </row>
    <row r="12003" spans="3:9">
      <c r="C12003" s="294"/>
      <c r="E12003" s="294"/>
      <c r="I12003" s="294"/>
    </row>
    <row r="12004" spans="3:9">
      <c r="C12004" s="294"/>
      <c r="E12004" s="294"/>
      <c r="I12004" s="294"/>
    </row>
    <row r="12005" spans="3:9">
      <c r="C12005" s="294"/>
      <c r="E12005" s="294"/>
      <c r="I12005" s="294"/>
    </row>
    <row r="12006" spans="3:9">
      <c r="C12006" s="294"/>
      <c r="E12006" s="294"/>
      <c r="I12006" s="294"/>
    </row>
    <row r="12007" spans="3:9">
      <c r="C12007" s="294"/>
      <c r="E12007" s="294"/>
      <c r="I12007" s="294"/>
    </row>
    <row r="12008" spans="3:9">
      <c r="C12008" s="294"/>
      <c r="E12008" s="294"/>
      <c r="I12008" s="294"/>
    </row>
    <row r="12009" spans="3:9">
      <c r="C12009" s="294"/>
      <c r="E12009" s="294"/>
      <c r="I12009" s="294"/>
    </row>
    <row r="12010" spans="3:9">
      <c r="C12010" s="294"/>
      <c r="E12010" s="294"/>
      <c r="I12010" s="294"/>
    </row>
    <row r="12011" spans="3:9">
      <c r="C12011" s="294"/>
      <c r="E12011" s="294"/>
      <c r="I12011" s="294"/>
    </row>
    <row r="12012" spans="3:9">
      <c r="C12012" s="294"/>
      <c r="E12012" s="294"/>
      <c r="I12012" s="294"/>
    </row>
    <row r="12013" spans="3:9">
      <c r="C12013" s="294"/>
      <c r="E12013" s="294"/>
      <c r="I12013" s="294"/>
    </row>
    <row r="12014" spans="3:9">
      <c r="C12014" s="294"/>
      <c r="E12014" s="294"/>
      <c r="I12014" s="294"/>
    </row>
    <row r="12015" spans="3:9">
      <c r="C12015" s="294"/>
      <c r="E12015" s="294"/>
      <c r="I12015" s="294"/>
    </row>
    <row r="12016" spans="3:9">
      <c r="C12016" s="294"/>
      <c r="E12016" s="294"/>
      <c r="I12016" s="294"/>
    </row>
    <row r="12017" spans="3:9">
      <c r="C12017" s="294"/>
      <c r="E12017" s="294"/>
      <c r="I12017" s="294"/>
    </row>
    <row r="12018" spans="3:9">
      <c r="C12018" s="294"/>
      <c r="E12018" s="294"/>
      <c r="I12018" s="294"/>
    </row>
    <row r="12019" spans="3:9">
      <c r="C12019" s="294"/>
      <c r="E12019" s="294"/>
      <c r="I12019" s="294"/>
    </row>
    <row r="12020" spans="3:9">
      <c r="C12020" s="294"/>
      <c r="E12020" s="294"/>
      <c r="I12020" s="294"/>
    </row>
    <row r="12021" spans="3:9">
      <c r="C12021" s="294"/>
      <c r="E12021" s="294"/>
      <c r="I12021" s="294"/>
    </row>
    <row r="12022" spans="3:9">
      <c r="C12022" s="294"/>
      <c r="E12022" s="294"/>
      <c r="I12022" s="294"/>
    </row>
    <row r="12023" spans="3:9">
      <c r="C12023" s="294"/>
      <c r="E12023" s="294"/>
      <c r="I12023" s="294"/>
    </row>
    <row r="12024" spans="3:9">
      <c r="C12024" s="294"/>
      <c r="E12024" s="294"/>
      <c r="I12024" s="294"/>
    </row>
    <row r="12025" spans="3:9">
      <c r="C12025" s="294"/>
      <c r="E12025" s="294"/>
      <c r="I12025" s="294"/>
    </row>
    <row r="12026" spans="3:9">
      <c r="C12026" s="294"/>
      <c r="E12026" s="294"/>
      <c r="I12026" s="294"/>
    </row>
    <row r="12027" spans="3:9">
      <c r="C12027" s="294"/>
      <c r="E12027" s="294"/>
      <c r="I12027" s="294"/>
    </row>
    <row r="12028" spans="3:9">
      <c r="C12028" s="294"/>
      <c r="E12028" s="294"/>
      <c r="I12028" s="294"/>
    </row>
    <row r="12029" spans="3:9">
      <c r="C12029" s="294"/>
      <c r="E12029" s="294"/>
      <c r="I12029" s="294"/>
    </row>
    <row r="12030" spans="3:9">
      <c r="C12030" s="294"/>
      <c r="E12030" s="294"/>
      <c r="I12030" s="294"/>
    </row>
    <row r="12031" spans="3:9">
      <c r="C12031" s="294"/>
      <c r="E12031" s="294"/>
      <c r="I12031" s="294"/>
    </row>
    <row r="12032" spans="3:9">
      <c r="C12032" s="294"/>
      <c r="E12032" s="294"/>
      <c r="I12032" s="294"/>
    </row>
    <row r="12033" spans="3:9">
      <c r="C12033" s="294"/>
      <c r="E12033" s="294"/>
      <c r="I12033" s="294"/>
    </row>
    <row r="12034" spans="3:9">
      <c r="C12034" s="294"/>
      <c r="E12034" s="294"/>
      <c r="I12034" s="294"/>
    </row>
    <row r="12035" spans="3:9">
      <c r="C12035" s="294"/>
      <c r="E12035" s="294"/>
      <c r="I12035" s="294"/>
    </row>
    <row r="12036" spans="3:9">
      <c r="C12036" s="294"/>
      <c r="E12036" s="294"/>
      <c r="I12036" s="294"/>
    </row>
    <row r="12037" spans="3:9">
      <c r="C12037" s="294"/>
      <c r="E12037" s="294"/>
      <c r="I12037" s="294"/>
    </row>
    <row r="12038" spans="3:9">
      <c r="C12038" s="294"/>
      <c r="E12038" s="294"/>
      <c r="I12038" s="294"/>
    </row>
    <row r="12039" spans="3:9">
      <c r="C12039" s="294"/>
      <c r="E12039" s="294"/>
      <c r="I12039" s="294"/>
    </row>
    <row r="12040" spans="3:9">
      <c r="C12040" s="294"/>
      <c r="E12040" s="294"/>
      <c r="I12040" s="294"/>
    </row>
    <row r="12041" spans="3:9">
      <c r="C12041" s="294"/>
      <c r="E12041" s="294"/>
      <c r="I12041" s="294"/>
    </row>
    <row r="12042" spans="3:9">
      <c r="C12042" s="294"/>
      <c r="E12042" s="294"/>
      <c r="I12042" s="294"/>
    </row>
    <row r="12043" spans="3:9">
      <c r="C12043" s="294"/>
      <c r="E12043" s="294"/>
      <c r="I12043" s="294"/>
    </row>
    <row r="12044" spans="3:9">
      <c r="C12044" s="294"/>
      <c r="E12044" s="294"/>
      <c r="I12044" s="294"/>
    </row>
    <row r="12045" spans="3:9">
      <c r="C12045" s="294"/>
      <c r="E12045" s="294"/>
      <c r="I12045" s="294"/>
    </row>
    <row r="12046" spans="3:9">
      <c r="C12046" s="294"/>
      <c r="E12046" s="294"/>
      <c r="I12046" s="294"/>
    </row>
    <row r="12047" spans="3:9">
      <c r="C12047" s="294"/>
      <c r="E12047" s="294"/>
      <c r="I12047" s="294"/>
    </row>
    <row r="12048" spans="3:9">
      <c r="C12048" s="294"/>
      <c r="E12048" s="294"/>
      <c r="I12048" s="294"/>
    </row>
    <row r="12049" spans="3:9">
      <c r="C12049" s="294"/>
      <c r="E12049" s="294"/>
      <c r="I12049" s="294"/>
    </row>
    <row r="12050" spans="3:9">
      <c r="C12050" s="294"/>
      <c r="E12050" s="294"/>
      <c r="I12050" s="294"/>
    </row>
    <row r="12051" spans="3:9">
      <c r="C12051" s="294"/>
      <c r="E12051" s="294"/>
      <c r="I12051" s="294"/>
    </row>
    <row r="12052" spans="3:9">
      <c r="C12052" s="294"/>
      <c r="E12052" s="294"/>
      <c r="I12052" s="294"/>
    </row>
    <row r="12053" spans="3:9">
      <c r="C12053" s="294"/>
      <c r="E12053" s="294"/>
      <c r="I12053" s="294"/>
    </row>
    <row r="12054" spans="3:9">
      <c r="C12054" s="294"/>
      <c r="E12054" s="294"/>
      <c r="I12054" s="294"/>
    </row>
    <row r="12055" spans="3:9">
      <c r="C12055" s="294"/>
      <c r="E12055" s="294"/>
      <c r="I12055" s="294"/>
    </row>
    <row r="12056" spans="3:9">
      <c r="C12056" s="294"/>
      <c r="E12056" s="294"/>
      <c r="I12056" s="294"/>
    </row>
    <row r="12057" spans="3:9">
      <c r="C12057" s="294"/>
      <c r="E12057" s="294"/>
      <c r="I12057" s="294"/>
    </row>
    <row r="12058" spans="3:9">
      <c r="C12058" s="294"/>
      <c r="E12058" s="294"/>
      <c r="I12058" s="294"/>
    </row>
    <row r="12059" spans="3:9">
      <c r="C12059" s="294"/>
      <c r="E12059" s="294"/>
      <c r="I12059" s="294"/>
    </row>
    <row r="12060" spans="3:9">
      <c r="C12060" s="294"/>
      <c r="E12060" s="294"/>
      <c r="I12060" s="294"/>
    </row>
    <row r="12061" spans="3:9">
      <c r="C12061" s="294"/>
      <c r="E12061" s="294"/>
      <c r="I12061" s="294"/>
    </row>
    <row r="12062" spans="3:9">
      <c r="C12062" s="294"/>
      <c r="E12062" s="294"/>
      <c r="I12062" s="294"/>
    </row>
    <row r="12063" spans="3:9">
      <c r="C12063" s="294"/>
      <c r="E12063" s="294"/>
      <c r="I12063" s="294"/>
    </row>
    <row r="12064" spans="3:9">
      <c r="C12064" s="294"/>
      <c r="E12064" s="294"/>
      <c r="I12064" s="294"/>
    </row>
    <row r="12065" spans="3:9">
      <c r="C12065" s="294"/>
      <c r="E12065" s="294"/>
      <c r="I12065" s="294"/>
    </row>
    <row r="12066" spans="3:9">
      <c r="C12066" s="294"/>
      <c r="E12066" s="294"/>
      <c r="I12066" s="294"/>
    </row>
    <row r="12067" spans="3:9">
      <c r="C12067" s="294"/>
      <c r="E12067" s="294"/>
      <c r="I12067" s="294"/>
    </row>
    <row r="12068" spans="3:9">
      <c r="C12068" s="294"/>
      <c r="E12068" s="294"/>
      <c r="I12068" s="294"/>
    </row>
    <row r="12069" spans="3:9">
      <c r="C12069" s="294"/>
      <c r="E12069" s="294"/>
      <c r="I12069" s="294"/>
    </row>
    <row r="12070" spans="3:9">
      <c r="C12070" s="294"/>
      <c r="E12070" s="294"/>
      <c r="I12070" s="294"/>
    </row>
    <row r="12071" spans="3:9">
      <c r="C12071" s="294"/>
      <c r="E12071" s="294"/>
      <c r="I12071" s="294"/>
    </row>
    <row r="12072" spans="3:9">
      <c r="C12072" s="294"/>
      <c r="E12072" s="294"/>
      <c r="I12072" s="294"/>
    </row>
    <row r="12073" spans="3:9">
      <c r="C12073" s="294"/>
      <c r="E12073" s="294"/>
      <c r="I12073" s="294"/>
    </row>
    <row r="12074" spans="3:9">
      <c r="C12074" s="294"/>
      <c r="E12074" s="294"/>
      <c r="I12074" s="294"/>
    </row>
    <row r="12075" spans="3:9">
      <c r="C12075" s="294"/>
      <c r="E12075" s="294"/>
      <c r="I12075" s="294"/>
    </row>
    <row r="12076" spans="3:9">
      <c r="C12076" s="294"/>
      <c r="E12076" s="294"/>
      <c r="I12076" s="294"/>
    </row>
    <row r="12077" spans="3:9">
      <c r="C12077" s="294"/>
      <c r="E12077" s="294"/>
      <c r="I12077" s="294"/>
    </row>
    <row r="12078" spans="3:9">
      <c r="C12078" s="294"/>
      <c r="E12078" s="294"/>
      <c r="I12078" s="294"/>
    </row>
    <row r="12079" spans="3:9">
      <c r="C12079" s="294"/>
      <c r="E12079" s="294"/>
      <c r="I12079" s="294"/>
    </row>
    <row r="12080" spans="3:9">
      <c r="C12080" s="294"/>
      <c r="E12080" s="294"/>
      <c r="I12080" s="294"/>
    </row>
    <row r="12081" spans="3:9">
      <c r="C12081" s="294"/>
      <c r="E12081" s="294"/>
      <c r="I12081" s="294"/>
    </row>
    <row r="12082" spans="3:9">
      <c r="C12082" s="294"/>
      <c r="E12082" s="294"/>
      <c r="I12082" s="294"/>
    </row>
    <row r="12083" spans="3:9">
      <c r="C12083" s="294"/>
      <c r="E12083" s="294"/>
      <c r="I12083" s="294"/>
    </row>
    <row r="12084" spans="3:9">
      <c r="C12084" s="294"/>
      <c r="E12084" s="294"/>
      <c r="I12084" s="294"/>
    </row>
    <row r="12085" spans="3:9">
      <c r="C12085" s="294"/>
      <c r="E12085" s="294"/>
      <c r="I12085" s="294"/>
    </row>
    <row r="12086" spans="3:9">
      <c r="C12086" s="294"/>
      <c r="E12086" s="294"/>
      <c r="I12086" s="294"/>
    </row>
    <row r="12087" spans="3:9">
      <c r="C12087" s="294"/>
      <c r="E12087" s="294"/>
      <c r="I12087" s="294"/>
    </row>
    <row r="12088" spans="3:9">
      <c r="C12088" s="294"/>
      <c r="E12088" s="294"/>
      <c r="I12088" s="294"/>
    </row>
    <row r="12089" spans="3:9">
      <c r="C12089" s="294"/>
      <c r="E12089" s="294"/>
      <c r="I12089" s="294"/>
    </row>
    <row r="12090" spans="3:9">
      <c r="C12090" s="294"/>
      <c r="E12090" s="294"/>
      <c r="I12090" s="294"/>
    </row>
    <row r="12091" spans="3:9">
      <c r="C12091" s="294"/>
      <c r="E12091" s="294"/>
      <c r="I12091" s="294"/>
    </row>
    <row r="12092" spans="3:9">
      <c r="C12092" s="294"/>
      <c r="E12092" s="294"/>
      <c r="I12092" s="294"/>
    </row>
    <row r="12093" spans="3:9">
      <c r="C12093" s="294"/>
      <c r="E12093" s="294"/>
      <c r="I12093" s="294"/>
    </row>
    <row r="12094" spans="3:9">
      <c r="C12094" s="294"/>
      <c r="E12094" s="294"/>
      <c r="I12094" s="294"/>
    </row>
    <row r="12095" spans="3:9">
      <c r="C12095" s="294"/>
      <c r="E12095" s="294"/>
      <c r="I12095" s="294"/>
    </row>
    <row r="12096" spans="3:9">
      <c r="C12096" s="294"/>
      <c r="E12096" s="294"/>
      <c r="I12096" s="294"/>
    </row>
    <row r="12097" spans="3:9">
      <c r="C12097" s="294"/>
      <c r="E12097" s="294"/>
      <c r="I12097" s="294"/>
    </row>
    <row r="12098" spans="3:9">
      <c r="C12098" s="294"/>
      <c r="E12098" s="294"/>
      <c r="I12098" s="294"/>
    </row>
    <row r="12099" spans="3:9">
      <c r="C12099" s="294"/>
      <c r="E12099" s="294"/>
      <c r="I12099" s="294"/>
    </row>
    <row r="12100" spans="3:9">
      <c r="C12100" s="294"/>
      <c r="E12100" s="294"/>
      <c r="I12100" s="294"/>
    </row>
    <row r="12101" spans="3:9">
      <c r="C12101" s="294"/>
      <c r="E12101" s="294"/>
      <c r="I12101" s="294"/>
    </row>
    <row r="12102" spans="3:9">
      <c r="C12102" s="294"/>
      <c r="E12102" s="294"/>
      <c r="I12102" s="294"/>
    </row>
    <row r="12103" spans="3:9">
      <c r="C12103" s="294"/>
      <c r="E12103" s="294"/>
      <c r="I12103" s="294"/>
    </row>
    <row r="12104" spans="3:9">
      <c r="C12104" s="294"/>
      <c r="E12104" s="294"/>
      <c r="I12104" s="294"/>
    </row>
    <row r="12105" spans="3:9">
      <c r="C12105" s="294"/>
      <c r="E12105" s="294"/>
      <c r="I12105" s="294"/>
    </row>
    <row r="12106" spans="3:9">
      <c r="C12106" s="294"/>
      <c r="E12106" s="294"/>
      <c r="I12106" s="294"/>
    </row>
    <row r="12107" spans="3:9">
      <c r="C12107" s="294"/>
      <c r="E12107" s="294"/>
      <c r="I12107" s="294"/>
    </row>
    <row r="12108" spans="3:9">
      <c r="C12108" s="294"/>
      <c r="E12108" s="294"/>
      <c r="I12108" s="294"/>
    </row>
    <row r="12109" spans="3:9">
      <c r="C12109" s="294"/>
      <c r="E12109" s="294"/>
      <c r="I12109" s="294"/>
    </row>
    <row r="12110" spans="3:9">
      <c r="C12110" s="294"/>
      <c r="E12110" s="294"/>
      <c r="I12110" s="294"/>
    </row>
    <row r="12111" spans="3:9">
      <c r="C12111" s="294"/>
      <c r="E12111" s="294"/>
      <c r="I12111" s="294"/>
    </row>
    <row r="12112" spans="3:9">
      <c r="C12112" s="294"/>
      <c r="E12112" s="294"/>
      <c r="I12112" s="294"/>
    </row>
    <row r="12113" spans="3:9">
      <c r="C12113" s="294"/>
      <c r="E12113" s="294"/>
      <c r="I12113" s="294"/>
    </row>
    <row r="12114" spans="3:9">
      <c r="C12114" s="294"/>
      <c r="E12114" s="294"/>
      <c r="I12114" s="294"/>
    </row>
    <row r="12115" spans="3:9">
      <c r="C12115" s="294"/>
      <c r="E12115" s="294"/>
      <c r="I12115" s="294"/>
    </row>
    <row r="12116" spans="3:9">
      <c r="C12116" s="294"/>
      <c r="E12116" s="294"/>
      <c r="I12116" s="294"/>
    </row>
    <row r="12117" spans="3:9">
      <c r="C12117" s="294"/>
      <c r="E12117" s="294"/>
      <c r="I12117" s="294"/>
    </row>
    <row r="12118" spans="3:9">
      <c r="C12118" s="294"/>
      <c r="E12118" s="294"/>
      <c r="I12118" s="294"/>
    </row>
    <row r="12119" spans="3:9">
      <c r="C12119" s="294"/>
      <c r="E12119" s="294"/>
      <c r="I12119" s="294"/>
    </row>
    <row r="12120" spans="3:9">
      <c r="C12120" s="294"/>
      <c r="E12120" s="294"/>
      <c r="I12120" s="294"/>
    </row>
    <row r="12121" spans="3:9">
      <c r="C12121" s="294"/>
      <c r="E12121" s="294"/>
      <c r="I12121" s="294"/>
    </row>
    <row r="12122" spans="3:9">
      <c r="C12122" s="294"/>
      <c r="E12122" s="294"/>
      <c r="I12122" s="294"/>
    </row>
    <row r="12123" spans="3:9">
      <c r="C12123" s="294"/>
      <c r="E12123" s="294"/>
      <c r="I12123" s="294"/>
    </row>
    <row r="12124" spans="3:9">
      <c r="C12124" s="294"/>
      <c r="E12124" s="294"/>
      <c r="I12124" s="294"/>
    </row>
    <row r="12125" spans="3:9">
      <c r="C12125" s="294"/>
      <c r="E12125" s="294"/>
      <c r="I12125" s="294"/>
    </row>
    <row r="12126" spans="3:9">
      <c r="C12126" s="294"/>
      <c r="E12126" s="294"/>
      <c r="I12126" s="294"/>
    </row>
    <row r="12127" spans="3:9">
      <c r="C12127" s="294"/>
      <c r="E12127" s="294"/>
      <c r="I12127" s="294"/>
    </row>
    <row r="12128" spans="3:9">
      <c r="C12128" s="294"/>
      <c r="E12128" s="294"/>
      <c r="I12128" s="294"/>
    </row>
    <row r="12129" spans="3:9">
      <c r="C12129" s="294"/>
      <c r="E12129" s="294"/>
      <c r="I12129" s="294"/>
    </row>
    <row r="12130" spans="3:9">
      <c r="C12130" s="294"/>
      <c r="E12130" s="294"/>
      <c r="I12130" s="294"/>
    </row>
    <row r="12131" spans="3:9">
      <c r="C12131" s="294"/>
      <c r="E12131" s="294"/>
      <c r="I12131" s="294"/>
    </row>
    <row r="12132" spans="3:9">
      <c r="C12132" s="294"/>
      <c r="E12132" s="294"/>
      <c r="I12132" s="294"/>
    </row>
    <row r="12133" spans="3:9">
      <c r="C12133" s="294"/>
      <c r="E12133" s="294"/>
      <c r="I12133" s="294"/>
    </row>
    <row r="12134" spans="3:9">
      <c r="C12134" s="294"/>
      <c r="E12134" s="294"/>
      <c r="I12134" s="294"/>
    </row>
    <row r="12135" spans="3:9">
      <c r="C12135" s="294"/>
      <c r="E12135" s="294"/>
      <c r="I12135" s="294"/>
    </row>
    <row r="12136" spans="3:9">
      <c r="C12136" s="294"/>
      <c r="E12136" s="294"/>
      <c r="I12136" s="294"/>
    </row>
    <row r="12137" spans="3:9">
      <c r="C12137" s="294"/>
      <c r="E12137" s="294"/>
      <c r="I12137" s="294"/>
    </row>
    <row r="12138" spans="3:9">
      <c r="C12138" s="294"/>
      <c r="E12138" s="294"/>
      <c r="I12138" s="294"/>
    </row>
    <row r="12139" spans="3:9">
      <c r="C12139" s="294"/>
      <c r="E12139" s="294"/>
      <c r="I12139" s="294"/>
    </row>
    <row r="12140" spans="3:9">
      <c r="C12140" s="294"/>
      <c r="E12140" s="294"/>
      <c r="I12140" s="294"/>
    </row>
    <row r="12141" spans="3:9">
      <c r="C12141" s="294"/>
      <c r="E12141" s="294"/>
      <c r="I12141" s="294"/>
    </row>
    <row r="12142" spans="3:9">
      <c r="C12142" s="294"/>
      <c r="E12142" s="294"/>
      <c r="I12142" s="294"/>
    </row>
    <row r="12143" spans="3:9">
      <c r="C12143" s="294"/>
      <c r="E12143" s="294"/>
      <c r="I12143" s="294"/>
    </row>
    <row r="12144" spans="3:9">
      <c r="C12144" s="294"/>
      <c r="E12144" s="294"/>
      <c r="I12144" s="294"/>
    </row>
    <row r="12145" spans="3:9">
      <c r="C12145" s="294"/>
      <c r="E12145" s="294"/>
      <c r="I12145" s="294"/>
    </row>
    <row r="12146" spans="3:9">
      <c r="C12146" s="294"/>
      <c r="E12146" s="294"/>
      <c r="I12146" s="294"/>
    </row>
    <row r="12147" spans="3:9">
      <c r="C12147" s="294"/>
      <c r="E12147" s="294"/>
      <c r="I12147" s="294"/>
    </row>
    <row r="12148" spans="3:9">
      <c r="C12148" s="294"/>
      <c r="E12148" s="294"/>
      <c r="I12148" s="294"/>
    </row>
    <row r="12149" spans="3:9">
      <c r="C12149" s="294"/>
      <c r="E12149" s="294"/>
      <c r="I12149" s="294"/>
    </row>
    <row r="12150" spans="3:9">
      <c r="C12150" s="294"/>
      <c r="E12150" s="294"/>
      <c r="I12150" s="294"/>
    </row>
    <row r="12151" spans="3:9">
      <c r="C12151" s="294"/>
      <c r="E12151" s="294"/>
      <c r="I12151" s="294"/>
    </row>
    <row r="12152" spans="3:9">
      <c r="C12152" s="294"/>
      <c r="E12152" s="294"/>
      <c r="I12152" s="294"/>
    </row>
    <row r="12153" spans="3:9">
      <c r="C12153" s="294"/>
      <c r="E12153" s="294"/>
      <c r="I12153" s="294"/>
    </row>
    <row r="12154" spans="3:9">
      <c r="C12154" s="294"/>
      <c r="E12154" s="294"/>
      <c r="I12154" s="294"/>
    </row>
    <row r="12155" spans="3:9">
      <c r="C12155" s="294"/>
      <c r="E12155" s="294"/>
      <c r="I12155" s="294"/>
    </row>
    <row r="12156" spans="3:9">
      <c r="C12156" s="294"/>
      <c r="E12156" s="294"/>
      <c r="I12156" s="294"/>
    </row>
    <row r="12157" spans="3:9">
      <c r="C12157" s="294"/>
      <c r="E12157" s="294"/>
      <c r="I12157" s="294"/>
    </row>
    <row r="12158" spans="3:9">
      <c r="C12158" s="294"/>
      <c r="E12158" s="294"/>
      <c r="I12158" s="294"/>
    </row>
    <row r="12159" spans="3:9">
      <c r="C12159" s="294"/>
      <c r="E12159" s="294"/>
      <c r="I12159" s="294"/>
    </row>
    <row r="12160" spans="3:9">
      <c r="C12160" s="294"/>
      <c r="E12160" s="294"/>
      <c r="I12160" s="294"/>
    </row>
    <row r="12161" spans="3:9">
      <c r="C12161" s="294"/>
      <c r="E12161" s="294"/>
      <c r="I12161" s="294"/>
    </row>
    <row r="12162" spans="3:9">
      <c r="C12162" s="294"/>
      <c r="E12162" s="294"/>
      <c r="I12162" s="294"/>
    </row>
    <row r="12163" spans="3:9">
      <c r="C12163" s="294"/>
      <c r="E12163" s="294"/>
      <c r="I12163" s="294"/>
    </row>
    <row r="12164" spans="3:9">
      <c r="C12164" s="294"/>
      <c r="E12164" s="294"/>
      <c r="I12164" s="294"/>
    </row>
    <row r="12165" spans="3:9">
      <c r="C12165" s="294"/>
      <c r="E12165" s="294"/>
      <c r="I12165" s="294"/>
    </row>
    <row r="12166" spans="3:9">
      <c r="C12166" s="294"/>
      <c r="E12166" s="294"/>
      <c r="I12166" s="294"/>
    </row>
    <row r="12167" spans="3:9">
      <c r="C12167" s="294"/>
      <c r="E12167" s="294"/>
      <c r="I12167" s="294"/>
    </row>
    <row r="12168" spans="3:9">
      <c r="C12168" s="294"/>
      <c r="E12168" s="294"/>
      <c r="I12168" s="294"/>
    </row>
    <row r="12169" spans="3:9">
      <c r="C12169" s="294"/>
      <c r="E12169" s="294"/>
      <c r="I12169" s="294"/>
    </row>
    <row r="12170" spans="3:9">
      <c r="C12170" s="294"/>
      <c r="E12170" s="294"/>
      <c r="I12170" s="294"/>
    </row>
    <row r="12171" spans="3:9">
      <c r="C12171" s="294"/>
      <c r="E12171" s="294"/>
      <c r="I12171" s="294"/>
    </row>
    <row r="12172" spans="3:9">
      <c r="C12172" s="294"/>
      <c r="E12172" s="294"/>
      <c r="I12172" s="294"/>
    </row>
    <row r="12173" spans="3:9">
      <c r="C12173" s="294"/>
      <c r="E12173" s="294"/>
      <c r="I12173" s="294"/>
    </row>
    <row r="12174" spans="3:9">
      <c r="C12174" s="294"/>
      <c r="E12174" s="294"/>
      <c r="I12174" s="294"/>
    </row>
    <row r="12175" spans="3:9">
      <c r="C12175" s="294"/>
      <c r="E12175" s="294"/>
      <c r="I12175" s="294"/>
    </row>
    <row r="12176" spans="3:9">
      <c r="C12176" s="294"/>
      <c r="E12176" s="294"/>
      <c r="I12176" s="294"/>
    </row>
    <row r="12177" spans="3:9">
      <c r="C12177" s="294"/>
      <c r="E12177" s="294"/>
      <c r="I12177" s="294"/>
    </row>
    <row r="12178" spans="3:9">
      <c r="C12178" s="294"/>
      <c r="E12178" s="294"/>
      <c r="I12178" s="294"/>
    </row>
    <row r="12179" spans="3:9">
      <c r="C12179" s="294"/>
      <c r="E12179" s="294"/>
      <c r="I12179" s="294"/>
    </row>
    <row r="12180" spans="3:9">
      <c r="C12180" s="294"/>
      <c r="E12180" s="294"/>
      <c r="I12180" s="294"/>
    </row>
    <row r="12181" spans="3:9">
      <c r="C12181" s="294"/>
      <c r="E12181" s="294"/>
      <c r="I12181" s="294"/>
    </row>
    <row r="12182" spans="3:9">
      <c r="C12182" s="294"/>
      <c r="E12182" s="294"/>
      <c r="I12182" s="294"/>
    </row>
    <row r="12183" spans="3:9">
      <c r="C12183" s="294"/>
      <c r="E12183" s="294"/>
      <c r="I12183" s="294"/>
    </row>
    <row r="12184" spans="3:9">
      <c r="C12184" s="294"/>
      <c r="E12184" s="294"/>
      <c r="I12184" s="294"/>
    </row>
    <row r="12185" spans="3:9">
      <c r="C12185" s="294"/>
      <c r="E12185" s="294"/>
      <c r="I12185" s="294"/>
    </row>
    <row r="12186" spans="3:9">
      <c r="C12186" s="294"/>
      <c r="E12186" s="294"/>
      <c r="I12186" s="294"/>
    </row>
    <row r="12187" spans="3:9">
      <c r="C12187" s="294"/>
      <c r="E12187" s="294"/>
      <c r="I12187" s="294"/>
    </row>
    <row r="12188" spans="3:9">
      <c r="C12188" s="294"/>
      <c r="E12188" s="294"/>
      <c r="I12188" s="294"/>
    </row>
    <row r="12189" spans="3:9">
      <c r="C12189" s="294"/>
      <c r="E12189" s="294"/>
      <c r="I12189" s="294"/>
    </row>
    <row r="12190" spans="3:9">
      <c r="C12190" s="294"/>
      <c r="E12190" s="294"/>
      <c r="I12190" s="294"/>
    </row>
    <row r="12191" spans="3:9">
      <c r="C12191" s="294"/>
      <c r="E12191" s="294"/>
      <c r="I12191" s="294"/>
    </row>
    <row r="12192" spans="3:9">
      <c r="C12192" s="294"/>
      <c r="E12192" s="294"/>
      <c r="I12192" s="294"/>
    </row>
    <row r="12193" spans="3:9">
      <c r="C12193" s="294"/>
      <c r="E12193" s="294"/>
      <c r="I12193" s="294"/>
    </row>
    <row r="12194" spans="3:9">
      <c r="C12194" s="294"/>
      <c r="E12194" s="294"/>
      <c r="I12194" s="294"/>
    </row>
    <row r="12195" spans="3:9">
      <c r="C12195" s="294"/>
      <c r="E12195" s="294"/>
      <c r="I12195" s="294"/>
    </row>
    <row r="12196" spans="3:9">
      <c r="C12196" s="294"/>
      <c r="E12196" s="294"/>
      <c r="I12196" s="294"/>
    </row>
    <row r="12197" spans="3:9">
      <c r="C12197" s="294"/>
      <c r="E12197" s="294"/>
      <c r="I12197" s="294"/>
    </row>
    <row r="12198" spans="3:9">
      <c r="C12198" s="294"/>
      <c r="E12198" s="294"/>
      <c r="I12198" s="294"/>
    </row>
    <row r="12199" spans="3:9">
      <c r="C12199" s="294"/>
      <c r="E12199" s="294"/>
      <c r="I12199" s="294"/>
    </row>
    <row r="12200" spans="3:9">
      <c r="C12200" s="294"/>
      <c r="E12200" s="294"/>
      <c r="I12200" s="294"/>
    </row>
    <row r="12201" spans="3:9">
      <c r="C12201" s="294"/>
      <c r="E12201" s="294"/>
      <c r="I12201" s="294"/>
    </row>
    <row r="12202" spans="3:9">
      <c r="C12202" s="294"/>
      <c r="E12202" s="294"/>
      <c r="I12202" s="294"/>
    </row>
    <row r="12203" spans="3:9">
      <c r="C12203" s="294"/>
      <c r="E12203" s="294"/>
      <c r="I12203" s="294"/>
    </row>
    <row r="12204" spans="3:9">
      <c r="C12204" s="294"/>
      <c r="E12204" s="294"/>
      <c r="I12204" s="294"/>
    </row>
    <row r="12205" spans="3:9">
      <c r="C12205" s="294"/>
      <c r="E12205" s="294"/>
      <c r="I12205" s="294"/>
    </row>
    <row r="12206" spans="3:9">
      <c r="C12206" s="294"/>
      <c r="E12206" s="294"/>
      <c r="I12206" s="294"/>
    </row>
    <row r="12207" spans="3:9">
      <c r="C12207" s="294"/>
      <c r="E12207" s="294"/>
      <c r="I12207" s="294"/>
    </row>
    <row r="12208" spans="3:9">
      <c r="C12208" s="294"/>
      <c r="E12208" s="294"/>
      <c r="I12208" s="294"/>
    </row>
    <row r="12209" spans="3:9">
      <c r="C12209" s="294"/>
      <c r="E12209" s="294"/>
      <c r="I12209" s="294"/>
    </row>
    <row r="12210" spans="3:9">
      <c r="C12210" s="294"/>
      <c r="E12210" s="294"/>
      <c r="I12210" s="294"/>
    </row>
    <row r="12211" spans="3:9">
      <c r="C12211" s="294"/>
      <c r="E12211" s="294"/>
      <c r="I12211" s="294"/>
    </row>
    <row r="12212" spans="3:9">
      <c r="C12212" s="294"/>
      <c r="E12212" s="294"/>
      <c r="I12212" s="294"/>
    </row>
    <row r="12213" spans="3:9">
      <c r="C12213" s="294"/>
      <c r="E12213" s="294"/>
      <c r="I12213" s="294"/>
    </row>
    <row r="12214" spans="3:9">
      <c r="C12214" s="294"/>
      <c r="E12214" s="294"/>
      <c r="I12214" s="294"/>
    </row>
    <row r="12215" spans="3:9">
      <c r="C12215" s="294"/>
      <c r="E12215" s="294"/>
      <c r="I12215" s="294"/>
    </row>
    <row r="12216" spans="3:9">
      <c r="C12216" s="294"/>
      <c r="E12216" s="294"/>
      <c r="I12216" s="294"/>
    </row>
    <row r="12217" spans="3:9">
      <c r="C12217" s="294"/>
      <c r="E12217" s="294"/>
      <c r="I12217" s="294"/>
    </row>
    <row r="12218" spans="3:9">
      <c r="C12218" s="294"/>
      <c r="E12218" s="294"/>
      <c r="I12218" s="294"/>
    </row>
    <row r="12219" spans="3:9">
      <c r="C12219" s="294"/>
      <c r="E12219" s="294"/>
      <c r="I12219" s="294"/>
    </row>
    <row r="12220" spans="3:9">
      <c r="C12220" s="294"/>
      <c r="E12220" s="294"/>
      <c r="I12220" s="294"/>
    </row>
    <row r="12221" spans="3:9">
      <c r="C12221" s="294"/>
      <c r="E12221" s="294"/>
      <c r="I12221" s="294"/>
    </row>
    <row r="12222" spans="3:9">
      <c r="C12222" s="294"/>
      <c r="E12222" s="294"/>
      <c r="I12222" s="294"/>
    </row>
    <row r="12223" spans="3:9">
      <c r="C12223" s="294"/>
      <c r="E12223" s="294"/>
      <c r="I12223" s="294"/>
    </row>
    <row r="12224" spans="3:9">
      <c r="C12224" s="294"/>
      <c r="E12224" s="294"/>
      <c r="I12224" s="294"/>
    </row>
    <row r="12225" spans="3:9">
      <c r="C12225" s="294"/>
      <c r="E12225" s="294"/>
      <c r="I12225" s="294"/>
    </row>
    <row r="12226" spans="3:9">
      <c r="C12226" s="294"/>
      <c r="E12226" s="294"/>
      <c r="I12226" s="294"/>
    </row>
    <row r="12227" spans="3:9">
      <c r="C12227" s="294"/>
      <c r="E12227" s="294"/>
      <c r="I12227" s="294"/>
    </row>
    <row r="12228" spans="3:9">
      <c r="C12228" s="294"/>
      <c r="E12228" s="294"/>
      <c r="I12228" s="294"/>
    </row>
    <row r="12229" spans="3:9">
      <c r="C12229" s="294"/>
      <c r="E12229" s="294"/>
      <c r="I12229" s="294"/>
    </row>
    <row r="12230" spans="3:9">
      <c r="C12230" s="294"/>
      <c r="E12230" s="294"/>
      <c r="I12230" s="294"/>
    </row>
    <row r="12231" spans="3:9">
      <c r="C12231" s="294"/>
      <c r="E12231" s="294"/>
      <c r="I12231" s="294"/>
    </row>
    <row r="12232" spans="3:9">
      <c r="C12232" s="294"/>
      <c r="E12232" s="294"/>
      <c r="I12232" s="294"/>
    </row>
    <row r="12233" spans="3:9">
      <c r="C12233" s="294"/>
      <c r="E12233" s="294"/>
      <c r="I12233" s="294"/>
    </row>
    <row r="12234" spans="3:9">
      <c r="C12234" s="294"/>
      <c r="E12234" s="294"/>
      <c r="I12234" s="294"/>
    </row>
    <row r="12235" spans="3:9">
      <c r="C12235" s="294"/>
      <c r="E12235" s="294"/>
      <c r="I12235" s="294"/>
    </row>
    <row r="12236" spans="3:9">
      <c r="C12236" s="294"/>
      <c r="E12236" s="294"/>
      <c r="I12236" s="294"/>
    </row>
    <row r="12237" spans="3:9">
      <c r="C12237" s="294"/>
      <c r="E12237" s="294"/>
      <c r="I12237" s="294"/>
    </row>
    <row r="12238" spans="3:9">
      <c r="C12238" s="294"/>
      <c r="E12238" s="294"/>
      <c r="I12238" s="294"/>
    </row>
    <row r="12239" spans="3:9">
      <c r="C12239" s="294"/>
      <c r="E12239" s="294"/>
      <c r="I12239" s="294"/>
    </row>
    <row r="12240" spans="3:9">
      <c r="C12240" s="294"/>
      <c r="E12240" s="294"/>
      <c r="I12240" s="294"/>
    </row>
    <row r="12241" spans="3:9">
      <c r="C12241" s="294"/>
      <c r="E12241" s="294"/>
      <c r="I12241" s="294"/>
    </row>
    <row r="12242" spans="3:9">
      <c r="C12242" s="294"/>
      <c r="E12242" s="294"/>
      <c r="I12242" s="294"/>
    </row>
    <row r="12243" spans="3:9">
      <c r="C12243" s="294"/>
      <c r="E12243" s="294"/>
      <c r="I12243" s="294"/>
    </row>
    <row r="12244" spans="3:9">
      <c r="C12244" s="294"/>
      <c r="E12244" s="294"/>
      <c r="I12244" s="294"/>
    </row>
    <row r="12245" spans="3:9">
      <c r="C12245" s="294"/>
      <c r="E12245" s="294"/>
      <c r="I12245" s="294"/>
    </row>
    <row r="12246" spans="3:9">
      <c r="C12246" s="294"/>
      <c r="E12246" s="294"/>
      <c r="I12246" s="294"/>
    </row>
    <row r="12247" spans="3:9">
      <c r="C12247" s="294"/>
      <c r="E12247" s="294"/>
      <c r="I12247" s="294"/>
    </row>
    <row r="12248" spans="3:9">
      <c r="C12248" s="294"/>
      <c r="E12248" s="294"/>
      <c r="I12248" s="294"/>
    </row>
    <row r="12249" spans="3:9">
      <c r="C12249" s="294"/>
      <c r="E12249" s="294"/>
      <c r="I12249" s="294"/>
    </row>
    <row r="12250" spans="3:9">
      <c r="C12250" s="294"/>
      <c r="E12250" s="294"/>
      <c r="I12250" s="294"/>
    </row>
    <row r="12251" spans="3:9">
      <c r="C12251" s="294"/>
      <c r="E12251" s="294"/>
      <c r="I12251" s="294"/>
    </row>
    <row r="12252" spans="3:9">
      <c r="C12252" s="294"/>
      <c r="E12252" s="294"/>
      <c r="I12252" s="294"/>
    </row>
    <row r="12253" spans="3:9">
      <c r="C12253" s="294"/>
      <c r="E12253" s="294"/>
      <c r="I12253" s="294"/>
    </row>
    <row r="12254" spans="3:9">
      <c r="C12254" s="294"/>
      <c r="E12254" s="294"/>
      <c r="I12254" s="294"/>
    </row>
    <row r="12255" spans="3:9">
      <c r="C12255" s="294"/>
      <c r="E12255" s="294"/>
      <c r="I12255" s="294"/>
    </row>
    <row r="12256" spans="3:9">
      <c r="C12256" s="294"/>
      <c r="E12256" s="294"/>
      <c r="I12256" s="294"/>
    </row>
    <row r="12257" spans="3:9">
      <c r="C12257" s="294"/>
      <c r="E12257" s="294"/>
      <c r="I12257" s="294"/>
    </row>
    <row r="12258" spans="3:9">
      <c r="C12258" s="294"/>
      <c r="E12258" s="294"/>
      <c r="I12258" s="294"/>
    </row>
    <row r="12259" spans="3:9">
      <c r="C12259" s="294"/>
      <c r="E12259" s="294"/>
      <c r="I12259" s="294"/>
    </row>
    <row r="12260" spans="3:9">
      <c r="C12260" s="294"/>
      <c r="E12260" s="294"/>
      <c r="I12260" s="294"/>
    </row>
    <row r="12261" spans="3:9">
      <c r="C12261" s="294"/>
      <c r="E12261" s="294"/>
      <c r="I12261" s="294"/>
    </row>
    <row r="12262" spans="3:9">
      <c r="C12262" s="294"/>
      <c r="E12262" s="294"/>
      <c r="I12262" s="294"/>
    </row>
    <row r="12263" spans="3:9">
      <c r="C12263" s="294"/>
      <c r="E12263" s="294"/>
      <c r="I12263" s="294"/>
    </row>
    <row r="12264" spans="3:9">
      <c r="C12264" s="294"/>
      <c r="E12264" s="294"/>
      <c r="I12264" s="294"/>
    </row>
    <row r="12265" spans="3:9">
      <c r="C12265" s="294"/>
      <c r="E12265" s="294"/>
      <c r="I12265" s="294"/>
    </row>
    <row r="12266" spans="3:9">
      <c r="C12266" s="294"/>
      <c r="E12266" s="294"/>
      <c r="I12266" s="294"/>
    </row>
    <row r="12267" spans="3:9">
      <c r="C12267" s="294"/>
      <c r="E12267" s="294"/>
      <c r="I12267" s="294"/>
    </row>
    <row r="12268" spans="3:9">
      <c r="C12268" s="294"/>
      <c r="E12268" s="294"/>
      <c r="I12268" s="294"/>
    </row>
    <row r="12269" spans="3:9">
      <c r="C12269" s="294"/>
      <c r="E12269" s="294"/>
      <c r="I12269" s="294"/>
    </row>
    <row r="12270" spans="3:9">
      <c r="C12270" s="294"/>
      <c r="E12270" s="294"/>
      <c r="I12270" s="294"/>
    </row>
    <row r="12271" spans="3:9">
      <c r="C12271" s="294"/>
      <c r="E12271" s="294"/>
      <c r="I12271" s="294"/>
    </row>
    <row r="12272" spans="3:9">
      <c r="C12272" s="294"/>
      <c r="E12272" s="294"/>
      <c r="I12272" s="294"/>
    </row>
    <row r="12273" spans="3:9">
      <c r="C12273" s="294"/>
      <c r="E12273" s="294"/>
      <c r="I12273" s="294"/>
    </row>
    <row r="12274" spans="3:9">
      <c r="C12274" s="294"/>
      <c r="E12274" s="294"/>
      <c r="I12274" s="294"/>
    </row>
    <row r="12275" spans="3:9">
      <c r="C12275" s="294"/>
      <c r="E12275" s="294"/>
      <c r="I12275" s="294"/>
    </row>
    <row r="12276" spans="3:9">
      <c r="C12276" s="294"/>
      <c r="E12276" s="294"/>
      <c r="I12276" s="294"/>
    </row>
    <row r="12277" spans="3:9">
      <c r="C12277" s="294"/>
      <c r="E12277" s="294"/>
      <c r="I12277" s="294"/>
    </row>
    <row r="12278" spans="3:9">
      <c r="C12278" s="294"/>
      <c r="E12278" s="294"/>
      <c r="I12278" s="294"/>
    </row>
    <row r="12279" spans="3:9">
      <c r="C12279" s="294"/>
      <c r="E12279" s="294"/>
      <c r="I12279" s="294"/>
    </row>
    <row r="12280" spans="3:9">
      <c r="C12280" s="294"/>
      <c r="E12280" s="294"/>
      <c r="I12280" s="294"/>
    </row>
    <row r="12281" spans="3:9">
      <c r="C12281" s="294"/>
      <c r="E12281" s="294"/>
      <c r="I12281" s="294"/>
    </row>
    <row r="12282" spans="3:9">
      <c r="C12282" s="294"/>
      <c r="E12282" s="294"/>
      <c r="I12282" s="294"/>
    </row>
    <row r="12283" spans="3:9">
      <c r="C12283" s="294"/>
      <c r="E12283" s="294"/>
      <c r="I12283" s="294"/>
    </row>
    <row r="12284" spans="3:9">
      <c r="C12284" s="294"/>
      <c r="E12284" s="294"/>
      <c r="I12284" s="294"/>
    </row>
    <row r="12285" spans="3:9">
      <c r="C12285" s="294"/>
      <c r="E12285" s="294"/>
      <c r="I12285" s="294"/>
    </row>
    <row r="12286" spans="3:9">
      <c r="C12286" s="294"/>
      <c r="E12286" s="294"/>
      <c r="I12286" s="294"/>
    </row>
    <row r="12287" spans="3:9">
      <c r="C12287" s="294"/>
      <c r="E12287" s="294"/>
      <c r="I12287" s="294"/>
    </row>
    <row r="12288" spans="3:9">
      <c r="C12288" s="294"/>
      <c r="E12288" s="294"/>
      <c r="I12288" s="294"/>
    </row>
    <row r="12289" spans="3:9">
      <c r="C12289" s="294"/>
      <c r="E12289" s="294"/>
      <c r="I12289" s="294"/>
    </row>
    <row r="12290" spans="3:9">
      <c r="C12290" s="294"/>
      <c r="E12290" s="294"/>
      <c r="I12290" s="294"/>
    </row>
    <row r="12291" spans="3:9">
      <c r="C12291" s="294"/>
      <c r="E12291" s="294"/>
      <c r="I12291" s="294"/>
    </row>
    <row r="12292" spans="3:9">
      <c r="C12292" s="294"/>
      <c r="E12292" s="294"/>
      <c r="I12292" s="294"/>
    </row>
    <row r="12293" spans="3:9">
      <c r="C12293" s="294"/>
      <c r="E12293" s="294"/>
      <c r="I12293" s="294"/>
    </row>
    <row r="12294" spans="3:9">
      <c r="C12294" s="294"/>
      <c r="E12294" s="294"/>
      <c r="I12294" s="294"/>
    </row>
    <row r="12295" spans="3:9">
      <c r="C12295" s="294"/>
      <c r="E12295" s="294"/>
      <c r="I12295" s="294"/>
    </row>
    <row r="12296" spans="3:9">
      <c r="C12296" s="294"/>
      <c r="E12296" s="294"/>
      <c r="I12296" s="294"/>
    </row>
    <row r="12297" spans="3:9">
      <c r="C12297" s="294"/>
      <c r="E12297" s="294"/>
      <c r="I12297" s="294"/>
    </row>
    <row r="12298" spans="3:9">
      <c r="C12298" s="294"/>
      <c r="E12298" s="294"/>
      <c r="I12298" s="294"/>
    </row>
    <row r="12299" spans="3:9">
      <c r="C12299" s="294"/>
      <c r="E12299" s="294"/>
      <c r="I12299" s="294"/>
    </row>
    <row r="12300" spans="3:9">
      <c r="C12300" s="294"/>
      <c r="E12300" s="294"/>
      <c r="I12300" s="294"/>
    </row>
    <row r="12301" spans="3:9">
      <c r="C12301" s="294"/>
      <c r="E12301" s="294"/>
      <c r="I12301" s="294"/>
    </row>
    <row r="12302" spans="3:9">
      <c r="C12302" s="294"/>
      <c r="E12302" s="294"/>
      <c r="I12302" s="294"/>
    </row>
    <row r="12303" spans="3:9">
      <c r="C12303" s="294"/>
      <c r="E12303" s="294"/>
      <c r="I12303" s="294"/>
    </row>
    <row r="12304" spans="3:9">
      <c r="C12304" s="294"/>
      <c r="E12304" s="294"/>
      <c r="I12304" s="294"/>
    </row>
    <row r="12305" spans="3:9">
      <c r="C12305" s="294"/>
      <c r="E12305" s="294"/>
      <c r="I12305" s="294"/>
    </row>
    <row r="12306" spans="3:9">
      <c r="C12306" s="294"/>
      <c r="E12306" s="294"/>
      <c r="I12306" s="294"/>
    </row>
    <row r="12307" spans="3:9">
      <c r="C12307" s="294"/>
      <c r="E12307" s="294"/>
      <c r="I12307" s="294"/>
    </row>
    <row r="12308" spans="3:9">
      <c r="C12308" s="294"/>
      <c r="E12308" s="294"/>
      <c r="I12308" s="294"/>
    </row>
    <row r="12309" spans="3:9">
      <c r="C12309" s="294"/>
      <c r="E12309" s="294"/>
      <c r="I12309" s="294"/>
    </row>
    <row r="12310" spans="3:9">
      <c r="C12310" s="294"/>
      <c r="E12310" s="294"/>
      <c r="I12310" s="294"/>
    </row>
    <row r="12311" spans="3:9">
      <c r="C12311" s="294"/>
      <c r="E12311" s="294"/>
      <c r="I12311" s="294"/>
    </row>
    <row r="12312" spans="3:9">
      <c r="C12312" s="294"/>
      <c r="E12312" s="294"/>
      <c r="I12312" s="294"/>
    </row>
    <row r="12313" spans="3:9">
      <c r="C12313" s="294"/>
      <c r="E12313" s="294"/>
      <c r="I12313" s="294"/>
    </row>
    <row r="12314" spans="3:9">
      <c r="C12314" s="294"/>
      <c r="E12314" s="294"/>
      <c r="I12314" s="294"/>
    </row>
    <row r="12315" spans="3:9">
      <c r="C12315" s="294"/>
      <c r="E12315" s="294"/>
      <c r="I12315" s="294"/>
    </row>
    <row r="12316" spans="3:9">
      <c r="C12316" s="294"/>
      <c r="E12316" s="294"/>
      <c r="I12316" s="294"/>
    </row>
    <row r="12317" spans="3:9">
      <c r="C12317" s="294"/>
      <c r="E12317" s="294"/>
      <c r="I12317" s="294"/>
    </row>
    <row r="12318" spans="3:9">
      <c r="C12318" s="294"/>
      <c r="E12318" s="294"/>
      <c r="I12318" s="294"/>
    </row>
    <row r="12319" spans="3:9">
      <c r="C12319" s="294"/>
      <c r="E12319" s="294"/>
      <c r="I12319" s="294"/>
    </row>
    <row r="12320" spans="3:9">
      <c r="C12320" s="294"/>
      <c r="E12320" s="294"/>
      <c r="I12320" s="294"/>
    </row>
    <row r="12321" spans="3:9">
      <c r="C12321" s="294"/>
      <c r="E12321" s="294"/>
      <c r="I12321" s="294"/>
    </row>
    <row r="12322" spans="3:9">
      <c r="C12322" s="294"/>
      <c r="E12322" s="294"/>
      <c r="I12322" s="294"/>
    </row>
    <row r="12323" spans="3:9">
      <c r="C12323" s="294"/>
      <c r="E12323" s="294"/>
      <c r="I12323" s="294"/>
    </row>
    <row r="12324" spans="3:9">
      <c r="C12324" s="294"/>
      <c r="E12324" s="294"/>
      <c r="I12324" s="294"/>
    </row>
    <row r="12325" spans="3:9">
      <c r="C12325" s="294"/>
      <c r="E12325" s="294"/>
      <c r="I12325" s="294"/>
    </row>
    <row r="12326" spans="3:9">
      <c r="C12326" s="294"/>
      <c r="E12326" s="294"/>
      <c r="I12326" s="294"/>
    </row>
    <row r="12327" spans="3:9">
      <c r="C12327" s="294"/>
      <c r="E12327" s="294"/>
      <c r="I12327" s="294"/>
    </row>
    <row r="12328" spans="3:9">
      <c r="C12328" s="294"/>
      <c r="E12328" s="294"/>
      <c r="I12328" s="294"/>
    </row>
    <row r="12329" spans="3:9">
      <c r="C12329" s="294"/>
      <c r="E12329" s="294"/>
      <c r="I12329" s="294"/>
    </row>
    <row r="12330" spans="3:9">
      <c r="C12330" s="294"/>
      <c r="E12330" s="294"/>
      <c r="I12330" s="294"/>
    </row>
    <row r="12331" spans="3:9">
      <c r="C12331" s="294"/>
      <c r="E12331" s="294"/>
      <c r="I12331" s="294"/>
    </row>
    <row r="12332" spans="3:9">
      <c r="C12332" s="294"/>
      <c r="E12332" s="294"/>
      <c r="I12332" s="294"/>
    </row>
    <row r="12333" spans="3:9">
      <c r="C12333" s="294"/>
      <c r="E12333" s="294"/>
      <c r="I12333" s="294"/>
    </row>
    <row r="12334" spans="3:9">
      <c r="C12334" s="294"/>
      <c r="E12334" s="294"/>
      <c r="I12334" s="294"/>
    </row>
    <row r="12335" spans="3:9">
      <c r="C12335" s="294"/>
      <c r="E12335" s="294"/>
      <c r="I12335" s="294"/>
    </row>
    <row r="12336" spans="3:9">
      <c r="C12336" s="294"/>
      <c r="E12336" s="294"/>
      <c r="I12336" s="294"/>
    </row>
    <row r="12337" spans="3:9">
      <c r="C12337" s="294"/>
      <c r="E12337" s="294"/>
      <c r="I12337" s="294"/>
    </row>
    <row r="12338" spans="3:9">
      <c r="C12338" s="294"/>
      <c r="E12338" s="294"/>
      <c r="I12338" s="294"/>
    </row>
    <row r="12339" spans="3:9">
      <c r="C12339" s="294"/>
      <c r="E12339" s="294"/>
      <c r="I12339" s="294"/>
    </row>
    <row r="12340" spans="3:9">
      <c r="C12340" s="294"/>
      <c r="E12340" s="294"/>
      <c r="I12340" s="294"/>
    </row>
    <row r="12341" spans="3:9">
      <c r="C12341" s="294"/>
      <c r="E12341" s="294"/>
      <c r="I12341" s="294"/>
    </row>
    <row r="12342" spans="3:9">
      <c r="C12342" s="294"/>
      <c r="E12342" s="294"/>
      <c r="I12342" s="294"/>
    </row>
    <row r="12343" spans="3:9">
      <c r="C12343" s="294"/>
      <c r="E12343" s="294"/>
      <c r="I12343" s="294"/>
    </row>
    <row r="12344" spans="3:9">
      <c r="C12344" s="294"/>
      <c r="E12344" s="294"/>
      <c r="I12344" s="294"/>
    </row>
    <row r="12345" spans="3:9">
      <c r="C12345" s="294"/>
      <c r="E12345" s="294"/>
      <c r="I12345" s="294"/>
    </row>
    <row r="12346" spans="3:9">
      <c r="C12346" s="294"/>
      <c r="E12346" s="294"/>
      <c r="I12346" s="294"/>
    </row>
    <row r="12347" spans="3:9">
      <c r="C12347" s="294"/>
      <c r="E12347" s="294"/>
      <c r="I12347" s="294"/>
    </row>
    <row r="12348" spans="3:9">
      <c r="C12348" s="294"/>
      <c r="E12348" s="294"/>
      <c r="I12348" s="294"/>
    </row>
    <row r="12349" spans="3:9">
      <c r="C12349" s="294"/>
      <c r="E12349" s="294"/>
      <c r="I12349" s="294"/>
    </row>
    <row r="12350" spans="3:9">
      <c r="C12350" s="294"/>
      <c r="E12350" s="294"/>
      <c r="I12350" s="294"/>
    </row>
    <row r="12351" spans="3:9">
      <c r="C12351" s="294"/>
      <c r="E12351" s="294"/>
      <c r="I12351" s="294"/>
    </row>
    <row r="12352" spans="3:9">
      <c r="C12352" s="294"/>
      <c r="E12352" s="294"/>
      <c r="I12352" s="294"/>
    </row>
    <row r="12353" spans="3:9">
      <c r="C12353" s="294"/>
      <c r="E12353" s="294"/>
      <c r="I12353" s="294"/>
    </row>
    <row r="12354" spans="3:9">
      <c r="C12354" s="294"/>
      <c r="E12354" s="294"/>
      <c r="I12354" s="294"/>
    </row>
    <row r="12355" spans="3:9">
      <c r="C12355" s="294"/>
      <c r="E12355" s="294"/>
      <c r="I12355" s="294"/>
    </row>
    <row r="12356" spans="3:9">
      <c r="C12356" s="294"/>
      <c r="E12356" s="294"/>
      <c r="I12356" s="294"/>
    </row>
    <row r="12357" spans="3:9">
      <c r="C12357" s="294"/>
      <c r="E12357" s="294"/>
      <c r="I12357" s="294"/>
    </row>
    <row r="12358" spans="3:9">
      <c r="C12358" s="294"/>
      <c r="E12358" s="294"/>
      <c r="I12358" s="294"/>
    </row>
    <row r="12359" spans="3:9">
      <c r="C12359" s="294"/>
      <c r="E12359" s="294"/>
      <c r="I12359" s="294"/>
    </row>
    <row r="12360" spans="3:9">
      <c r="C12360" s="294"/>
      <c r="E12360" s="294"/>
      <c r="I12360" s="294"/>
    </row>
    <row r="12361" spans="3:9">
      <c r="C12361" s="294"/>
      <c r="E12361" s="294"/>
      <c r="I12361" s="294"/>
    </row>
    <row r="12362" spans="3:9">
      <c r="C12362" s="294"/>
      <c r="E12362" s="294"/>
      <c r="I12362" s="294"/>
    </row>
    <row r="12363" spans="3:9">
      <c r="C12363" s="294"/>
      <c r="E12363" s="294"/>
      <c r="I12363" s="294"/>
    </row>
    <row r="12364" spans="3:9">
      <c r="C12364" s="294"/>
      <c r="E12364" s="294"/>
      <c r="I12364" s="294"/>
    </row>
    <row r="12365" spans="3:9">
      <c r="C12365" s="294"/>
      <c r="E12365" s="294"/>
      <c r="I12365" s="294"/>
    </row>
    <row r="12366" spans="3:9">
      <c r="C12366" s="294"/>
      <c r="E12366" s="294"/>
      <c r="I12366" s="294"/>
    </row>
    <row r="12367" spans="3:9">
      <c r="C12367" s="294"/>
      <c r="E12367" s="294"/>
      <c r="I12367" s="294"/>
    </row>
    <row r="12368" spans="3:9">
      <c r="C12368" s="294"/>
      <c r="E12368" s="294"/>
      <c r="I12368" s="294"/>
    </row>
    <row r="12369" spans="3:9">
      <c r="C12369" s="294"/>
      <c r="E12369" s="294"/>
      <c r="I12369" s="294"/>
    </row>
    <row r="12370" spans="3:9">
      <c r="C12370" s="294"/>
      <c r="E12370" s="294"/>
      <c r="I12370" s="294"/>
    </row>
    <row r="12371" spans="3:9">
      <c r="C12371" s="294"/>
      <c r="E12371" s="294"/>
      <c r="I12371" s="294"/>
    </row>
    <row r="12372" spans="3:9">
      <c r="C12372" s="294"/>
      <c r="E12372" s="294"/>
      <c r="I12372" s="294"/>
    </row>
    <row r="12373" spans="3:9">
      <c r="C12373" s="294"/>
      <c r="E12373" s="294"/>
      <c r="I12373" s="294"/>
    </row>
    <row r="12374" spans="3:9">
      <c r="C12374" s="294"/>
      <c r="E12374" s="294"/>
      <c r="I12374" s="294"/>
    </row>
    <row r="12375" spans="3:9">
      <c r="C12375" s="294"/>
      <c r="E12375" s="294"/>
      <c r="I12375" s="294"/>
    </row>
    <row r="12376" spans="3:9">
      <c r="C12376" s="294"/>
      <c r="E12376" s="294"/>
      <c r="I12376" s="294"/>
    </row>
    <row r="12377" spans="3:9">
      <c r="C12377" s="294"/>
      <c r="E12377" s="294"/>
      <c r="I12377" s="294"/>
    </row>
    <row r="12378" spans="3:9">
      <c r="C12378" s="294"/>
      <c r="E12378" s="294"/>
      <c r="I12378" s="294"/>
    </row>
    <row r="12379" spans="3:9">
      <c r="C12379" s="294"/>
      <c r="E12379" s="294"/>
      <c r="I12379" s="294"/>
    </row>
    <row r="12380" spans="3:9">
      <c r="C12380" s="294"/>
      <c r="E12380" s="294"/>
      <c r="I12380" s="294"/>
    </row>
    <row r="12381" spans="3:9">
      <c r="C12381" s="294"/>
      <c r="E12381" s="294"/>
      <c r="I12381" s="294"/>
    </row>
    <row r="12382" spans="3:9">
      <c r="C12382" s="294"/>
      <c r="E12382" s="294"/>
      <c r="I12382" s="294"/>
    </row>
    <row r="12383" spans="3:9">
      <c r="C12383" s="294"/>
      <c r="E12383" s="294"/>
      <c r="I12383" s="294"/>
    </row>
    <row r="12384" spans="3:9">
      <c r="C12384" s="294"/>
      <c r="E12384" s="294"/>
      <c r="I12384" s="294"/>
    </row>
    <row r="12385" spans="3:9">
      <c r="C12385" s="294"/>
      <c r="E12385" s="294"/>
      <c r="I12385" s="294"/>
    </row>
    <row r="12386" spans="3:9">
      <c r="C12386" s="294"/>
      <c r="E12386" s="294"/>
      <c r="I12386" s="294"/>
    </row>
    <row r="12387" spans="3:9">
      <c r="C12387" s="294"/>
      <c r="E12387" s="294"/>
      <c r="I12387" s="294"/>
    </row>
    <row r="12388" spans="3:9">
      <c r="C12388" s="294"/>
      <c r="E12388" s="294"/>
      <c r="I12388" s="294"/>
    </row>
    <row r="12389" spans="3:9">
      <c r="C12389" s="294"/>
      <c r="E12389" s="294"/>
      <c r="I12389" s="294"/>
    </row>
    <row r="12390" spans="3:9">
      <c r="C12390" s="294"/>
      <c r="E12390" s="294"/>
      <c r="I12390" s="294"/>
    </row>
    <row r="12391" spans="3:9">
      <c r="C12391" s="294"/>
      <c r="E12391" s="294"/>
      <c r="I12391" s="294"/>
    </row>
    <row r="12392" spans="3:9">
      <c r="C12392" s="294"/>
      <c r="E12392" s="294"/>
      <c r="I12392" s="294"/>
    </row>
    <row r="12393" spans="3:9">
      <c r="C12393" s="294"/>
      <c r="E12393" s="294"/>
      <c r="I12393" s="294"/>
    </row>
    <row r="12394" spans="3:9">
      <c r="C12394" s="294"/>
      <c r="E12394" s="294"/>
      <c r="I12394" s="294"/>
    </row>
    <row r="12395" spans="3:9">
      <c r="C12395" s="294"/>
      <c r="E12395" s="294"/>
      <c r="I12395" s="294"/>
    </row>
    <row r="12396" spans="3:9">
      <c r="C12396" s="294"/>
      <c r="E12396" s="294"/>
      <c r="I12396" s="294"/>
    </row>
    <row r="12397" spans="3:9">
      <c r="C12397" s="294"/>
      <c r="E12397" s="294"/>
      <c r="I12397" s="294"/>
    </row>
    <row r="12398" spans="3:9">
      <c r="C12398" s="294"/>
      <c r="E12398" s="294"/>
      <c r="I12398" s="294"/>
    </row>
    <row r="12399" spans="3:9">
      <c r="C12399" s="294"/>
      <c r="E12399" s="294"/>
      <c r="I12399" s="294"/>
    </row>
    <row r="12400" spans="3:9">
      <c r="C12400" s="294"/>
      <c r="E12400" s="294"/>
      <c r="I12400" s="294"/>
    </row>
    <row r="12401" spans="3:9">
      <c r="C12401" s="294"/>
      <c r="E12401" s="294"/>
      <c r="I12401" s="294"/>
    </row>
    <row r="12402" spans="3:9">
      <c r="C12402" s="294"/>
      <c r="E12402" s="294"/>
      <c r="I12402" s="294"/>
    </row>
    <row r="12403" spans="3:9">
      <c r="C12403" s="294"/>
      <c r="E12403" s="294"/>
      <c r="I12403" s="294"/>
    </row>
    <row r="12404" spans="3:9">
      <c r="C12404" s="294"/>
      <c r="E12404" s="294"/>
      <c r="I12404" s="294"/>
    </row>
    <row r="12405" spans="3:9">
      <c r="C12405" s="294"/>
      <c r="E12405" s="294"/>
      <c r="I12405" s="294"/>
    </row>
    <row r="12406" spans="3:9">
      <c r="C12406" s="294"/>
      <c r="E12406" s="294"/>
      <c r="I12406" s="294"/>
    </row>
    <row r="12407" spans="3:9">
      <c r="C12407" s="294"/>
      <c r="E12407" s="294"/>
      <c r="I12407" s="294"/>
    </row>
    <row r="12408" spans="3:9">
      <c r="C12408" s="294"/>
      <c r="E12408" s="294"/>
      <c r="I12408" s="294"/>
    </row>
    <row r="12409" spans="3:9">
      <c r="C12409" s="294"/>
      <c r="E12409" s="294"/>
      <c r="I12409" s="294"/>
    </row>
    <row r="12410" spans="3:9">
      <c r="C12410" s="294"/>
      <c r="E12410" s="294"/>
      <c r="I12410" s="294"/>
    </row>
    <row r="12411" spans="3:9">
      <c r="C12411" s="294"/>
      <c r="E12411" s="294"/>
      <c r="I12411" s="294"/>
    </row>
    <row r="12412" spans="3:9">
      <c r="C12412" s="294"/>
      <c r="E12412" s="294"/>
      <c r="I12412" s="294"/>
    </row>
    <row r="12413" spans="3:9">
      <c r="C12413" s="294"/>
      <c r="E12413" s="294"/>
      <c r="I12413" s="294"/>
    </row>
    <row r="12414" spans="3:9">
      <c r="C12414" s="294"/>
      <c r="E12414" s="294"/>
      <c r="I12414" s="294"/>
    </row>
    <row r="12415" spans="3:9">
      <c r="C12415" s="294"/>
      <c r="E12415" s="294"/>
      <c r="I12415" s="294"/>
    </row>
    <row r="12416" spans="3:9">
      <c r="C12416" s="294"/>
      <c r="E12416" s="294"/>
      <c r="I12416" s="294"/>
    </row>
    <row r="12417" spans="3:9">
      <c r="C12417" s="294"/>
      <c r="E12417" s="294"/>
      <c r="I12417" s="294"/>
    </row>
    <row r="12418" spans="3:9">
      <c r="C12418" s="294"/>
      <c r="E12418" s="294"/>
      <c r="I12418" s="294"/>
    </row>
    <row r="12419" spans="3:9">
      <c r="C12419" s="294"/>
      <c r="E12419" s="294"/>
      <c r="I12419" s="294"/>
    </row>
    <row r="12420" spans="3:9">
      <c r="C12420" s="294"/>
      <c r="E12420" s="294"/>
      <c r="I12420" s="294"/>
    </row>
    <row r="12421" spans="3:9">
      <c r="C12421" s="294"/>
      <c r="E12421" s="294"/>
      <c r="I12421" s="294"/>
    </row>
    <row r="12422" spans="3:9">
      <c r="C12422" s="294"/>
      <c r="E12422" s="294"/>
      <c r="I12422" s="294"/>
    </row>
    <row r="12423" spans="3:9">
      <c r="C12423" s="294"/>
      <c r="E12423" s="294"/>
      <c r="I12423" s="294"/>
    </row>
    <row r="12424" spans="3:9">
      <c r="C12424" s="294"/>
      <c r="E12424" s="294"/>
      <c r="I12424" s="294"/>
    </row>
    <row r="12425" spans="3:9">
      <c r="C12425" s="294"/>
      <c r="E12425" s="294"/>
      <c r="I12425" s="294"/>
    </row>
    <row r="12426" spans="3:9">
      <c r="C12426" s="294"/>
      <c r="E12426" s="294"/>
      <c r="I12426" s="294"/>
    </row>
    <row r="12427" spans="3:9">
      <c r="C12427" s="294"/>
      <c r="E12427" s="294"/>
      <c r="I12427" s="294"/>
    </row>
    <row r="12428" spans="3:9">
      <c r="C12428" s="294"/>
      <c r="E12428" s="294"/>
      <c r="I12428" s="294"/>
    </row>
    <row r="12429" spans="3:9">
      <c r="C12429" s="294"/>
      <c r="E12429" s="294"/>
      <c r="I12429" s="294"/>
    </row>
    <row r="12430" spans="3:9">
      <c r="C12430" s="294"/>
      <c r="E12430" s="294"/>
      <c r="I12430" s="294"/>
    </row>
    <row r="12431" spans="3:9">
      <c r="C12431" s="294"/>
      <c r="E12431" s="294"/>
      <c r="I12431" s="294"/>
    </row>
    <row r="12432" spans="3:9">
      <c r="C12432" s="294"/>
      <c r="E12432" s="294"/>
      <c r="I12432" s="294"/>
    </row>
    <row r="12433" spans="3:9">
      <c r="C12433" s="294"/>
      <c r="E12433" s="294"/>
      <c r="I12433" s="294"/>
    </row>
    <row r="12434" spans="3:9">
      <c r="C12434" s="294"/>
      <c r="E12434" s="294"/>
      <c r="I12434" s="294"/>
    </row>
    <row r="12435" spans="3:9">
      <c r="C12435" s="294"/>
      <c r="E12435" s="294"/>
      <c r="I12435" s="294"/>
    </row>
    <row r="12436" spans="3:9">
      <c r="C12436" s="294"/>
      <c r="E12436" s="294"/>
      <c r="I12436" s="294"/>
    </row>
    <row r="12437" spans="3:9">
      <c r="C12437" s="294"/>
      <c r="E12437" s="294"/>
      <c r="I12437" s="294"/>
    </row>
    <row r="12438" spans="3:9">
      <c r="C12438" s="294"/>
      <c r="E12438" s="294"/>
      <c r="I12438" s="294"/>
    </row>
    <row r="12439" spans="3:9">
      <c r="C12439" s="294"/>
      <c r="E12439" s="294"/>
      <c r="I12439" s="294"/>
    </row>
    <row r="12440" spans="3:9">
      <c r="C12440" s="294"/>
      <c r="E12440" s="294"/>
      <c r="I12440" s="294"/>
    </row>
    <row r="12441" spans="3:9">
      <c r="C12441" s="294"/>
      <c r="E12441" s="294"/>
      <c r="I12441" s="294"/>
    </row>
    <row r="12442" spans="3:9">
      <c r="C12442" s="294"/>
      <c r="E12442" s="294"/>
      <c r="I12442" s="294"/>
    </row>
    <row r="12443" spans="3:9">
      <c r="C12443" s="294"/>
      <c r="E12443" s="294"/>
      <c r="I12443" s="294"/>
    </row>
    <row r="12444" spans="3:9">
      <c r="C12444" s="294"/>
      <c r="E12444" s="294"/>
      <c r="I12444" s="294"/>
    </row>
    <row r="12445" spans="3:9">
      <c r="C12445" s="294"/>
      <c r="E12445" s="294"/>
      <c r="I12445" s="294"/>
    </row>
    <row r="12446" spans="3:9">
      <c r="C12446" s="294"/>
      <c r="E12446" s="294"/>
      <c r="I12446" s="294"/>
    </row>
    <row r="12447" spans="3:9">
      <c r="C12447" s="294"/>
      <c r="E12447" s="294"/>
      <c r="I12447" s="294"/>
    </row>
    <row r="12448" spans="3:9">
      <c r="C12448" s="294"/>
      <c r="E12448" s="294"/>
      <c r="I12448" s="294"/>
    </row>
    <row r="12449" spans="3:9">
      <c r="C12449" s="294"/>
      <c r="E12449" s="294"/>
      <c r="I12449" s="294"/>
    </row>
    <row r="12450" spans="3:9">
      <c r="C12450" s="294"/>
      <c r="E12450" s="294"/>
      <c r="I12450" s="294"/>
    </row>
    <row r="12451" spans="3:9">
      <c r="C12451" s="294"/>
      <c r="E12451" s="294"/>
      <c r="I12451" s="294"/>
    </row>
    <row r="12452" spans="3:9">
      <c r="C12452" s="294"/>
      <c r="E12452" s="294"/>
      <c r="I12452" s="294"/>
    </row>
    <row r="12453" spans="3:9">
      <c r="C12453" s="294"/>
      <c r="E12453" s="294"/>
      <c r="I12453" s="294"/>
    </row>
    <row r="12454" spans="3:9">
      <c r="C12454" s="294"/>
      <c r="E12454" s="294"/>
      <c r="I12454" s="294"/>
    </row>
    <row r="12455" spans="3:9">
      <c r="C12455" s="294"/>
      <c r="E12455" s="294"/>
      <c r="I12455" s="294"/>
    </row>
    <row r="12456" spans="3:9">
      <c r="C12456" s="294"/>
      <c r="E12456" s="294"/>
      <c r="I12456" s="294"/>
    </row>
    <row r="12457" spans="3:9">
      <c r="C12457" s="294"/>
      <c r="E12457" s="294"/>
      <c r="I12457" s="294"/>
    </row>
    <row r="12458" spans="3:9">
      <c r="C12458" s="294"/>
      <c r="E12458" s="294"/>
      <c r="I12458" s="294"/>
    </row>
    <row r="12459" spans="3:9">
      <c r="C12459" s="294"/>
      <c r="E12459" s="294"/>
      <c r="I12459" s="294"/>
    </row>
    <row r="12460" spans="3:9">
      <c r="C12460" s="294"/>
      <c r="E12460" s="294"/>
      <c r="I12460" s="294"/>
    </row>
    <row r="12461" spans="3:9">
      <c r="C12461" s="294"/>
      <c r="E12461" s="294"/>
      <c r="I12461" s="294"/>
    </row>
    <row r="12462" spans="3:9">
      <c r="C12462" s="294"/>
      <c r="E12462" s="294"/>
      <c r="I12462" s="294"/>
    </row>
    <row r="12463" spans="3:9">
      <c r="C12463" s="294"/>
      <c r="E12463" s="294"/>
      <c r="I12463" s="294"/>
    </row>
    <row r="12464" spans="3:9">
      <c r="C12464" s="294"/>
      <c r="E12464" s="294"/>
      <c r="I12464" s="294"/>
    </row>
    <row r="12465" spans="3:9">
      <c r="C12465" s="294"/>
      <c r="E12465" s="294"/>
      <c r="I12465" s="294"/>
    </row>
    <row r="12466" spans="3:9">
      <c r="C12466" s="294"/>
      <c r="E12466" s="294"/>
      <c r="I12466" s="294"/>
    </row>
    <row r="12467" spans="3:9">
      <c r="C12467" s="294"/>
      <c r="E12467" s="294"/>
      <c r="I12467" s="294"/>
    </row>
    <row r="12468" spans="3:9">
      <c r="C12468" s="294"/>
      <c r="E12468" s="294"/>
      <c r="I12468" s="294"/>
    </row>
    <row r="12469" spans="3:9">
      <c r="C12469" s="294"/>
      <c r="E12469" s="294"/>
      <c r="I12469" s="294"/>
    </row>
    <row r="12470" spans="3:9">
      <c r="C12470" s="294"/>
      <c r="E12470" s="294"/>
      <c r="I12470" s="294"/>
    </row>
    <row r="12471" spans="3:9">
      <c r="C12471" s="294"/>
      <c r="E12471" s="294"/>
      <c r="I12471" s="294"/>
    </row>
    <row r="12472" spans="3:9">
      <c r="C12472" s="294"/>
      <c r="E12472" s="294"/>
      <c r="I12472" s="294"/>
    </row>
    <row r="12473" spans="3:9">
      <c r="C12473" s="294"/>
      <c r="E12473" s="294"/>
      <c r="I12473" s="294"/>
    </row>
    <row r="12474" spans="3:9">
      <c r="C12474" s="294"/>
      <c r="E12474" s="294"/>
      <c r="I12474" s="294"/>
    </row>
    <row r="12475" spans="3:9">
      <c r="C12475" s="294"/>
      <c r="E12475" s="294"/>
      <c r="I12475" s="294"/>
    </row>
    <row r="12476" spans="3:9">
      <c r="C12476" s="294"/>
      <c r="E12476" s="294"/>
      <c r="I12476" s="294"/>
    </row>
    <row r="12477" spans="3:9">
      <c r="C12477" s="294"/>
      <c r="E12477" s="294"/>
      <c r="I12477" s="294"/>
    </row>
    <row r="12478" spans="3:9">
      <c r="C12478" s="294"/>
      <c r="E12478" s="294"/>
      <c r="I12478" s="294"/>
    </row>
    <row r="12479" spans="3:9">
      <c r="C12479" s="294"/>
      <c r="E12479" s="294"/>
      <c r="I12479" s="294"/>
    </row>
    <row r="12480" spans="3:9">
      <c r="C12480" s="294"/>
      <c r="E12480" s="294"/>
      <c r="I12480" s="294"/>
    </row>
    <row r="12481" spans="3:9">
      <c r="C12481" s="294"/>
      <c r="E12481" s="294"/>
      <c r="I12481" s="294"/>
    </row>
    <row r="12482" spans="3:9">
      <c r="C12482" s="294"/>
      <c r="E12482" s="294"/>
      <c r="I12482" s="294"/>
    </row>
    <row r="12483" spans="3:9">
      <c r="C12483" s="294"/>
      <c r="E12483" s="294"/>
      <c r="I12483" s="294"/>
    </row>
    <row r="12484" spans="3:9">
      <c r="C12484" s="294"/>
      <c r="E12484" s="294"/>
      <c r="I12484" s="294"/>
    </row>
    <row r="12485" spans="3:9">
      <c r="C12485" s="294"/>
      <c r="E12485" s="294"/>
      <c r="I12485" s="294"/>
    </row>
    <row r="12486" spans="3:9">
      <c r="C12486" s="294"/>
      <c r="E12486" s="294"/>
      <c r="I12486" s="294"/>
    </row>
    <row r="12487" spans="3:9">
      <c r="C12487" s="294"/>
      <c r="E12487" s="294"/>
      <c r="I12487" s="294"/>
    </row>
    <row r="12488" spans="3:9">
      <c r="C12488" s="294"/>
      <c r="E12488" s="294"/>
      <c r="I12488" s="294"/>
    </row>
    <row r="12489" spans="3:9">
      <c r="C12489" s="294"/>
      <c r="E12489" s="294"/>
      <c r="I12489" s="294"/>
    </row>
    <row r="12490" spans="3:9">
      <c r="C12490" s="294"/>
      <c r="E12490" s="294"/>
      <c r="I12490" s="294"/>
    </row>
    <row r="12491" spans="3:9">
      <c r="C12491" s="294"/>
      <c r="E12491" s="294"/>
      <c r="I12491" s="294"/>
    </row>
    <row r="12492" spans="3:9">
      <c r="C12492" s="294"/>
      <c r="E12492" s="294"/>
      <c r="I12492" s="294"/>
    </row>
    <row r="12493" spans="3:9">
      <c r="C12493" s="294"/>
      <c r="E12493" s="294"/>
      <c r="I12493" s="294"/>
    </row>
    <row r="12494" spans="3:9">
      <c r="C12494" s="294"/>
      <c r="E12494" s="294"/>
      <c r="I12494" s="294"/>
    </row>
    <row r="12495" spans="3:9">
      <c r="C12495" s="294"/>
      <c r="E12495" s="294"/>
      <c r="I12495" s="294"/>
    </row>
    <row r="12496" spans="3:9">
      <c r="C12496" s="294"/>
      <c r="E12496" s="294"/>
      <c r="I12496" s="294"/>
    </row>
    <row r="12497" spans="3:9">
      <c r="C12497" s="294"/>
      <c r="E12497" s="294"/>
      <c r="I12497" s="294"/>
    </row>
    <row r="12498" spans="3:9">
      <c r="C12498" s="294"/>
      <c r="E12498" s="294"/>
      <c r="I12498" s="294"/>
    </row>
    <row r="12499" spans="3:9">
      <c r="C12499" s="294"/>
      <c r="E12499" s="294"/>
      <c r="I12499" s="294"/>
    </row>
    <row r="12500" spans="3:9">
      <c r="C12500" s="294"/>
      <c r="E12500" s="294"/>
      <c r="I12500" s="294"/>
    </row>
    <row r="12501" spans="3:9">
      <c r="C12501" s="294"/>
      <c r="E12501" s="294"/>
      <c r="I12501" s="294"/>
    </row>
    <row r="12502" spans="3:9">
      <c r="C12502" s="294"/>
      <c r="E12502" s="294"/>
      <c r="I12502" s="294"/>
    </row>
    <row r="12503" spans="3:9">
      <c r="C12503" s="294"/>
      <c r="E12503" s="294"/>
      <c r="I12503" s="294"/>
    </row>
    <row r="12504" spans="3:9">
      <c r="C12504" s="294"/>
      <c r="E12504" s="294"/>
      <c r="I12504" s="294"/>
    </row>
    <row r="12505" spans="3:9">
      <c r="C12505" s="294"/>
      <c r="E12505" s="294"/>
      <c r="I12505" s="294"/>
    </row>
    <row r="12506" spans="3:9">
      <c r="C12506" s="294"/>
      <c r="E12506" s="294"/>
      <c r="I12506" s="294"/>
    </row>
    <row r="12507" spans="3:9">
      <c r="C12507" s="294"/>
      <c r="E12507" s="294"/>
      <c r="I12507" s="294"/>
    </row>
    <row r="12508" spans="3:9">
      <c r="C12508" s="294"/>
      <c r="E12508" s="294"/>
      <c r="I12508" s="294"/>
    </row>
    <row r="12509" spans="3:9">
      <c r="C12509" s="294"/>
      <c r="E12509" s="294"/>
      <c r="I12509" s="294"/>
    </row>
    <row r="12510" spans="3:9">
      <c r="C12510" s="294"/>
      <c r="E12510" s="294"/>
      <c r="I12510" s="294"/>
    </row>
    <row r="12511" spans="3:9">
      <c r="C12511" s="294"/>
      <c r="E12511" s="294"/>
      <c r="I12511" s="294"/>
    </row>
    <row r="12512" spans="3:9">
      <c r="C12512" s="294"/>
      <c r="E12512" s="294"/>
      <c r="I12512" s="294"/>
    </row>
    <row r="12513" spans="3:9">
      <c r="C12513" s="294"/>
      <c r="E12513" s="294"/>
      <c r="I12513" s="294"/>
    </row>
    <row r="12514" spans="3:9">
      <c r="C12514" s="294"/>
      <c r="E12514" s="294"/>
      <c r="I12514" s="294"/>
    </row>
    <row r="12515" spans="3:9">
      <c r="C12515" s="294"/>
      <c r="E12515" s="294"/>
      <c r="I12515" s="294"/>
    </row>
    <row r="12516" spans="3:9">
      <c r="C12516" s="294"/>
      <c r="E12516" s="294"/>
      <c r="I12516" s="294"/>
    </row>
    <row r="12517" spans="3:9">
      <c r="C12517" s="294"/>
      <c r="E12517" s="294"/>
      <c r="I12517" s="294"/>
    </row>
    <row r="12518" spans="3:9">
      <c r="C12518" s="294"/>
      <c r="E12518" s="294"/>
      <c r="I12518" s="294"/>
    </row>
    <row r="12519" spans="3:9">
      <c r="C12519" s="294"/>
      <c r="E12519" s="294"/>
      <c r="I12519" s="294"/>
    </row>
    <row r="12520" spans="3:9">
      <c r="C12520" s="294"/>
      <c r="E12520" s="294"/>
      <c r="I12520" s="294"/>
    </row>
    <row r="12521" spans="3:9">
      <c r="C12521" s="294"/>
      <c r="E12521" s="294"/>
      <c r="I12521" s="294"/>
    </row>
    <row r="12522" spans="3:9">
      <c r="C12522" s="294"/>
      <c r="E12522" s="294"/>
      <c r="I12522" s="294"/>
    </row>
    <row r="12523" spans="3:9">
      <c r="C12523" s="294"/>
      <c r="E12523" s="294"/>
      <c r="I12523" s="294"/>
    </row>
    <row r="12524" spans="3:9">
      <c r="C12524" s="294"/>
      <c r="E12524" s="294"/>
      <c r="I12524" s="294"/>
    </row>
    <row r="12525" spans="3:9">
      <c r="C12525" s="294"/>
      <c r="E12525" s="294"/>
      <c r="I12525" s="294"/>
    </row>
    <row r="12526" spans="3:9">
      <c r="C12526" s="294"/>
      <c r="E12526" s="294"/>
      <c r="I12526" s="294"/>
    </row>
    <row r="12527" spans="3:9">
      <c r="C12527" s="294"/>
      <c r="E12527" s="294"/>
      <c r="I12527" s="294"/>
    </row>
    <row r="12528" spans="3:9">
      <c r="C12528" s="294"/>
      <c r="E12528" s="294"/>
      <c r="I12528" s="294"/>
    </row>
    <row r="12529" spans="3:9">
      <c r="C12529" s="294"/>
      <c r="E12529" s="294"/>
      <c r="I12529" s="294"/>
    </row>
    <row r="12530" spans="3:9">
      <c r="C12530" s="294"/>
      <c r="E12530" s="294"/>
      <c r="I12530" s="294"/>
    </row>
    <row r="12531" spans="3:9">
      <c r="C12531" s="294"/>
      <c r="E12531" s="294"/>
      <c r="I12531" s="294"/>
    </row>
    <row r="12532" spans="3:9">
      <c r="C12532" s="294"/>
      <c r="E12532" s="294"/>
      <c r="I12532" s="294"/>
    </row>
    <row r="12533" spans="3:9">
      <c r="C12533" s="294"/>
      <c r="E12533" s="294"/>
      <c r="I12533" s="294"/>
    </row>
    <row r="12534" spans="3:9">
      <c r="C12534" s="294"/>
      <c r="E12534" s="294"/>
      <c r="I12534" s="294"/>
    </row>
    <row r="12535" spans="3:9">
      <c r="C12535" s="294"/>
      <c r="E12535" s="294"/>
      <c r="I12535" s="294"/>
    </row>
    <row r="12536" spans="3:9">
      <c r="C12536" s="294"/>
      <c r="E12536" s="294"/>
      <c r="I12536" s="294"/>
    </row>
    <row r="12537" spans="3:9">
      <c r="C12537" s="294"/>
      <c r="E12537" s="294"/>
      <c r="I12537" s="294"/>
    </row>
    <row r="12538" spans="3:9">
      <c r="C12538" s="294"/>
      <c r="E12538" s="294"/>
      <c r="I12538" s="294"/>
    </row>
    <row r="12539" spans="3:9">
      <c r="C12539" s="294"/>
      <c r="E12539" s="294"/>
      <c r="I12539" s="294"/>
    </row>
    <row r="12540" spans="3:9">
      <c r="C12540" s="294"/>
      <c r="E12540" s="294"/>
      <c r="I12540" s="294"/>
    </row>
    <row r="12541" spans="3:9">
      <c r="C12541" s="294"/>
      <c r="E12541" s="294"/>
      <c r="I12541" s="294"/>
    </row>
    <row r="12542" spans="3:9">
      <c r="C12542" s="294"/>
      <c r="E12542" s="294"/>
      <c r="I12542" s="294"/>
    </row>
    <row r="12543" spans="3:9">
      <c r="C12543" s="294"/>
      <c r="E12543" s="294"/>
      <c r="I12543" s="294"/>
    </row>
    <row r="12544" spans="3:9">
      <c r="C12544" s="294"/>
      <c r="E12544" s="294"/>
      <c r="I12544" s="294"/>
    </row>
    <row r="12545" spans="3:9">
      <c r="C12545" s="294"/>
      <c r="E12545" s="294"/>
      <c r="I12545" s="294"/>
    </row>
    <row r="12546" spans="3:9">
      <c r="C12546" s="294"/>
      <c r="E12546" s="294"/>
      <c r="I12546" s="294"/>
    </row>
    <row r="12547" spans="3:9">
      <c r="C12547" s="294"/>
      <c r="E12547" s="294"/>
      <c r="I12547" s="294"/>
    </row>
    <row r="12548" spans="3:9">
      <c r="C12548" s="294"/>
      <c r="E12548" s="294"/>
      <c r="I12548" s="294"/>
    </row>
    <row r="12549" spans="3:9">
      <c r="C12549" s="294"/>
      <c r="E12549" s="294"/>
      <c r="I12549" s="294"/>
    </row>
    <row r="12550" spans="3:9">
      <c r="C12550" s="294"/>
      <c r="E12550" s="294"/>
      <c r="I12550" s="294"/>
    </row>
    <row r="12551" spans="3:9">
      <c r="C12551" s="294"/>
      <c r="E12551" s="294"/>
      <c r="I12551" s="294"/>
    </row>
    <row r="12552" spans="3:9">
      <c r="C12552" s="294"/>
      <c r="E12552" s="294"/>
      <c r="I12552" s="294"/>
    </row>
    <row r="12553" spans="3:9">
      <c r="C12553" s="294"/>
      <c r="E12553" s="294"/>
      <c r="I12553" s="294"/>
    </row>
    <row r="12554" spans="3:9">
      <c r="C12554" s="294"/>
      <c r="E12554" s="294"/>
      <c r="I12554" s="294"/>
    </row>
    <row r="12555" spans="3:9">
      <c r="C12555" s="294"/>
      <c r="E12555" s="294"/>
      <c r="I12555" s="294"/>
    </row>
    <row r="12556" spans="3:9">
      <c r="C12556" s="294"/>
      <c r="E12556" s="294"/>
      <c r="I12556" s="294"/>
    </row>
    <row r="12557" spans="3:9">
      <c r="C12557" s="294"/>
      <c r="E12557" s="294"/>
      <c r="I12557" s="294"/>
    </row>
    <row r="12558" spans="3:9">
      <c r="C12558" s="294"/>
      <c r="E12558" s="294"/>
      <c r="I12558" s="294"/>
    </row>
    <row r="12559" spans="3:9">
      <c r="C12559" s="294"/>
      <c r="E12559" s="294"/>
      <c r="I12559" s="294"/>
    </row>
    <row r="12560" spans="3:9">
      <c r="C12560" s="294"/>
      <c r="E12560" s="294"/>
      <c r="I12560" s="294"/>
    </row>
    <row r="12561" spans="3:9">
      <c r="C12561" s="294"/>
      <c r="E12561" s="294"/>
      <c r="I12561" s="294"/>
    </row>
    <row r="12562" spans="3:9">
      <c r="C12562" s="294"/>
      <c r="E12562" s="294"/>
      <c r="I12562" s="294"/>
    </row>
    <row r="12563" spans="3:9">
      <c r="C12563" s="294"/>
      <c r="E12563" s="294"/>
      <c r="I12563" s="294"/>
    </row>
    <row r="12564" spans="3:9">
      <c r="C12564" s="294"/>
      <c r="E12564" s="294"/>
      <c r="I12564" s="294"/>
    </row>
    <row r="12565" spans="3:9">
      <c r="C12565" s="294"/>
      <c r="E12565" s="294"/>
      <c r="I12565" s="294"/>
    </row>
    <row r="12566" spans="3:9">
      <c r="C12566" s="294"/>
      <c r="E12566" s="294"/>
      <c r="I12566" s="294"/>
    </row>
    <row r="12567" spans="3:9">
      <c r="C12567" s="294"/>
      <c r="E12567" s="294"/>
      <c r="I12567" s="294"/>
    </row>
    <row r="12568" spans="3:9">
      <c r="C12568" s="294"/>
      <c r="E12568" s="294"/>
      <c r="I12568" s="294"/>
    </row>
    <row r="12569" spans="3:9">
      <c r="C12569" s="294"/>
      <c r="E12569" s="294"/>
      <c r="I12569" s="294"/>
    </row>
    <row r="12570" spans="3:9">
      <c r="C12570" s="294"/>
      <c r="E12570" s="294"/>
      <c r="I12570" s="294"/>
    </row>
    <row r="12571" spans="3:9">
      <c r="C12571" s="294"/>
      <c r="E12571" s="294"/>
      <c r="I12571" s="294"/>
    </row>
    <row r="12572" spans="3:9">
      <c r="C12572" s="294"/>
      <c r="E12572" s="294"/>
      <c r="I12572" s="294"/>
    </row>
    <row r="12573" spans="3:9">
      <c r="C12573" s="294"/>
      <c r="E12573" s="294"/>
      <c r="I12573" s="294"/>
    </row>
    <row r="12574" spans="3:9">
      <c r="C12574" s="294"/>
      <c r="E12574" s="294"/>
      <c r="I12574" s="294"/>
    </row>
    <row r="12575" spans="3:9">
      <c r="C12575" s="294"/>
      <c r="E12575" s="294"/>
      <c r="I12575" s="294"/>
    </row>
    <row r="12576" spans="3:9">
      <c r="C12576" s="294"/>
      <c r="E12576" s="294"/>
      <c r="I12576" s="294"/>
    </row>
    <row r="12577" spans="3:9">
      <c r="C12577" s="294"/>
      <c r="E12577" s="294"/>
      <c r="I12577" s="294"/>
    </row>
    <row r="12578" spans="3:9">
      <c r="C12578" s="294"/>
      <c r="E12578" s="294"/>
      <c r="I12578" s="294"/>
    </row>
    <row r="12579" spans="3:9">
      <c r="C12579" s="294"/>
      <c r="E12579" s="294"/>
      <c r="I12579" s="294"/>
    </row>
    <row r="12580" spans="3:9">
      <c r="C12580" s="294"/>
      <c r="E12580" s="294"/>
      <c r="I12580" s="294"/>
    </row>
    <row r="12581" spans="3:9">
      <c r="C12581" s="294"/>
      <c r="E12581" s="294"/>
      <c r="I12581" s="294"/>
    </row>
    <row r="12582" spans="3:9">
      <c r="C12582" s="294"/>
      <c r="E12582" s="294"/>
      <c r="I12582" s="294"/>
    </row>
    <row r="12583" spans="3:9">
      <c r="C12583" s="294"/>
      <c r="E12583" s="294"/>
      <c r="I12583" s="294"/>
    </row>
    <row r="12584" spans="3:9">
      <c r="C12584" s="294"/>
      <c r="E12584" s="294"/>
      <c r="I12584" s="294"/>
    </row>
    <row r="12585" spans="3:9">
      <c r="C12585" s="294"/>
      <c r="E12585" s="294"/>
      <c r="I12585" s="294"/>
    </row>
    <row r="12586" spans="3:9">
      <c r="C12586" s="294"/>
      <c r="E12586" s="294"/>
      <c r="I12586" s="294"/>
    </row>
    <row r="12587" spans="3:9">
      <c r="C12587" s="294"/>
      <c r="E12587" s="294"/>
      <c r="I12587" s="294"/>
    </row>
    <row r="12588" spans="3:9">
      <c r="C12588" s="294"/>
      <c r="E12588" s="294"/>
      <c r="I12588" s="294"/>
    </row>
    <row r="12589" spans="3:9">
      <c r="C12589" s="294"/>
      <c r="E12589" s="294"/>
      <c r="I12589" s="294"/>
    </row>
    <row r="12590" spans="3:9">
      <c r="C12590" s="294"/>
      <c r="E12590" s="294"/>
      <c r="I12590" s="294"/>
    </row>
    <row r="12591" spans="3:9">
      <c r="C12591" s="294"/>
      <c r="E12591" s="294"/>
      <c r="I12591" s="294"/>
    </row>
    <row r="12592" spans="3:9">
      <c r="C12592" s="294"/>
      <c r="E12592" s="294"/>
      <c r="I12592" s="294"/>
    </row>
    <row r="12593" spans="3:9">
      <c r="C12593" s="294"/>
      <c r="E12593" s="294"/>
      <c r="I12593" s="294"/>
    </row>
    <row r="12594" spans="3:9">
      <c r="C12594" s="294"/>
      <c r="E12594" s="294"/>
      <c r="I12594" s="294"/>
    </row>
    <row r="12595" spans="3:9">
      <c r="C12595" s="294"/>
      <c r="E12595" s="294"/>
      <c r="I12595" s="294"/>
    </row>
    <row r="12596" spans="3:9">
      <c r="C12596" s="294"/>
      <c r="E12596" s="294"/>
      <c r="I12596" s="294"/>
    </row>
    <row r="12597" spans="3:9">
      <c r="C12597" s="294"/>
      <c r="E12597" s="294"/>
      <c r="I12597" s="294"/>
    </row>
    <row r="12598" spans="3:9">
      <c r="C12598" s="294"/>
      <c r="E12598" s="294"/>
      <c r="I12598" s="294"/>
    </row>
    <row r="12599" spans="3:9">
      <c r="C12599" s="294"/>
      <c r="E12599" s="294"/>
      <c r="I12599" s="294"/>
    </row>
    <row r="12600" spans="3:9">
      <c r="C12600" s="294"/>
      <c r="E12600" s="294"/>
      <c r="I12600" s="294"/>
    </row>
    <row r="12601" spans="3:9">
      <c r="C12601" s="294"/>
      <c r="E12601" s="294"/>
      <c r="I12601" s="294"/>
    </row>
    <row r="12602" spans="3:9">
      <c r="C12602" s="294"/>
      <c r="E12602" s="294"/>
      <c r="I12602" s="294"/>
    </row>
    <row r="12603" spans="3:9">
      <c r="C12603" s="294"/>
      <c r="E12603" s="294"/>
      <c r="I12603" s="294"/>
    </row>
    <row r="12604" spans="3:9">
      <c r="C12604" s="294"/>
      <c r="E12604" s="294"/>
      <c r="I12604" s="294"/>
    </row>
    <row r="12605" spans="3:9">
      <c r="C12605" s="294"/>
      <c r="E12605" s="294"/>
      <c r="I12605" s="294"/>
    </row>
    <row r="12606" spans="3:9">
      <c r="C12606" s="294"/>
      <c r="E12606" s="294"/>
      <c r="I12606" s="294"/>
    </row>
    <row r="12607" spans="3:9">
      <c r="C12607" s="294"/>
      <c r="E12607" s="294"/>
      <c r="I12607" s="294"/>
    </row>
    <row r="12608" spans="3:9">
      <c r="C12608" s="294"/>
      <c r="E12608" s="294"/>
      <c r="I12608" s="294"/>
    </row>
    <row r="12609" spans="3:9">
      <c r="C12609" s="294"/>
      <c r="E12609" s="294"/>
      <c r="I12609" s="294"/>
    </row>
    <row r="12610" spans="3:9">
      <c r="C12610" s="294"/>
      <c r="E12610" s="294"/>
      <c r="I12610" s="294"/>
    </row>
    <row r="12611" spans="3:9">
      <c r="C12611" s="294"/>
      <c r="E12611" s="294"/>
      <c r="I12611" s="294"/>
    </row>
    <row r="12612" spans="3:9">
      <c r="C12612" s="294"/>
      <c r="E12612" s="294"/>
      <c r="I12612" s="294"/>
    </row>
    <row r="12613" spans="3:9">
      <c r="C12613" s="294"/>
      <c r="E12613" s="294"/>
      <c r="I12613" s="294"/>
    </row>
    <row r="12614" spans="3:9">
      <c r="C12614" s="294"/>
      <c r="E12614" s="294"/>
      <c r="I12614" s="294"/>
    </row>
    <row r="12615" spans="3:9">
      <c r="C12615" s="294"/>
      <c r="E12615" s="294"/>
      <c r="I12615" s="294"/>
    </row>
    <row r="12616" spans="3:9">
      <c r="C12616" s="294"/>
      <c r="E12616" s="294"/>
      <c r="I12616" s="294"/>
    </row>
    <row r="12617" spans="3:9">
      <c r="C12617" s="294"/>
      <c r="E12617" s="294"/>
      <c r="I12617" s="294"/>
    </row>
    <row r="12618" spans="3:9">
      <c r="C12618" s="294"/>
      <c r="E12618" s="294"/>
      <c r="I12618" s="294"/>
    </row>
    <row r="12619" spans="3:9">
      <c r="C12619" s="294"/>
      <c r="E12619" s="294"/>
      <c r="I12619" s="294"/>
    </row>
    <row r="12620" spans="3:9">
      <c r="C12620" s="294"/>
      <c r="E12620" s="294"/>
      <c r="I12620" s="294"/>
    </row>
    <row r="12621" spans="3:9">
      <c r="C12621" s="294"/>
      <c r="E12621" s="294"/>
      <c r="I12621" s="294"/>
    </row>
    <row r="12622" spans="3:9">
      <c r="C12622" s="294"/>
      <c r="E12622" s="294"/>
      <c r="I12622" s="294"/>
    </row>
    <row r="12623" spans="3:9">
      <c r="C12623" s="294"/>
      <c r="E12623" s="294"/>
      <c r="I12623" s="294"/>
    </row>
    <row r="12624" spans="3:9">
      <c r="C12624" s="294"/>
      <c r="E12624" s="294"/>
      <c r="I12624" s="294"/>
    </row>
    <row r="12625" spans="3:9">
      <c r="C12625" s="294"/>
      <c r="E12625" s="294"/>
      <c r="I12625" s="294"/>
    </row>
    <row r="12626" spans="3:9">
      <c r="C12626" s="294"/>
      <c r="E12626" s="294"/>
      <c r="I12626" s="294"/>
    </row>
    <row r="12627" spans="3:9">
      <c r="C12627" s="294"/>
      <c r="E12627" s="294"/>
      <c r="I12627" s="294"/>
    </row>
    <row r="12628" spans="3:9">
      <c r="C12628" s="294"/>
      <c r="E12628" s="294"/>
      <c r="I12628" s="294"/>
    </row>
    <row r="12629" spans="3:9">
      <c r="C12629" s="294"/>
      <c r="E12629" s="294"/>
      <c r="I12629" s="294"/>
    </row>
    <row r="12630" spans="3:9">
      <c r="C12630" s="294"/>
      <c r="E12630" s="294"/>
      <c r="I12630" s="294"/>
    </row>
    <row r="12631" spans="3:9">
      <c r="C12631" s="294"/>
      <c r="E12631" s="294"/>
      <c r="I12631" s="294"/>
    </row>
    <row r="12632" spans="3:9">
      <c r="C12632" s="294"/>
      <c r="E12632" s="294"/>
      <c r="I12632" s="294"/>
    </row>
    <row r="12633" spans="3:9">
      <c r="C12633" s="294"/>
      <c r="E12633" s="294"/>
      <c r="I12633" s="294"/>
    </row>
    <row r="12634" spans="3:9">
      <c r="C12634" s="294"/>
      <c r="E12634" s="294"/>
      <c r="I12634" s="294"/>
    </row>
    <row r="12635" spans="3:9">
      <c r="C12635" s="294"/>
      <c r="E12635" s="294"/>
      <c r="I12635" s="294"/>
    </row>
    <row r="12636" spans="3:9">
      <c r="C12636" s="294"/>
      <c r="E12636" s="294"/>
      <c r="I12636" s="294"/>
    </row>
    <row r="12637" spans="3:9">
      <c r="C12637" s="294"/>
      <c r="E12637" s="294"/>
      <c r="I12637" s="294"/>
    </row>
    <row r="12638" spans="3:9">
      <c r="C12638" s="294"/>
      <c r="E12638" s="294"/>
      <c r="I12638" s="294"/>
    </row>
    <row r="12639" spans="3:9">
      <c r="C12639" s="294"/>
      <c r="E12639" s="294"/>
      <c r="I12639" s="294"/>
    </row>
    <row r="12640" spans="3:9">
      <c r="C12640" s="294"/>
      <c r="E12640" s="294"/>
      <c r="I12640" s="294"/>
    </row>
    <row r="12641" spans="3:9">
      <c r="C12641" s="294"/>
      <c r="E12641" s="294"/>
      <c r="I12641" s="294"/>
    </row>
    <row r="12642" spans="3:9">
      <c r="C12642" s="294"/>
      <c r="E12642" s="294"/>
      <c r="I12642" s="294"/>
    </row>
    <row r="12643" spans="3:9">
      <c r="C12643" s="294"/>
      <c r="E12643" s="294"/>
      <c r="I12643" s="294"/>
    </row>
    <row r="12644" spans="3:9">
      <c r="C12644" s="294"/>
      <c r="E12644" s="294"/>
      <c r="I12644" s="294"/>
    </row>
    <row r="12645" spans="3:9">
      <c r="C12645" s="294"/>
      <c r="E12645" s="294"/>
      <c r="I12645" s="294"/>
    </row>
    <row r="12646" spans="3:9">
      <c r="C12646" s="294"/>
      <c r="E12646" s="294"/>
      <c r="I12646" s="294"/>
    </row>
    <row r="12647" spans="3:9">
      <c r="C12647" s="294"/>
      <c r="E12647" s="294"/>
      <c r="I12647" s="294"/>
    </row>
    <row r="12648" spans="3:9">
      <c r="C12648" s="294"/>
      <c r="E12648" s="294"/>
      <c r="I12648" s="294"/>
    </row>
    <row r="12649" spans="3:9">
      <c r="C12649" s="294"/>
      <c r="E12649" s="294"/>
      <c r="I12649" s="294"/>
    </row>
    <row r="12650" spans="3:9">
      <c r="C12650" s="294"/>
      <c r="E12650" s="294"/>
      <c r="I12650" s="294"/>
    </row>
    <row r="12651" spans="3:9">
      <c r="C12651" s="294"/>
      <c r="E12651" s="294"/>
      <c r="I12651" s="294"/>
    </row>
    <row r="12652" spans="3:9">
      <c r="C12652" s="294"/>
      <c r="E12652" s="294"/>
      <c r="I12652" s="294"/>
    </row>
    <row r="12653" spans="3:9">
      <c r="C12653" s="294"/>
      <c r="E12653" s="294"/>
      <c r="I12653" s="294"/>
    </row>
    <row r="12654" spans="3:9">
      <c r="C12654" s="294"/>
      <c r="E12654" s="294"/>
      <c r="I12654" s="294"/>
    </row>
    <row r="12655" spans="3:9">
      <c r="C12655" s="294"/>
      <c r="E12655" s="294"/>
      <c r="I12655" s="294"/>
    </row>
    <row r="12656" spans="3:9">
      <c r="C12656" s="294"/>
      <c r="E12656" s="294"/>
      <c r="I12656" s="294"/>
    </row>
    <row r="12657" spans="3:9">
      <c r="C12657" s="294"/>
      <c r="E12657" s="294"/>
      <c r="I12657" s="294"/>
    </row>
    <row r="12658" spans="3:9">
      <c r="C12658" s="294"/>
      <c r="E12658" s="294"/>
      <c r="I12658" s="294"/>
    </row>
    <row r="12659" spans="3:9">
      <c r="C12659" s="294"/>
      <c r="E12659" s="294"/>
      <c r="I12659" s="294"/>
    </row>
    <row r="12660" spans="3:9">
      <c r="C12660" s="294"/>
      <c r="E12660" s="294"/>
      <c r="I12660" s="294"/>
    </row>
    <row r="12661" spans="3:9">
      <c r="C12661" s="294"/>
      <c r="E12661" s="294"/>
      <c r="I12661" s="294"/>
    </row>
    <row r="12662" spans="3:9">
      <c r="C12662" s="294"/>
      <c r="E12662" s="294"/>
      <c r="I12662" s="294"/>
    </row>
    <row r="12663" spans="3:9">
      <c r="C12663" s="294"/>
      <c r="E12663" s="294"/>
      <c r="I12663" s="294"/>
    </row>
    <row r="12664" spans="3:9">
      <c r="C12664" s="294"/>
      <c r="E12664" s="294"/>
      <c r="I12664" s="294"/>
    </row>
    <row r="12665" spans="3:9">
      <c r="C12665" s="294"/>
      <c r="E12665" s="294"/>
      <c r="I12665" s="294"/>
    </row>
    <row r="12666" spans="3:9">
      <c r="C12666" s="294"/>
      <c r="E12666" s="294"/>
      <c r="I12666" s="294"/>
    </row>
    <row r="12667" spans="3:9">
      <c r="C12667" s="294"/>
      <c r="E12667" s="294"/>
      <c r="I12667" s="294"/>
    </row>
    <row r="12668" spans="3:9">
      <c r="C12668" s="294"/>
      <c r="E12668" s="294"/>
      <c r="I12668" s="294"/>
    </row>
    <row r="12669" spans="3:9">
      <c r="C12669" s="294"/>
      <c r="E12669" s="294"/>
      <c r="I12669" s="294"/>
    </row>
    <row r="12670" spans="3:9">
      <c r="C12670" s="294"/>
      <c r="E12670" s="294"/>
      <c r="I12670" s="294"/>
    </row>
    <row r="12671" spans="3:9">
      <c r="C12671" s="294"/>
      <c r="E12671" s="294"/>
      <c r="I12671" s="294"/>
    </row>
    <row r="12672" spans="3:9">
      <c r="C12672" s="294"/>
      <c r="E12672" s="294"/>
      <c r="I12672" s="294"/>
    </row>
    <row r="12673" spans="3:9">
      <c r="C12673" s="294"/>
      <c r="E12673" s="294"/>
      <c r="I12673" s="294"/>
    </row>
    <row r="12674" spans="3:9">
      <c r="C12674" s="294"/>
      <c r="E12674" s="294"/>
      <c r="I12674" s="294"/>
    </row>
    <row r="12675" spans="3:9">
      <c r="C12675" s="294"/>
      <c r="E12675" s="294"/>
      <c r="I12675" s="294"/>
    </row>
    <row r="12676" spans="3:9">
      <c r="C12676" s="294"/>
      <c r="E12676" s="294"/>
      <c r="I12676" s="294"/>
    </row>
    <row r="12677" spans="3:9">
      <c r="C12677" s="294"/>
      <c r="E12677" s="294"/>
      <c r="I12677" s="294"/>
    </row>
    <row r="12678" spans="3:9">
      <c r="C12678" s="294"/>
      <c r="E12678" s="294"/>
      <c r="I12678" s="294"/>
    </row>
    <row r="12679" spans="3:9">
      <c r="C12679" s="294"/>
      <c r="E12679" s="294"/>
      <c r="I12679" s="294"/>
    </row>
    <row r="12680" spans="3:9">
      <c r="C12680" s="294"/>
      <c r="E12680" s="294"/>
      <c r="I12680" s="294"/>
    </row>
    <row r="12681" spans="3:9">
      <c r="C12681" s="294"/>
      <c r="E12681" s="294"/>
      <c r="I12681" s="294"/>
    </row>
    <row r="12682" spans="3:9">
      <c r="C12682" s="294"/>
      <c r="E12682" s="294"/>
      <c r="I12682" s="294"/>
    </row>
    <row r="12683" spans="3:9">
      <c r="C12683" s="294"/>
      <c r="E12683" s="294"/>
      <c r="I12683" s="294"/>
    </row>
    <row r="12684" spans="3:9">
      <c r="C12684" s="294"/>
      <c r="E12684" s="294"/>
      <c r="I12684" s="294"/>
    </row>
    <row r="12685" spans="3:9">
      <c r="C12685" s="294"/>
      <c r="E12685" s="294"/>
      <c r="I12685" s="294"/>
    </row>
    <row r="12686" spans="3:9">
      <c r="C12686" s="294"/>
      <c r="E12686" s="294"/>
      <c r="I12686" s="294"/>
    </row>
    <row r="12687" spans="3:9">
      <c r="C12687" s="294"/>
      <c r="E12687" s="294"/>
      <c r="I12687" s="294"/>
    </row>
    <row r="12688" spans="3:9">
      <c r="C12688" s="294"/>
      <c r="E12688" s="294"/>
      <c r="I12688" s="294"/>
    </row>
    <row r="12689" spans="3:9">
      <c r="C12689" s="294"/>
      <c r="E12689" s="294"/>
      <c r="I12689" s="294"/>
    </row>
    <row r="12690" spans="3:9">
      <c r="C12690" s="294"/>
      <c r="E12690" s="294"/>
      <c r="I12690" s="294"/>
    </row>
    <row r="12691" spans="3:9">
      <c r="C12691" s="294"/>
      <c r="E12691" s="294"/>
      <c r="I12691" s="294"/>
    </row>
    <row r="12692" spans="3:9">
      <c r="C12692" s="294"/>
      <c r="E12692" s="294"/>
      <c r="I12692" s="294"/>
    </row>
    <row r="12693" spans="3:9">
      <c r="C12693" s="294"/>
      <c r="E12693" s="294"/>
      <c r="I12693" s="294"/>
    </row>
    <row r="12694" spans="3:9">
      <c r="C12694" s="294"/>
      <c r="E12694" s="294"/>
      <c r="I12694" s="294"/>
    </row>
    <row r="12695" spans="3:9">
      <c r="C12695" s="294"/>
      <c r="E12695" s="294"/>
      <c r="I12695" s="294"/>
    </row>
    <row r="12696" spans="3:9">
      <c r="C12696" s="294"/>
      <c r="E12696" s="294"/>
      <c r="I12696" s="294"/>
    </row>
    <row r="12697" spans="3:9">
      <c r="C12697" s="294"/>
      <c r="E12697" s="294"/>
      <c r="I12697" s="294"/>
    </row>
    <row r="12698" spans="3:9">
      <c r="C12698" s="294"/>
      <c r="E12698" s="294"/>
      <c r="I12698" s="294"/>
    </row>
    <row r="12699" spans="3:9">
      <c r="C12699" s="294"/>
      <c r="E12699" s="294"/>
      <c r="I12699" s="294"/>
    </row>
    <row r="12700" spans="3:9">
      <c r="C12700" s="294"/>
      <c r="E12700" s="294"/>
      <c r="I12700" s="294"/>
    </row>
    <row r="12701" spans="3:9">
      <c r="C12701" s="294"/>
      <c r="E12701" s="294"/>
      <c r="I12701" s="294"/>
    </row>
    <row r="12702" spans="3:9">
      <c r="C12702" s="294"/>
      <c r="E12702" s="294"/>
      <c r="I12702" s="294"/>
    </row>
    <row r="12703" spans="3:9">
      <c r="C12703" s="294"/>
      <c r="E12703" s="294"/>
      <c r="I12703" s="294"/>
    </row>
    <row r="12704" spans="3:9">
      <c r="C12704" s="294"/>
      <c r="E12704" s="294"/>
      <c r="I12704" s="294"/>
    </row>
    <row r="12705" spans="3:9">
      <c r="C12705" s="294"/>
      <c r="E12705" s="294"/>
      <c r="I12705" s="294"/>
    </row>
    <row r="12706" spans="3:9">
      <c r="C12706" s="294"/>
      <c r="E12706" s="294"/>
      <c r="I12706" s="294"/>
    </row>
    <row r="12707" spans="3:9">
      <c r="C12707" s="294"/>
      <c r="E12707" s="294"/>
      <c r="I12707" s="294"/>
    </row>
    <row r="12708" spans="3:9">
      <c r="C12708" s="294"/>
      <c r="E12708" s="294"/>
      <c r="I12708" s="294"/>
    </row>
    <row r="12709" spans="3:9">
      <c r="C12709" s="294"/>
      <c r="E12709" s="294"/>
      <c r="I12709" s="294"/>
    </row>
    <row r="12710" spans="3:9">
      <c r="C12710" s="294"/>
      <c r="E12710" s="294"/>
      <c r="I12710" s="294"/>
    </row>
    <row r="12711" spans="3:9">
      <c r="C12711" s="294"/>
      <c r="E12711" s="294"/>
      <c r="I12711" s="294"/>
    </row>
    <row r="12712" spans="3:9">
      <c r="C12712" s="294"/>
      <c r="E12712" s="294"/>
      <c r="I12712" s="294"/>
    </row>
    <row r="12713" spans="3:9">
      <c r="C12713" s="294"/>
      <c r="E12713" s="294"/>
      <c r="I12713" s="294"/>
    </row>
    <row r="12714" spans="3:9">
      <c r="C12714" s="294"/>
      <c r="E12714" s="294"/>
      <c r="I12714" s="294"/>
    </row>
    <row r="12715" spans="3:9">
      <c r="C12715" s="294"/>
      <c r="E12715" s="294"/>
      <c r="I12715" s="294"/>
    </row>
    <row r="12716" spans="3:9">
      <c r="C12716" s="294"/>
      <c r="E12716" s="294"/>
      <c r="I12716" s="294"/>
    </row>
    <row r="12717" spans="3:9">
      <c r="C12717" s="294"/>
      <c r="E12717" s="294"/>
      <c r="I12717" s="294"/>
    </row>
    <row r="12718" spans="3:9">
      <c r="C12718" s="294"/>
      <c r="E12718" s="294"/>
      <c r="I12718" s="294"/>
    </row>
    <row r="12719" spans="3:9">
      <c r="C12719" s="294"/>
      <c r="E12719" s="294"/>
      <c r="I12719" s="294"/>
    </row>
    <row r="12720" spans="3:9">
      <c r="C12720" s="294"/>
      <c r="E12720" s="294"/>
      <c r="I12720" s="294"/>
    </row>
    <row r="12721" spans="3:9">
      <c r="C12721" s="294"/>
      <c r="E12721" s="294"/>
      <c r="I12721" s="294"/>
    </row>
    <row r="12722" spans="3:9">
      <c r="C12722" s="294"/>
      <c r="E12722" s="294"/>
      <c r="I12722" s="294"/>
    </row>
    <row r="12723" spans="3:9">
      <c r="C12723" s="294"/>
      <c r="E12723" s="294"/>
      <c r="I12723" s="294"/>
    </row>
    <row r="12724" spans="3:9">
      <c r="C12724" s="294"/>
      <c r="E12724" s="294"/>
      <c r="I12724" s="294"/>
    </row>
    <row r="12725" spans="3:9">
      <c r="C12725" s="294"/>
      <c r="E12725" s="294"/>
      <c r="I12725" s="294"/>
    </row>
    <row r="12726" spans="3:9">
      <c r="C12726" s="294"/>
      <c r="E12726" s="294"/>
      <c r="I12726" s="294"/>
    </row>
    <row r="12727" spans="3:9">
      <c r="C12727" s="294"/>
      <c r="E12727" s="294"/>
      <c r="I12727" s="294"/>
    </row>
    <row r="12728" spans="3:9">
      <c r="C12728" s="294"/>
      <c r="E12728" s="294"/>
      <c r="I12728" s="294"/>
    </row>
    <row r="12729" spans="3:9">
      <c r="C12729" s="294"/>
      <c r="E12729" s="294"/>
      <c r="I12729" s="294"/>
    </row>
    <row r="12730" spans="3:9">
      <c r="C12730" s="294"/>
      <c r="E12730" s="294"/>
      <c r="I12730" s="294"/>
    </row>
    <row r="12731" spans="3:9">
      <c r="C12731" s="294"/>
      <c r="E12731" s="294"/>
      <c r="I12731" s="294"/>
    </row>
    <row r="12732" spans="3:9">
      <c r="C12732" s="294"/>
      <c r="E12732" s="294"/>
      <c r="I12732" s="294"/>
    </row>
    <row r="12733" spans="3:9">
      <c r="C12733" s="294"/>
      <c r="E12733" s="294"/>
      <c r="I12733" s="294"/>
    </row>
    <row r="12734" spans="3:9">
      <c r="C12734" s="294"/>
      <c r="E12734" s="294"/>
      <c r="I12734" s="294"/>
    </row>
    <row r="12735" spans="3:9">
      <c r="C12735" s="294"/>
      <c r="E12735" s="294"/>
      <c r="I12735" s="294"/>
    </row>
    <row r="12736" spans="3:9">
      <c r="C12736" s="294"/>
      <c r="E12736" s="294"/>
      <c r="I12736" s="294"/>
    </row>
    <row r="12737" spans="3:9">
      <c r="C12737" s="294"/>
      <c r="E12737" s="294"/>
      <c r="I12737" s="294"/>
    </row>
    <row r="12738" spans="3:9">
      <c r="C12738" s="294"/>
      <c r="E12738" s="294"/>
      <c r="I12738" s="294"/>
    </row>
    <row r="12739" spans="3:9">
      <c r="C12739" s="294"/>
      <c r="E12739" s="294"/>
      <c r="I12739" s="294"/>
    </row>
    <row r="12740" spans="3:9">
      <c r="C12740" s="294"/>
      <c r="E12740" s="294"/>
      <c r="I12740" s="294"/>
    </row>
    <row r="12741" spans="3:9">
      <c r="C12741" s="294"/>
      <c r="E12741" s="294"/>
      <c r="I12741" s="294"/>
    </row>
    <row r="12742" spans="3:9">
      <c r="C12742" s="294"/>
      <c r="E12742" s="294"/>
      <c r="I12742" s="294"/>
    </row>
    <row r="12743" spans="3:9">
      <c r="C12743" s="294"/>
      <c r="E12743" s="294"/>
      <c r="I12743" s="294"/>
    </row>
    <row r="12744" spans="3:9">
      <c r="C12744" s="294"/>
      <c r="E12744" s="294"/>
      <c r="I12744" s="294"/>
    </row>
    <row r="12745" spans="3:9">
      <c r="C12745" s="294"/>
      <c r="E12745" s="294"/>
      <c r="I12745" s="294"/>
    </row>
    <row r="12746" spans="3:9">
      <c r="C12746" s="294"/>
      <c r="E12746" s="294"/>
      <c r="I12746" s="294"/>
    </row>
    <row r="12747" spans="3:9">
      <c r="C12747" s="294"/>
      <c r="E12747" s="294"/>
      <c r="I12747" s="294"/>
    </row>
    <row r="12748" spans="3:9">
      <c r="C12748" s="294"/>
      <c r="E12748" s="294"/>
      <c r="I12748" s="294"/>
    </row>
    <row r="12749" spans="3:9">
      <c r="C12749" s="294"/>
      <c r="E12749" s="294"/>
      <c r="I12749" s="294"/>
    </row>
    <row r="12750" spans="3:9">
      <c r="C12750" s="294"/>
      <c r="E12750" s="294"/>
      <c r="I12750" s="294"/>
    </row>
    <row r="12751" spans="3:9">
      <c r="C12751" s="294"/>
      <c r="E12751" s="294"/>
      <c r="I12751" s="294"/>
    </row>
    <row r="12752" spans="3:9">
      <c r="C12752" s="294"/>
      <c r="E12752" s="294"/>
      <c r="I12752" s="294"/>
    </row>
    <row r="12753" spans="3:9">
      <c r="C12753" s="294"/>
      <c r="E12753" s="294"/>
      <c r="I12753" s="294"/>
    </row>
    <row r="12754" spans="3:9">
      <c r="C12754" s="294"/>
      <c r="E12754" s="294"/>
      <c r="I12754" s="294"/>
    </row>
    <row r="12755" spans="3:9">
      <c r="C12755" s="294"/>
      <c r="E12755" s="294"/>
      <c r="I12755" s="294"/>
    </row>
    <row r="12756" spans="3:9">
      <c r="C12756" s="294"/>
      <c r="E12756" s="294"/>
      <c r="I12756" s="294"/>
    </row>
    <row r="12757" spans="3:9">
      <c r="C12757" s="294"/>
      <c r="E12757" s="294"/>
      <c r="I12757" s="294"/>
    </row>
    <row r="12758" spans="3:9">
      <c r="C12758" s="294"/>
      <c r="E12758" s="294"/>
      <c r="I12758" s="294"/>
    </row>
    <row r="12759" spans="3:9">
      <c r="C12759" s="294"/>
      <c r="E12759" s="294"/>
      <c r="I12759" s="294"/>
    </row>
    <row r="12760" spans="3:9">
      <c r="C12760" s="294"/>
      <c r="E12760" s="294"/>
      <c r="I12760" s="294"/>
    </row>
    <row r="12761" spans="3:9">
      <c r="C12761" s="294"/>
      <c r="E12761" s="294"/>
      <c r="I12761" s="294"/>
    </row>
    <row r="12762" spans="3:9">
      <c r="C12762" s="294"/>
      <c r="E12762" s="294"/>
      <c r="I12762" s="294"/>
    </row>
    <row r="12763" spans="3:9">
      <c r="C12763" s="294"/>
      <c r="E12763" s="294"/>
      <c r="I12763" s="294"/>
    </row>
    <row r="12764" spans="3:9">
      <c r="C12764" s="294"/>
      <c r="E12764" s="294"/>
      <c r="I12764" s="294"/>
    </row>
    <row r="12765" spans="3:9">
      <c r="C12765" s="294"/>
      <c r="E12765" s="294"/>
      <c r="I12765" s="294"/>
    </row>
    <row r="12766" spans="3:9">
      <c r="C12766" s="294"/>
      <c r="E12766" s="294"/>
      <c r="I12766" s="294"/>
    </row>
    <row r="12767" spans="3:9">
      <c r="C12767" s="294"/>
      <c r="E12767" s="294"/>
      <c r="I12767" s="294"/>
    </row>
    <row r="12768" spans="3:9">
      <c r="C12768" s="294"/>
      <c r="E12768" s="294"/>
      <c r="I12768" s="294"/>
    </row>
    <row r="12769" spans="3:9">
      <c r="C12769" s="294"/>
      <c r="E12769" s="294"/>
      <c r="I12769" s="294"/>
    </row>
    <row r="12770" spans="3:9">
      <c r="C12770" s="294"/>
      <c r="E12770" s="294"/>
      <c r="I12770" s="294"/>
    </row>
    <row r="12771" spans="3:9">
      <c r="C12771" s="294"/>
      <c r="E12771" s="294"/>
      <c r="I12771" s="294"/>
    </row>
    <row r="12772" spans="3:9">
      <c r="C12772" s="294"/>
      <c r="E12772" s="294"/>
      <c r="I12772" s="294"/>
    </row>
    <row r="12773" spans="3:9">
      <c r="C12773" s="294"/>
      <c r="E12773" s="294"/>
      <c r="I12773" s="294"/>
    </row>
    <row r="12774" spans="3:9">
      <c r="C12774" s="294"/>
      <c r="E12774" s="294"/>
      <c r="I12774" s="294"/>
    </row>
    <row r="12775" spans="3:9">
      <c r="C12775" s="294"/>
      <c r="E12775" s="294"/>
      <c r="I12775" s="294"/>
    </row>
    <row r="12776" spans="3:9">
      <c r="C12776" s="294"/>
      <c r="E12776" s="294"/>
      <c r="I12776" s="294"/>
    </row>
    <row r="12777" spans="3:9">
      <c r="C12777" s="294"/>
      <c r="E12777" s="294"/>
      <c r="I12777" s="294"/>
    </row>
    <row r="12778" spans="3:9">
      <c r="C12778" s="294"/>
      <c r="E12778" s="294"/>
      <c r="I12778" s="294"/>
    </row>
    <row r="12779" spans="3:9">
      <c r="C12779" s="294"/>
      <c r="E12779" s="294"/>
      <c r="I12779" s="294"/>
    </row>
    <row r="12780" spans="3:9">
      <c r="C12780" s="294"/>
      <c r="E12780" s="294"/>
      <c r="I12780" s="294"/>
    </row>
    <row r="12781" spans="3:9">
      <c r="C12781" s="294"/>
      <c r="E12781" s="294"/>
      <c r="I12781" s="294"/>
    </row>
    <row r="12782" spans="3:9">
      <c r="C12782" s="294"/>
      <c r="E12782" s="294"/>
      <c r="I12782" s="294"/>
    </row>
    <row r="12783" spans="3:9">
      <c r="C12783" s="294"/>
      <c r="E12783" s="294"/>
      <c r="I12783" s="294"/>
    </row>
    <row r="12784" spans="3:9">
      <c r="C12784" s="294"/>
      <c r="E12784" s="294"/>
      <c r="I12784" s="294"/>
    </row>
    <row r="12785" spans="3:9">
      <c r="C12785" s="294"/>
      <c r="E12785" s="294"/>
      <c r="I12785" s="294"/>
    </row>
    <row r="12786" spans="3:9">
      <c r="C12786" s="294"/>
      <c r="E12786" s="294"/>
      <c r="I12786" s="294"/>
    </row>
    <row r="12787" spans="3:9">
      <c r="C12787" s="294"/>
      <c r="E12787" s="294"/>
      <c r="I12787" s="294"/>
    </row>
    <row r="12788" spans="3:9">
      <c r="C12788" s="294"/>
      <c r="E12788" s="294"/>
      <c r="I12788" s="294"/>
    </row>
    <row r="12789" spans="3:9">
      <c r="C12789" s="294"/>
      <c r="E12789" s="294"/>
      <c r="I12789" s="294"/>
    </row>
    <row r="12790" spans="3:9">
      <c r="C12790" s="294"/>
      <c r="E12790" s="294"/>
      <c r="I12790" s="294"/>
    </row>
    <row r="12791" spans="3:9">
      <c r="C12791" s="294"/>
      <c r="E12791" s="294"/>
      <c r="I12791" s="294"/>
    </row>
    <row r="12792" spans="3:9">
      <c r="C12792" s="294"/>
      <c r="E12792" s="294"/>
      <c r="I12792" s="294"/>
    </row>
    <row r="12793" spans="3:9">
      <c r="C12793" s="294"/>
      <c r="E12793" s="294"/>
      <c r="I12793" s="294"/>
    </row>
    <row r="12794" spans="3:9">
      <c r="C12794" s="294"/>
      <c r="E12794" s="294"/>
      <c r="I12794" s="294"/>
    </row>
    <row r="12795" spans="3:9">
      <c r="C12795" s="294"/>
      <c r="E12795" s="294"/>
      <c r="I12795" s="294"/>
    </row>
    <row r="12796" spans="3:9">
      <c r="C12796" s="294"/>
      <c r="E12796" s="294"/>
      <c r="I12796" s="294"/>
    </row>
    <row r="12797" spans="3:9">
      <c r="C12797" s="294"/>
      <c r="E12797" s="294"/>
      <c r="I12797" s="294"/>
    </row>
    <row r="12798" spans="3:9">
      <c r="C12798" s="294"/>
      <c r="E12798" s="294"/>
      <c r="I12798" s="294"/>
    </row>
    <row r="12799" spans="3:9">
      <c r="C12799" s="294"/>
      <c r="E12799" s="294"/>
      <c r="I12799" s="294"/>
    </row>
    <row r="12800" spans="3:9">
      <c r="C12800" s="294"/>
      <c r="E12800" s="294"/>
      <c r="I12800" s="294"/>
    </row>
    <row r="12801" spans="3:9">
      <c r="C12801" s="294"/>
      <c r="E12801" s="294"/>
      <c r="I12801" s="294"/>
    </row>
    <row r="12802" spans="3:9">
      <c r="C12802" s="294"/>
      <c r="E12802" s="294"/>
      <c r="I12802" s="294"/>
    </row>
    <row r="12803" spans="3:9">
      <c r="C12803" s="294"/>
      <c r="E12803" s="294"/>
      <c r="I12803" s="294"/>
    </row>
    <row r="12804" spans="3:9">
      <c r="C12804" s="294"/>
      <c r="E12804" s="294"/>
      <c r="I12804" s="294"/>
    </row>
    <row r="12805" spans="3:9">
      <c r="C12805" s="294"/>
      <c r="E12805" s="294"/>
      <c r="I12805" s="294"/>
    </row>
    <row r="12806" spans="3:9">
      <c r="C12806" s="294"/>
      <c r="E12806" s="294"/>
      <c r="I12806" s="294"/>
    </row>
    <row r="12807" spans="3:9">
      <c r="C12807" s="294"/>
      <c r="E12807" s="294"/>
      <c r="I12807" s="294"/>
    </row>
    <row r="12808" spans="3:9">
      <c r="C12808" s="294"/>
      <c r="E12808" s="294"/>
      <c r="I12808" s="294"/>
    </row>
    <row r="12809" spans="3:9">
      <c r="C12809" s="294"/>
      <c r="E12809" s="294"/>
      <c r="I12809" s="294"/>
    </row>
    <row r="12810" spans="3:9">
      <c r="C12810" s="294"/>
      <c r="E12810" s="294"/>
      <c r="I12810" s="294"/>
    </row>
    <row r="12811" spans="3:9">
      <c r="C12811" s="294"/>
      <c r="E12811" s="294"/>
      <c r="I12811" s="294"/>
    </row>
    <row r="12812" spans="3:9">
      <c r="C12812" s="294"/>
      <c r="E12812" s="294"/>
      <c r="I12812" s="294"/>
    </row>
    <row r="12813" spans="3:9">
      <c r="C12813" s="294"/>
      <c r="E12813" s="294"/>
      <c r="I12813" s="294"/>
    </row>
    <row r="12814" spans="3:9">
      <c r="C12814" s="294"/>
      <c r="E12814" s="294"/>
      <c r="I12814" s="294"/>
    </row>
    <row r="12815" spans="3:9">
      <c r="C12815" s="294"/>
      <c r="E12815" s="294"/>
      <c r="I12815" s="294"/>
    </row>
    <row r="12816" spans="3:9">
      <c r="C12816" s="294"/>
      <c r="E12816" s="294"/>
      <c r="I12816" s="294"/>
    </row>
    <row r="12817" spans="3:9">
      <c r="C12817" s="294"/>
      <c r="E12817" s="294"/>
      <c r="I12817" s="294"/>
    </row>
    <row r="12818" spans="3:9">
      <c r="C12818" s="294"/>
      <c r="E12818" s="294"/>
      <c r="I12818" s="294"/>
    </row>
    <row r="12819" spans="3:9">
      <c r="C12819" s="294"/>
      <c r="E12819" s="294"/>
      <c r="I12819" s="294"/>
    </row>
    <row r="12820" spans="3:9">
      <c r="C12820" s="294"/>
      <c r="E12820" s="294"/>
      <c r="I12820" s="294"/>
    </row>
    <row r="12821" spans="3:9">
      <c r="C12821" s="294"/>
      <c r="E12821" s="294"/>
      <c r="I12821" s="294"/>
    </row>
    <row r="12822" spans="3:9">
      <c r="C12822" s="294"/>
      <c r="E12822" s="294"/>
      <c r="I12822" s="294"/>
    </row>
    <row r="12823" spans="3:9">
      <c r="C12823" s="294"/>
      <c r="E12823" s="294"/>
      <c r="I12823" s="294"/>
    </row>
    <row r="12824" spans="3:9">
      <c r="C12824" s="294"/>
      <c r="E12824" s="294"/>
      <c r="I12824" s="294"/>
    </row>
    <row r="12825" spans="3:9">
      <c r="C12825" s="294"/>
      <c r="E12825" s="294"/>
      <c r="I12825" s="294"/>
    </row>
    <row r="12826" spans="3:9">
      <c r="C12826" s="294"/>
      <c r="E12826" s="294"/>
      <c r="I12826" s="294"/>
    </row>
    <row r="12827" spans="3:9">
      <c r="C12827" s="294"/>
      <c r="E12827" s="294"/>
      <c r="I12827" s="294"/>
    </row>
    <row r="12828" spans="3:9">
      <c r="C12828" s="294"/>
      <c r="E12828" s="294"/>
      <c r="I12828" s="294"/>
    </row>
    <row r="12829" spans="3:9">
      <c r="C12829" s="294"/>
      <c r="E12829" s="294"/>
      <c r="I12829" s="294"/>
    </row>
    <row r="12830" spans="3:9">
      <c r="C12830" s="294"/>
      <c r="E12830" s="294"/>
      <c r="I12830" s="294"/>
    </row>
    <row r="12831" spans="3:9">
      <c r="C12831" s="294"/>
      <c r="E12831" s="294"/>
      <c r="I12831" s="294"/>
    </row>
    <row r="12832" spans="3:9">
      <c r="C12832" s="294"/>
      <c r="E12832" s="294"/>
      <c r="I12832" s="294"/>
    </row>
    <row r="12833" spans="3:9">
      <c r="C12833" s="294"/>
      <c r="E12833" s="294"/>
      <c r="I12833" s="294"/>
    </row>
    <row r="12834" spans="3:9">
      <c r="C12834" s="294"/>
      <c r="E12834" s="294"/>
      <c r="I12834" s="294"/>
    </row>
    <row r="12835" spans="3:9">
      <c r="C12835" s="294"/>
      <c r="E12835" s="294"/>
      <c r="I12835" s="294"/>
    </row>
    <row r="12836" spans="3:9">
      <c r="C12836" s="294"/>
      <c r="E12836" s="294"/>
      <c r="I12836" s="294"/>
    </row>
    <row r="12837" spans="3:9">
      <c r="C12837" s="294"/>
      <c r="E12837" s="294"/>
      <c r="I12837" s="294"/>
    </row>
    <row r="12838" spans="3:9">
      <c r="C12838" s="294"/>
      <c r="E12838" s="294"/>
      <c r="I12838" s="294"/>
    </row>
    <row r="12839" spans="3:9">
      <c r="C12839" s="294"/>
      <c r="E12839" s="294"/>
      <c r="I12839" s="294"/>
    </row>
    <row r="12840" spans="3:9">
      <c r="C12840" s="294"/>
      <c r="E12840" s="294"/>
      <c r="I12840" s="294"/>
    </row>
    <row r="12841" spans="3:9">
      <c r="C12841" s="294"/>
      <c r="E12841" s="294"/>
      <c r="I12841" s="294"/>
    </row>
    <row r="12842" spans="3:9">
      <c r="C12842" s="294"/>
      <c r="E12842" s="294"/>
      <c r="I12842" s="294"/>
    </row>
    <row r="12843" spans="3:9">
      <c r="C12843" s="294"/>
      <c r="E12843" s="294"/>
      <c r="I12843" s="294"/>
    </row>
    <row r="12844" spans="3:9">
      <c r="C12844" s="294"/>
      <c r="E12844" s="294"/>
      <c r="I12844" s="294"/>
    </row>
    <row r="12845" spans="3:9">
      <c r="C12845" s="294"/>
      <c r="E12845" s="294"/>
      <c r="I12845" s="294"/>
    </row>
    <row r="12846" spans="3:9">
      <c r="C12846" s="294"/>
      <c r="E12846" s="294"/>
      <c r="I12846" s="294"/>
    </row>
    <row r="12847" spans="3:9">
      <c r="C12847" s="294"/>
      <c r="E12847" s="294"/>
      <c r="I12847" s="294"/>
    </row>
    <row r="12848" spans="3:9">
      <c r="C12848" s="294"/>
      <c r="E12848" s="294"/>
      <c r="I12848" s="294"/>
    </row>
    <row r="12849" spans="3:9">
      <c r="C12849" s="294"/>
      <c r="E12849" s="294"/>
      <c r="I12849" s="294"/>
    </row>
    <row r="12850" spans="3:9">
      <c r="C12850" s="294"/>
      <c r="E12850" s="294"/>
      <c r="I12850" s="294"/>
    </row>
    <row r="12851" spans="3:9">
      <c r="C12851" s="294"/>
      <c r="E12851" s="294"/>
      <c r="I12851" s="294"/>
    </row>
    <row r="12852" spans="3:9">
      <c r="C12852" s="294"/>
      <c r="E12852" s="294"/>
      <c r="I12852" s="294"/>
    </row>
    <row r="12853" spans="3:9">
      <c r="C12853" s="294"/>
      <c r="E12853" s="294"/>
      <c r="I12853" s="294"/>
    </row>
    <row r="12854" spans="3:9">
      <c r="C12854" s="294"/>
      <c r="E12854" s="294"/>
      <c r="I12854" s="294"/>
    </row>
    <row r="12855" spans="3:9">
      <c r="C12855" s="294"/>
      <c r="E12855" s="294"/>
      <c r="I12855" s="294"/>
    </row>
    <row r="12856" spans="3:9">
      <c r="C12856" s="294"/>
      <c r="E12856" s="294"/>
      <c r="I12856" s="294"/>
    </row>
    <row r="12857" spans="3:9">
      <c r="C12857" s="294"/>
      <c r="E12857" s="294"/>
      <c r="I12857" s="294"/>
    </row>
    <row r="12858" spans="3:9">
      <c r="C12858" s="294"/>
      <c r="E12858" s="294"/>
      <c r="I12858" s="294"/>
    </row>
    <row r="12859" spans="3:9">
      <c r="C12859" s="294"/>
      <c r="E12859" s="294"/>
      <c r="I12859" s="294"/>
    </row>
    <row r="12860" spans="3:9">
      <c r="C12860" s="294"/>
      <c r="E12860" s="294"/>
      <c r="I12860" s="294"/>
    </row>
    <row r="12861" spans="3:9">
      <c r="C12861" s="294"/>
      <c r="E12861" s="294"/>
      <c r="I12861" s="294"/>
    </row>
    <row r="12862" spans="3:9">
      <c r="C12862" s="294"/>
      <c r="E12862" s="294"/>
      <c r="I12862" s="294"/>
    </row>
    <row r="12863" spans="3:9">
      <c r="C12863" s="294"/>
      <c r="E12863" s="294"/>
      <c r="I12863" s="294"/>
    </row>
    <row r="12864" spans="3:9">
      <c r="C12864" s="294"/>
      <c r="E12864" s="294"/>
      <c r="I12864" s="294"/>
    </row>
    <row r="12865" spans="3:9">
      <c r="C12865" s="294"/>
      <c r="E12865" s="294"/>
      <c r="I12865" s="294"/>
    </row>
    <row r="12866" spans="3:9">
      <c r="C12866" s="294"/>
      <c r="E12866" s="294"/>
      <c r="I12866" s="294"/>
    </row>
    <row r="12867" spans="3:9">
      <c r="C12867" s="294"/>
      <c r="E12867" s="294"/>
      <c r="I12867" s="294"/>
    </row>
    <row r="12868" spans="3:9">
      <c r="C12868" s="294"/>
      <c r="E12868" s="294"/>
      <c r="I12868" s="294"/>
    </row>
    <row r="12869" spans="3:9">
      <c r="C12869" s="294"/>
      <c r="E12869" s="294"/>
      <c r="I12869" s="294"/>
    </row>
    <row r="12870" spans="3:9">
      <c r="C12870" s="294"/>
      <c r="E12870" s="294"/>
      <c r="I12870" s="294"/>
    </row>
    <row r="12871" spans="3:9">
      <c r="C12871" s="294"/>
      <c r="E12871" s="294"/>
      <c r="I12871" s="294"/>
    </row>
    <row r="12872" spans="3:9">
      <c r="C12872" s="294"/>
      <c r="E12872" s="294"/>
      <c r="I12872" s="294"/>
    </row>
    <row r="12873" spans="3:9">
      <c r="C12873" s="294"/>
      <c r="E12873" s="294"/>
      <c r="I12873" s="294"/>
    </row>
    <row r="12874" spans="3:9">
      <c r="C12874" s="294"/>
      <c r="E12874" s="294"/>
      <c r="I12874" s="294"/>
    </row>
    <row r="12875" spans="3:9">
      <c r="C12875" s="294"/>
      <c r="E12875" s="294"/>
      <c r="I12875" s="294"/>
    </row>
    <row r="12876" spans="3:9">
      <c r="C12876" s="294"/>
      <c r="E12876" s="294"/>
      <c r="I12876" s="294"/>
    </row>
    <row r="12877" spans="3:9">
      <c r="C12877" s="294"/>
      <c r="E12877" s="294"/>
      <c r="I12877" s="294"/>
    </row>
    <row r="12878" spans="3:9">
      <c r="C12878" s="294"/>
      <c r="E12878" s="294"/>
      <c r="I12878" s="294"/>
    </row>
    <row r="12879" spans="3:9">
      <c r="C12879" s="294"/>
      <c r="E12879" s="294"/>
      <c r="I12879" s="294"/>
    </row>
    <row r="12880" spans="3:9">
      <c r="C12880" s="294"/>
      <c r="E12880" s="294"/>
      <c r="I12880" s="294"/>
    </row>
    <row r="12881" spans="3:9">
      <c r="C12881" s="294"/>
      <c r="E12881" s="294"/>
      <c r="I12881" s="294"/>
    </row>
    <row r="12882" spans="3:9">
      <c r="C12882" s="294"/>
      <c r="E12882" s="294"/>
      <c r="I12882" s="294"/>
    </row>
    <row r="12883" spans="3:9">
      <c r="C12883" s="294"/>
      <c r="E12883" s="294"/>
      <c r="I12883" s="294"/>
    </row>
    <row r="12884" spans="3:9">
      <c r="C12884" s="294"/>
      <c r="E12884" s="294"/>
      <c r="I12884" s="294"/>
    </row>
    <row r="12885" spans="3:9">
      <c r="C12885" s="294"/>
      <c r="E12885" s="294"/>
      <c r="I12885" s="294"/>
    </row>
    <row r="12886" spans="3:9">
      <c r="C12886" s="294"/>
      <c r="E12886" s="294"/>
      <c r="I12886" s="294"/>
    </row>
    <row r="12887" spans="3:9">
      <c r="C12887" s="294"/>
      <c r="E12887" s="294"/>
      <c r="I12887" s="294"/>
    </row>
    <row r="12888" spans="3:9">
      <c r="C12888" s="294"/>
      <c r="E12888" s="294"/>
      <c r="I12888" s="294"/>
    </row>
    <row r="12889" spans="3:9">
      <c r="C12889" s="294"/>
      <c r="E12889" s="294"/>
      <c r="I12889" s="294"/>
    </row>
    <row r="12890" spans="3:9">
      <c r="C12890" s="294"/>
      <c r="E12890" s="294"/>
      <c r="I12890" s="294"/>
    </row>
    <row r="12891" spans="3:9">
      <c r="C12891" s="294"/>
      <c r="E12891" s="294"/>
      <c r="I12891" s="294"/>
    </row>
    <row r="12892" spans="3:9">
      <c r="C12892" s="294"/>
      <c r="E12892" s="294"/>
      <c r="I12892" s="294"/>
    </row>
    <row r="12893" spans="3:9">
      <c r="C12893" s="294"/>
      <c r="E12893" s="294"/>
      <c r="I12893" s="294"/>
    </row>
    <row r="12894" spans="3:9">
      <c r="C12894" s="294"/>
      <c r="E12894" s="294"/>
      <c r="I12894" s="294"/>
    </row>
    <row r="12895" spans="3:9">
      <c r="C12895" s="294"/>
      <c r="E12895" s="294"/>
      <c r="I12895" s="294"/>
    </row>
    <row r="12896" spans="3:9">
      <c r="C12896" s="294"/>
      <c r="E12896" s="294"/>
      <c r="I12896" s="294"/>
    </row>
    <row r="12897" spans="3:9">
      <c r="C12897" s="294"/>
      <c r="E12897" s="294"/>
      <c r="I12897" s="294"/>
    </row>
    <row r="12898" spans="3:9">
      <c r="C12898" s="294"/>
      <c r="E12898" s="294"/>
      <c r="I12898" s="294"/>
    </row>
    <row r="12899" spans="3:9">
      <c r="C12899" s="294"/>
      <c r="E12899" s="294"/>
      <c r="I12899" s="294"/>
    </row>
    <row r="12900" spans="3:9">
      <c r="C12900" s="294"/>
      <c r="E12900" s="294"/>
      <c r="I12900" s="294"/>
    </row>
    <row r="12901" spans="3:9">
      <c r="C12901" s="294"/>
      <c r="E12901" s="294"/>
      <c r="I12901" s="294"/>
    </row>
    <row r="12902" spans="3:9">
      <c r="C12902" s="294"/>
      <c r="E12902" s="294"/>
      <c r="I12902" s="294"/>
    </row>
    <row r="12903" spans="3:9">
      <c r="C12903" s="294"/>
      <c r="E12903" s="294"/>
      <c r="I12903" s="294"/>
    </row>
    <row r="12904" spans="3:9">
      <c r="C12904" s="294"/>
      <c r="E12904" s="294"/>
      <c r="I12904" s="294"/>
    </row>
    <row r="12905" spans="3:9">
      <c r="C12905" s="294"/>
      <c r="E12905" s="294"/>
      <c r="I12905" s="294"/>
    </row>
    <row r="12906" spans="3:9">
      <c r="C12906" s="294"/>
      <c r="E12906" s="294"/>
      <c r="I12906" s="294"/>
    </row>
    <row r="12907" spans="3:9">
      <c r="C12907" s="294"/>
      <c r="E12907" s="294"/>
      <c r="I12907" s="294"/>
    </row>
    <row r="12908" spans="3:9">
      <c r="C12908" s="294"/>
      <c r="E12908" s="294"/>
      <c r="I12908" s="294"/>
    </row>
    <row r="12909" spans="3:9">
      <c r="C12909" s="294"/>
      <c r="E12909" s="294"/>
      <c r="I12909" s="294"/>
    </row>
    <row r="12910" spans="3:9">
      <c r="C12910" s="294"/>
      <c r="E12910" s="294"/>
      <c r="I12910" s="294"/>
    </row>
    <row r="12911" spans="3:9">
      <c r="C12911" s="294"/>
      <c r="E12911" s="294"/>
      <c r="I12911" s="294"/>
    </row>
    <row r="12912" spans="3:9">
      <c r="C12912" s="294"/>
      <c r="E12912" s="294"/>
      <c r="I12912" s="294"/>
    </row>
    <row r="12913" spans="3:9">
      <c r="C12913" s="294"/>
      <c r="E12913" s="294"/>
      <c r="I12913" s="294"/>
    </row>
    <row r="12914" spans="3:9">
      <c r="C12914" s="294"/>
      <c r="E12914" s="294"/>
      <c r="I12914" s="294"/>
    </row>
    <row r="12915" spans="3:9">
      <c r="C12915" s="294"/>
      <c r="E12915" s="294"/>
      <c r="I12915" s="294"/>
    </row>
    <row r="12916" spans="3:9">
      <c r="C12916" s="294"/>
      <c r="E12916" s="294"/>
      <c r="I12916" s="294"/>
    </row>
    <row r="12917" spans="3:9">
      <c r="C12917" s="294"/>
      <c r="E12917" s="294"/>
      <c r="I12917" s="294"/>
    </row>
    <row r="12918" spans="3:9">
      <c r="C12918" s="294"/>
      <c r="E12918" s="294"/>
      <c r="I12918" s="294"/>
    </row>
    <row r="12919" spans="3:9">
      <c r="C12919" s="294"/>
      <c r="E12919" s="294"/>
      <c r="I12919" s="294"/>
    </row>
    <row r="12920" spans="3:9">
      <c r="C12920" s="294"/>
      <c r="E12920" s="294"/>
      <c r="I12920" s="294"/>
    </row>
    <row r="12921" spans="3:9">
      <c r="C12921" s="294"/>
      <c r="E12921" s="294"/>
      <c r="I12921" s="294"/>
    </row>
    <row r="12922" spans="3:9">
      <c r="C12922" s="294"/>
      <c r="E12922" s="294"/>
      <c r="I12922" s="294"/>
    </row>
    <row r="12923" spans="3:9">
      <c r="C12923" s="294"/>
      <c r="E12923" s="294"/>
      <c r="I12923" s="294"/>
    </row>
    <row r="12924" spans="3:9">
      <c r="C12924" s="294"/>
      <c r="E12924" s="294"/>
      <c r="I12924" s="294"/>
    </row>
    <row r="12925" spans="3:9">
      <c r="C12925" s="294"/>
      <c r="E12925" s="294"/>
      <c r="I12925" s="294"/>
    </row>
    <row r="12926" spans="3:9">
      <c r="C12926" s="294"/>
      <c r="E12926" s="294"/>
      <c r="I12926" s="294"/>
    </row>
    <row r="12927" spans="3:9">
      <c r="C12927" s="294"/>
      <c r="E12927" s="294"/>
      <c r="I12927" s="294"/>
    </row>
    <row r="12928" spans="3:9">
      <c r="C12928" s="294"/>
      <c r="E12928" s="294"/>
      <c r="I12928" s="294"/>
    </row>
    <row r="12929" spans="3:9">
      <c r="C12929" s="294"/>
      <c r="E12929" s="294"/>
      <c r="I12929" s="294"/>
    </row>
    <row r="12930" spans="3:9">
      <c r="C12930" s="294"/>
      <c r="E12930" s="294"/>
      <c r="I12930" s="294"/>
    </row>
    <row r="12931" spans="3:9">
      <c r="C12931" s="294"/>
      <c r="E12931" s="294"/>
      <c r="I12931" s="294"/>
    </row>
    <row r="12932" spans="3:9">
      <c r="C12932" s="294"/>
      <c r="E12932" s="294"/>
      <c r="I12932" s="294"/>
    </row>
    <row r="12933" spans="3:9">
      <c r="C12933" s="294"/>
      <c r="E12933" s="294"/>
      <c r="I12933" s="294"/>
    </row>
    <row r="12934" spans="3:9">
      <c r="C12934" s="294"/>
      <c r="E12934" s="294"/>
      <c r="I12934" s="294"/>
    </row>
    <row r="12935" spans="3:9">
      <c r="C12935" s="294"/>
      <c r="E12935" s="294"/>
      <c r="I12935" s="294"/>
    </row>
    <row r="12936" spans="3:9">
      <c r="C12936" s="294"/>
      <c r="E12936" s="294"/>
      <c r="I12936" s="294"/>
    </row>
    <row r="12937" spans="3:9">
      <c r="C12937" s="294"/>
      <c r="E12937" s="294"/>
      <c r="I12937" s="294"/>
    </row>
    <row r="12938" spans="3:9">
      <c r="C12938" s="294"/>
      <c r="E12938" s="294"/>
      <c r="I12938" s="294"/>
    </row>
    <row r="12939" spans="3:9">
      <c r="C12939" s="294"/>
      <c r="E12939" s="294"/>
      <c r="I12939" s="294"/>
    </row>
    <row r="12940" spans="3:9">
      <c r="C12940" s="294"/>
      <c r="E12940" s="294"/>
      <c r="I12940" s="294"/>
    </row>
    <row r="12941" spans="3:9">
      <c r="C12941" s="294"/>
      <c r="E12941" s="294"/>
      <c r="I12941" s="294"/>
    </row>
    <row r="12942" spans="3:9">
      <c r="C12942" s="294"/>
      <c r="E12942" s="294"/>
      <c r="I12942" s="294"/>
    </row>
    <row r="12943" spans="3:9">
      <c r="C12943" s="294"/>
      <c r="E12943" s="294"/>
      <c r="I12943" s="294"/>
    </row>
    <row r="12944" spans="3:9">
      <c r="C12944" s="294"/>
      <c r="E12944" s="294"/>
      <c r="I12944" s="294"/>
    </row>
    <row r="12945" spans="3:9">
      <c r="C12945" s="294"/>
      <c r="E12945" s="294"/>
      <c r="I12945" s="294"/>
    </row>
    <row r="12946" spans="3:9">
      <c r="C12946" s="294"/>
      <c r="E12946" s="294"/>
      <c r="I12946" s="294"/>
    </row>
    <row r="12947" spans="3:9">
      <c r="C12947" s="294"/>
      <c r="E12947" s="294"/>
      <c r="I12947" s="294"/>
    </row>
    <row r="12948" spans="3:9">
      <c r="C12948" s="294"/>
      <c r="E12948" s="294"/>
      <c r="I12948" s="294"/>
    </row>
    <row r="12949" spans="3:9">
      <c r="C12949" s="294"/>
      <c r="E12949" s="294"/>
      <c r="I12949" s="294"/>
    </row>
    <row r="12950" spans="3:9">
      <c r="C12950" s="294"/>
      <c r="E12950" s="294"/>
      <c r="I12950" s="294"/>
    </row>
    <row r="12951" spans="3:9">
      <c r="C12951" s="294"/>
      <c r="E12951" s="294"/>
      <c r="I12951" s="294"/>
    </row>
    <row r="12952" spans="3:9">
      <c r="C12952" s="294"/>
      <c r="E12952" s="294"/>
      <c r="I12952" s="294"/>
    </row>
    <row r="12953" spans="3:9">
      <c r="C12953" s="294"/>
      <c r="E12953" s="294"/>
      <c r="I12953" s="294"/>
    </row>
    <row r="12954" spans="3:9">
      <c r="C12954" s="294"/>
      <c r="E12954" s="294"/>
      <c r="I12954" s="294"/>
    </row>
    <row r="12955" spans="3:9">
      <c r="C12955" s="294"/>
      <c r="E12955" s="294"/>
      <c r="I12955" s="294"/>
    </row>
    <row r="12956" spans="3:9">
      <c r="C12956" s="294"/>
      <c r="E12956" s="294"/>
      <c r="I12956" s="294"/>
    </row>
    <row r="12957" spans="3:9">
      <c r="C12957" s="294"/>
      <c r="E12957" s="294"/>
      <c r="I12957" s="294"/>
    </row>
    <row r="12958" spans="3:9">
      <c r="C12958" s="294"/>
      <c r="E12958" s="294"/>
      <c r="I12958" s="294"/>
    </row>
    <row r="12959" spans="3:9">
      <c r="C12959" s="294"/>
      <c r="E12959" s="294"/>
      <c r="I12959" s="294"/>
    </row>
    <row r="12960" spans="3:9">
      <c r="C12960" s="294"/>
      <c r="E12960" s="294"/>
      <c r="I12960" s="294"/>
    </row>
    <row r="12961" spans="3:9">
      <c r="C12961" s="294"/>
      <c r="E12961" s="294"/>
      <c r="I12961" s="294"/>
    </row>
    <row r="12962" spans="3:9">
      <c r="C12962" s="294"/>
      <c r="E12962" s="294"/>
      <c r="I12962" s="294"/>
    </row>
    <row r="12963" spans="3:9">
      <c r="C12963" s="294"/>
      <c r="E12963" s="294"/>
      <c r="I12963" s="294"/>
    </row>
    <row r="12964" spans="3:9">
      <c r="C12964" s="294"/>
      <c r="E12964" s="294"/>
      <c r="I12964" s="294"/>
    </row>
    <row r="12965" spans="3:9">
      <c r="C12965" s="294"/>
      <c r="E12965" s="294"/>
      <c r="I12965" s="294"/>
    </row>
    <row r="12966" spans="3:9">
      <c r="C12966" s="294"/>
      <c r="E12966" s="294"/>
      <c r="I12966" s="294"/>
    </row>
    <row r="12967" spans="3:9">
      <c r="C12967" s="294"/>
      <c r="E12967" s="294"/>
      <c r="I12967" s="294"/>
    </row>
    <row r="12968" spans="3:9">
      <c r="C12968" s="294"/>
      <c r="E12968" s="294"/>
      <c r="I12968" s="294"/>
    </row>
    <row r="12969" spans="3:9">
      <c r="C12969" s="294"/>
      <c r="E12969" s="294"/>
      <c r="I12969" s="294"/>
    </row>
    <row r="12970" spans="3:9">
      <c r="C12970" s="294"/>
      <c r="E12970" s="294"/>
      <c r="I12970" s="294"/>
    </row>
    <row r="12971" spans="3:9">
      <c r="C12971" s="294"/>
      <c r="E12971" s="294"/>
      <c r="I12971" s="294"/>
    </row>
    <row r="12972" spans="3:9">
      <c r="C12972" s="294"/>
      <c r="E12972" s="294"/>
      <c r="I12972" s="294"/>
    </row>
    <row r="12973" spans="3:9">
      <c r="C12973" s="294"/>
      <c r="E12973" s="294"/>
      <c r="I12973" s="294"/>
    </row>
    <row r="12974" spans="3:9">
      <c r="C12974" s="294"/>
      <c r="E12974" s="294"/>
      <c r="I12974" s="294"/>
    </row>
    <row r="12975" spans="3:9">
      <c r="C12975" s="294"/>
      <c r="E12975" s="294"/>
      <c r="I12975" s="294"/>
    </row>
    <row r="12976" spans="3:9">
      <c r="C12976" s="294"/>
      <c r="E12976" s="294"/>
      <c r="I12976" s="294"/>
    </row>
    <row r="12977" spans="3:9">
      <c r="C12977" s="294"/>
      <c r="E12977" s="294"/>
      <c r="I12977" s="294"/>
    </row>
    <row r="12978" spans="3:9">
      <c r="C12978" s="294"/>
      <c r="E12978" s="294"/>
      <c r="I12978" s="294"/>
    </row>
    <row r="12979" spans="3:9">
      <c r="C12979" s="294"/>
      <c r="E12979" s="294"/>
      <c r="I12979" s="294"/>
    </row>
    <row r="12980" spans="3:9">
      <c r="C12980" s="294"/>
      <c r="E12980" s="294"/>
      <c r="I12980" s="294"/>
    </row>
    <row r="12981" spans="3:9">
      <c r="C12981" s="294"/>
      <c r="E12981" s="294"/>
      <c r="I12981" s="294"/>
    </row>
    <row r="12982" spans="3:9">
      <c r="C12982" s="294"/>
      <c r="E12982" s="294"/>
      <c r="I12982" s="294"/>
    </row>
    <row r="12983" spans="3:9">
      <c r="C12983" s="294"/>
      <c r="E12983" s="294"/>
      <c r="I12983" s="294"/>
    </row>
    <row r="12984" spans="3:9">
      <c r="C12984" s="294"/>
      <c r="E12984" s="294"/>
      <c r="I12984" s="294"/>
    </row>
    <row r="12985" spans="3:9">
      <c r="C12985" s="294"/>
      <c r="E12985" s="294"/>
      <c r="I12985" s="294"/>
    </row>
    <row r="12986" spans="3:9">
      <c r="C12986" s="294"/>
      <c r="E12986" s="294"/>
      <c r="I12986" s="294"/>
    </row>
    <row r="12987" spans="3:9">
      <c r="C12987" s="294"/>
      <c r="E12987" s="294"/>
      <c r="I12987" s="294"/>
    </row>
    <row r="12988" spans="3:9">
      <c r="C12988" s="294"/>
      <c r="E12988" s="294"/>
      <c r="I12988" s="294"/>
    </row>
    <row r="12989" spans="3:9">
      <c r="C12989" s="294"/>
      <c r="E12989" s="294"/>
      <c r="I12989" s="294"/>
    </row>
    <row r="12990" spans="3:9">
      <c r="C12990" s="294"/>
      <c r="E12990" s="294"/>
      <c r="I12990" s="294"/>
    </row>
    <row r="12991" spans="3:9">
      <c r="C12991" s="294"/>
      <c r="E12991" s="294"/>
      <c r="I12991" s="294"/>
    </row>
    <row r="12992" spans="3:9">
      <c r="C12992" s="294"/>
      <c r="E12992" s="294"/>
      <c r="I12992" s="294"/>
    </row>
    <row r="12993" spans="3:9">
      <c r="C12993" s="294"/>
      <c r="E12993" s="294"/>
      <c r="I12993" s="294"/>
    </row>
    <row r="12994" spans="3:9">
      <c r="C12994" s="294"/>
      <c r="E12994" s="294"/>
      <c r="I12994" s="294"/>
    </row>
    <row r="12995" spans="3:9">
      <c r="C12995" s="294"/>
      <c r="E12995" s="294"/>
      <c r="I12995" s="294"/>
    </row>
    <row r="12996" spans="3:9">
      <c r="C12996" s="294"/>
      <c r="E12996" s="294"/>
      <c r="I12996" s="294"/>
    </row>
    <row r="12997" spans="3:9">
      <c r="C12997" s="294"/>
      <c r="E12997" s="294"/>
      <c r="I12997" s="294"/>
    </row>
    <row r="12998" spans="3:9">
      <c r="C12998" s="294"/>
      <c r="E12998" s="294"/>
      <c r="I12998" s="294"/>
    </row>
    <row r="12999" spans="3:9">
      <c r="C12999" s="294"/>
      <c r="E12999" s="294"/>
      <c r="I12999" s="294"/>
    </row>
    <row r="13000" spans="3:9">
      <c r="C13000" s="294"/>
      <c r="E13000" s="294"/>
      <c r="I13000" s="294"/>
    </row>
    <row r="13001" spans="3:9">
      <c r="C13001" s="294"/>
      <c r="E13001" s="294"/>
      <c r="I13001" s="294"/>
    </row>
    <row r="13002" spans="3:9">
      <c r="C13002" s="294"/>
      <c r="E13002" s="294"/>
      <c r="I13002" s="294"/>
    </row>
    <row r="13003" spans="3:9">
      <c r="C13003" s="294"/>
      <c r="E13003" s="294"/>
      <c r="I13003" s="294"/>
    </row>
    <row r="13004" spans="3:9">
      <c r="C13004" s="294"/>
      <c r="E13004" s="294"/>
      <c r="I13004" s="294"/>
    </row>
    <row r="13005" spans="3:9">
      <c r="C13005" s="294"/>
      <c r="E13005" s="294"/>
      <c r="I13005" s="294"/>
    </row>
    <row r="13006" spans="3:9">
      <c r="C13006" s="294"/>
      <c r="E13006" s="294"/>
      <c r="I13006" s="294"/>
    </row>
    <row r="13007" spans="3:9">
      <c r="C13007" s="294"/>
      <c r="E13007" s="294"/>
      <c r="I13007" s="294"/>
    </row>
    <row r="13008" spans="3:9">
      <c r="C13008" s="294"/>
      <c r="E13008" s="294"/>
      <c r="I13008" s="294"/>
    </row>
    <row r="13009" spans="3:9">
      <c r="C13009" s="294"/>
      <c r="E13009" s="294"/>
      <c r="I13009" s="294"/>
    </row>
    <row r="13010" spans="3:9">
      <c r="C13010" s="294"/>
      <c r="E13010" s="294"/>
      <c r="I13010" s="294"/>
    </row>
    <row r="13011" spans="3:9">
      <c r="C13011" s="294"/>
      <c r="E13011" s="294"/>
      <c r="I13011" s="294"/>
    </row>
    <row r="13012" spans="3:9">
      <c r="C13012" s="294"/>
      <c r="E13012" s="294"/>
      <c r="I13012" s="294"/>
    </row>
    <row r="13013" spans="3:9">
      <c r="C13013" s="294"/>
      <c r="E13013" s="294"/>
      <c r="I13013" s="294"/>
    </row>
    <row r="13014" spans="3:9">
      <c r="C13014" s="294"/>
      <c r="E13014" s="294"/>
      <c r="I13014" s="294"/>
    </row>
    <row r="13015" spans="3:9">
      <c r="C13015" s="294"/>
      <c r="E13015" s="294"/>
      <c r="I13015" s="294"/>
    </row>
    <row r="13016" spans="3:9">
      <c r="C13016" s="294"/>
      <c r="E13016" s="294"/>
      <c r="I13016" s="294"/>
    </row>
    <row r="13017" spans="3:9">
      <c r="C13017" s="294"/>
      <c r="E13017" s="294"/>
      <c r="I13017" s="294"/>
    </row>
    <row r="13018" spans="3:9">
      <c r="C13018" s="294"/>
      <c r="E13018" s="294"/>
      <c r="I13018" s="294"/>
    </row>
    <row r="13019" spans="3:9">
      <c r="C13019" s="294"/>
      <c r="E13019" s="294"/>
      <c r="I13019" s="294"/>
    </row>
    <row r="13020" spans="3:9">
      <c r="C13020" s="294"/>
      <c r="E13020" s="294"/>
      <c r="I13020" s="294"/>
    </row>
    <row r="13021" spans="3:9">
      <c r="C13021" s="294"/>
      <c r="E13021" s="294"/>
      <c r="I13021" s="294"/>
    </row>
    <row r="13022" spans="3:9">
      <c r="C13022" s="294"/>
      <c r="E13022" s="294"/>
      <c r="I13022" s="294"/>
    </row>
    <row r="13023" spans="3:9">
      <c r="C13023" s="294"/>
      <c r="E13023" s="294"/>
      <c r="I13023" s="294"/>
    </row>
    <row r="13024" spans="3:9">
      <c r="C13024" s="294"/>
      <c r="E13024" s="294"/>
      <c r="I13024" s="294"/>
    </row>
    <row r="13025" spans="3:9">
      <c r="C13025" s="294"/>
      <c r="E13025" s="294"/>
      <c r="I13025" s="294"/>
    </row>
    <row r="13026" spans="3:9">
      <c r="C13026" s="294"/>
      <c r="E13026" s="294"/>
      <c r="I13026" s="294"/>
    </row>
    <row r="13027" spans="3:9">
      <c r="C13027" s="294"/>
      <c r="E13027" s="294"/>
      <c r="I13027" s="294"/>
    </row>
    <row r="13028" spans="3:9">
      <c r="C13028" s="294"/>
      <c r="E13028" s="294"/>
      <c r="I13028" s="294"/>
    </row>
    <row r="13029" spans="3:9">
      <c r="C13029" s="294"/>
      <c r="E13029" s="294"/>
      <c r="I13029" s="294"/>
    </row>
    <row r="13030" spans="3:9">
      <c r="C13030" s="294"/>
      <c r="E13030" s="294"/>
      <c r="I13030" s="294"/>
    </row>
    <row r="13031" spans="3:9">
      <c r="C13031" s="294"/>
      <c r="E13031" s="294"/>
      <c r="I13031" s="294"/>
    </row>
    <row r="13032" spans="3:9">
      <c r="C13032" s="294"/>
      <c r="E13032" s="294"/>
      <c r="I13032" s="294"/>
    </row>
    <row r="13033" spans="3:9">
      <c r="C13033" s="294"/>
      <c r="E13033" s="294"/>
      <c r="I13033" s="294"/>
    </row>
    <row r="13034" spans="3:9">
      <c r="C13034" s="294"/>
      <c r="E13034" s="294"/>
      <c r="I13034" s="294"/>
    </row>
    <row r="13035" spans="3:9">
      <c r="C13035" s="294"/>
      <c r="E13035" s="294"/>
      <c r="I13035" s="294"/>
    </row>
    <row r="13036" spans="3:9">
      <c r="C13036" s="294"/>
      <c r="E13036" s="294"/>
      <c r="I13036" s="294"/>
    </row>
    <row r="13037" spans="3:9">
      <c r="C13037" s="294"/>
      <c r="E13037" s="294"/>
      <c r="I13037" s="294"/>
    </row>
    <row r="13038" spans="3:9">
      <c r="C13038" s="294"/>
      <c r="E13038" s="294"/>
      <c r="I13038" s="294"/>
    </row>
    <row r="13039" spans="3:9">
      <c r="C13039" s="294"/>
      <c r="E13039" s="294"/>
      <c r="I13039" s="294"/>
    </row>
    <row r="13040" spans="3:9">
      <c r="C13040" s="294"/>
      <c r="E13040" s="294"/>
      <c r="I13040" s="294"/>
    </row>
    <row r="13041" spans="3:9">
      <c r="C13041" s="294"/>
      <c r="E13041" s="294"/>
      <c r="I13041" s="294"/>
    </row>
    <row r="13042" spans="3:9">
      <c r="C13042" s="294"/>
      <c r="E13042" s="294"/>
      <c r="I13042" s="294"/>
    </row>
    <row r="13043" spans="3:9">
      <c r="C13043" s="294"/>
      <c r="E13043" s="294"/>
      <c r="I13043" s="294"/>
    </row>
    <row r="13044" spans="3:9">
      <c r="C13044" s="294"/>
      <c r="E13044" s="294"/>
      <c r="I13044" s="294"/>
    </row>
    <row r="13045" spans="3:9">
      <c r="C13045" s="294"/>
      <c r="E13045" s="294"/>
      <c r="I13045" s="294"/>
    </row>
    <row r="13046" spans="3:9">
      <c r="C13046" s="294"/>
      <c r="E13046" s="294"/>
      <c r="I13046" s="294"/>
    </row>
    <row r="13047" spans="3:9">
      <c r="C13047" s="294"/>
      <c r="E13047" s="294"/>
      <c r="I13047" s="294"/>
    </row>
    <row r="13048" spans="3:9">
      <c r="C13048" s="294"/>
      <c r="E13048" s="294"/>
      <c r="I13048" s="294"/>
    </row>
    <row r="13049" spans="3:9">
      <c r="C13049" s="294"/>
      <c r="E13049" s="294"/>
      <c r="I13049" s="294"/>
    </row>
    <row r="13050" spans="3:9">
      <c r="C13050" s="294"/>
      <c r="E13050" s="294"/>
      <c r="I13050" s="294"/>
    </row>
    <row r="13051" spans="3:9">
      <c r="C13051" s="294"/>
      <c r="E13051" s="294"/>
      <c r="I13051" s="294"/>
    </row>
    <row r="13052" spans="3:9">
      <c r="C13052" s="294"/>
      <c r="E13052" s="294"/>
      <c r="I13052" s="294"/>
    </row>
    <row r="13053" spans="3:9">
      <c r="C13053" s="294"/>
      <c r="E13053" s="294"/>
      <c r="I13053" s="294"/>
    </row>
    <row r="13054" spans="3:9">
      <c r="C13054" s="294"/>
      <c r="E13054" s="294"/>
      <c r="I13054" s="294"/>
    </row>
    <row r="13055" spans="3:9">
      <c r="C13055" s="294"/>
      <c r="E13055" s="294"/>
      <c r="I13055" s="294"/>
    </row>
    <row r="13056" spans="3:9">
      <c r="C13056" s="294"/>
      <c r="E13056" s="294"/>
      <c r="I13056" s="294"/>
    </row>
    <row r="13057" spans="3:9">
      <c r="C13057" s="294"/>
      <c r="E13057" s="294"/>
      <c r="I13057" s="294"/>
    </row>
    <row r="13058" spans="3:9">
      <c r="C13058" s="294"/>
      <c r="E13058" s="294"/>
      <c r="I13058" s="294"/>
    </row>
    <row r="13059" spans="3:9">
      <c r="C13059" s="294"/>
      <c r="E13059" s="294"/>
      <c r="I13059" s="294"/>
    </row>
    <row r="13060" spans="3:9">
      <c r="C13060" s="294"/>
      <c r="E13060" s="294"/>
      <c r="I13060" s="294"/>
    </row>
    <row r="13061" spans="3:9">
      <c r="C13061" s="294"/>
      <c r="E13061" s="294"/>
      <c r="I13061" s="294"/>
    </row>
    <row r="13062" spans="3:9">
      <c r="C13062" s="294"/>
      <c r="E13062" s="294"/>
      <c r="I13062" s="294"/>
    </row>
    <row r="13063" spans="3:9">
      <c r="C13063" s="294"/>
      <c r="E13063" s="294"/>
      <c r="I13063" s="294"/>
    </row>
    <row r="13064" spans="3:9">
      <c r="C13064" s="294"/>
      <c r="E13064" s="294"/>
      <c r="I13064" s="294"/>
    </row>
    <row r="13065" spans="3:9">
      <c r="C13065" s="294"/>
      <c r="E13065" s="294"/>
      <c r="I13065" s="294"/>
    </row>
    <row r="13066" spans="3:9">
      <c r="C13066" s="294"/>
      <c r="E13066" s="294"/>
      <c r="I13066" s="294"/>
    </row>
    <row r="13067" spans="3:9">
      <c r="C13067" s="294"/>
      <c r="E13067" s="294"/>
      <c r="I13067" s="294"/>
    </row>
    <row r="13068" spans="3:9">
      <c r="C13068" s="294"/>
      <c r="E13068" s="294"/>
      <c r="I13068" s="294"/>
    </row>
    <row r="13069" spans="3:9">
      <c r="C13069" s="294"/>
      <c r="E13069" s="294"/>
      <c r="I13069" s="294"/>
    </row>
    <row r="13070" spans="3:9">
      <c r="C13070" s="294"/>
      <c r="E13070" s="294"/>
      <c r="I13070" s="294"/>
    </row>
    <row r="13071" spans="3:9">
      <c r="C13071" s="294"/>
      <c r="E13071" s="294"/>
      <c r="I13071" s="294"/>
    </row>
    <row r="13072" spans="3:9">
      <c r="C13072" s="294"/>
      <c r="E13072" s="294"/>
      <c r="I13072" s="294"/>
    </row>
    <row r="13073" spans="3:9">
      <c r="C13073" s="294"/>
      <c r="E13073" s="294"/>
      <c r="I13073" s="294"/>
    </row>
    <row r="13074" spans="3:9">
      <c r="C13074" s="294"/>
      <c r="E13074" s="294"/>
      <c r="I13074" s="294"/>
    </row>
    <row r="13075" spans="3:9">
      <c r="C13075" s="294"/>
      <c r="E13075" s="294"/>
      <c r="I13075" s="294"/>
    </row>
    <row r="13076" spans="3:9">
      <c r="C13076" s="294"/>
      <c r="E13076" s="294"/>
      <c r="I13076" s="294"/>
    </row>
    <row r="13077" spans="3:9">
      <c r="C13077" s="294"/>
      <c r="E13077" s="294"/>
      <c r="I13077" s="294"/>
    </row>
    <row r="13078" spans="3:9">
      <c r="C13078" s="294"/>
      <c r="E13078" s="294"/>
      <c r="I13078" s="294"/>
    </row>
    <row r="13079" spans="3:9">
      <c r="C13079" s="294"/>
      <c r="E13079" s="294"/>
      <c r="I13079" s="294"/>
    </row>
    <row r="13080" spans="3:9">
      <c r="C13080" s="294"/>
      <c r="E13080" s="294"/>
      <c r="I13080" s="294"/>
    </row>
    <row r="13081" spans="3:9">
      <c r="C13081" s="294"/>
      <c r="E13081" s="294"/>
      <c r="I13081" s="294"/>
    </row>
    <row r="13082" spans="3:9">
      <c r="C13082" s="294"/>
      <c r="E13082" s="294"/>
      <c r="I13082" s="294"/>
    </row>
    <row r="13083" spans="3:9">
      <c r="C13083" s="294"/>
      <c r="E13083" s="294"/>
      <c r="I13083" s="294"/>
    </row>
    <row r="13084" spans="3:9">
      <c r="C13084" s="294"/>
      <c r="E13084" s="294"/>
      <c r="I13084" s="294"/>
    </row>
    <row r="13085" spans="3:9">
      <c r="C13085" s="294"/>
      <c r="E13085" s="294"/>
      <c r="I13085" s="294"/>
    </row>
    <row r="13086" spans="3:9">
      <c r="C13086" s="294"/>
      <c r="E13086" s="294"/>
      <c r="I13086" s="294"/>
    </row>
    <row r="13087" spans="3:9">
      <c r="C13087" s="294"/>
      <c r="E13087" s="294"/>
      <c r="I13087" s="294"/>
    </row>
    <row r="13088" spans="3:9">
      <c r="C13088" s="294"/>
      <c r="E13088" s="294"/>
      <c r="I13088" s="294"/>
    </row>
    <row r="13089" spans="3:9">
      <c r="C13089" s="294"/>
      <c r="E13089" s="294"/>
      <c r="I13089" s="294"/>
    </row>
    <row r="13090" spans="3:9">
      <c r="C13090" s="294"/>
      <c r="E13090" s="294"/>
      <c r="I13090" s="294"/>
    </row>
    <row r="13091" spans="3:9">
      <c r="C13091" s="294"/>
      <c r="E13091" s="294"/>
      <c r="I13091" s="294"/>
    </row>
    <row r="13092" spans="3:9">
      <c r="C13092" s="294"/>
      <c r="E13092" s="294"/>
      <c r="I13092" s="294"/>
    </row>
    <row r="13093" spans="3:9">
      <c r="C13093" s="294"/>
      <c r="E13093" s="294"/>
      <c r="I13093" s="294"/>
    </row>
    <row r="13094" spans="3:9">
      <c r="C13094" s="294"/>
      <c r="E13094" s="294"/>
      <c r="I13094" s="294"/>
    </row>
    <row r="13095" spans="3:9">
      <c r="C13095" s="294"/>
      <c r="E13095" s="294"/>
      <c r="I13095" s="294"/>
    </row>
    <row r="13096" spans="3:9">
      <c r="C13096" s="294"/>
      <c r="E13096" s="294"/>
      <c r="I13096" s="294"/>
    </row>
    <row r="13097" spans="3:9">
      <c r="C13097" s="294"/>
      <c r="E13097" s="294"/>
      <c r="I13097" s="294"/>
    </row>
    <row r="13098" spans="3:9">
      <c r="C13098" s="294"/>
      <c r="E13098" s="294"/>
      <c r="I13098" s="294"/>
    </row>
    <row r="13099" spans="3:9">
      <c r="C13099" s="294"/>
      <c r="E13099" s="294"/>
      <c r="I13099" s="294"/>
    </row>
    <row r="13100" spans="3:9">
      <c r="C13100" s="294"/>
      <c r="E13100" s="294"/>
      <c r="I13100" s="294"/>
    </row>
    <row r="13101" spans="3:9">
      <c r="C13101" s="294"/>
      <c r="E13101" s="294"/>
      <c r="I13101" s="294"/>
    </row>
    <row r="13102" spans="3:9">
      <c r="C13102" s="294"/>
      <c r="E13102" s="294"/>
      <c r="I13102" s="294"/>
    </row>
    <row r="13103" spans="3:9">
      <c r="C13103" s="294"/>
      <c r="E13103" s="294"/>
      <c r="I13103" s="294"/>
    </row>
    <row r="13104" spans="3:9">
      <c r="C13104" s="294"/>
      <c r="E13104" s="294"/>
      <c r="I13104" s="294"/>
    </row>
    <row r="13105" spans="3:9">
      <c r="C13105" s="294"/>
      <c r="E13105" s="294"/>
      <c r="I13105" s="294"/>
    </row>
    <row r="13106" spans="3:9">
      <c r="C13106" s="294"/>
      <c r="E13106" s="294"/>
      <c r="I13106" s="294"/>
    </row>
    <row r="13107" spans="3:9">
      <c r="C13107" s="294"/>
      <c r="E13107" s="294"/>
      <c r="I13107" s="294"/>
    </row>
    <row r="13108" spans="3:9">
      <c r="C13108" s="294"/>
      <c r="E13108" s="294"/>
      <c r="I13108" s="294"/>
    </row>
    <row r="13109" spans="3:9">
      <c r="C13109" s="294"/>
      <c r="E13109" s="294"/>
      <c r="I13109" s="294"/>
    </row>
    <row r="13110" spans="3:9">
      <c r="C13110" s="294"/>
      <c r="E13110" s="294"/>
      <c r="I13110" s="294"/>
    </row>
    <row r="13111" spans="3:9">
      <c r="C13111" s="294"/>
      <c r="E13111" s="294"/>
      <c r="I13111" s="294"/>
    </row>
    <row r="13112" spans="3:9">
      <c r="C13112" s="294"/>
      <c r="E13112" s="294"/>
      <c r="I13112" s="294"/>
    </row>
    <row r="13113" spans="3:9">
      <c r="C13113" s="294"/>
      <c r="E13113" s="294"/>
      <c r="I13113" s="294"/>
    </row>
    <row r="13114" spans="3:9">
      <c r="C13114" s="294"/>
      <c r="E13114" s="294"/>
      <c r="I13114" s="294"/>
    </row>
    <row r="13115" spans="3:9">
      <c r="C13115" s="294"/>
      <c r="E13115" s="294"/>
      <c r="I13115" s="294"/>
    </row>
    <row r="13116" spans="3:9">
      <c r="C13116" s="294"/>
      <c r="E13116" s="294"/>
      <c r="I13116" s="294"/>
    </row>
    <row r="13117" spans="3:9">
      <c r="C13117" s="294"/>
      <c r="E13117" s="294"/>
      <c r="I13117" s="294"/>
    </row>
    <row r="13118" spans="3:9">
      <c r="C13118" s="294"/>
      <c r="E13118" s="294"/>
      <c r="I13118" s="294"/>
    </row>
    <row r="13119" spans="3:9">
      <c r="C13119" s="294"/>
      <c r="E13119" s="294"/>
      <c r="I13119" s="294"/>
    </row>
    <row r="13120" spans="3:9">
      <c r="C13120" s="294"/>
      <c r="E13120" s="294"/>
      <c r="I13120" s="294"/>
    </row>
    <row r="13121" spans="3:9">
      <c r="C13121" s="294"/>
      <c r="E13121" s="294"/>
      <c r="I13121" s="294"/>
    </row>
    <row r="13122" spans="3:9">
      <c r="C13122" s="294"/>
      <c r="E13122" s="294"/>
      <c r="I13122" s="294"/>
    </row>
    <row r="13123" spans="3:9">
      <c r="C13123" s="294"/>
      <c r="E13123" s="294"/>
      <c r="I13123" s="294"/>
    </row>
    <row r="13124" spans="3:9">
      <c r="C13124" s="294"/>
      <c r="E13124" s="294"/>
      <c r="I13124" s="294"/>
    </row>
    <row r="13125" spans="3:9">
      <c r="C13125" s="294"/>
      <c r="E13125" s="294"/>
      <c r="I13125" s="294"/>
    </row>
    <row r="13126" spans="3:9">
      <c r="C13126" s="294"/>
      <c r="E13126" s="294"/>
      <c r="I13126" s="294"/>
    </row>
    <row r="13127" spans="3:9">
      <c r="C13127" s="294"/>
      <c r="E13127" s="294"/>
      <c r="I13127" s="294"/>
    </row>
    <row r="13128" spans="3:9">
      <c r="C13128" s="294"/>
      <c r="E13128" s="294"/>
      <c r="I13128" s="294"/>
    </row>
    <row r="13129" spans="3:9">
      <c r="C13129" s="294"/>
      <c r="E13129" s="294"/>
      <c r="I13129" s="294"/>
    </row>
    <row r="13130" spans="3:9">
      <c r="C13130" s="294"/>
      <c r="E13130" s="294"/>
      <c r="I13130" s="294"/>
    </row>
    <row r="13131" spans="3:9">
      <c r="C13131" s="294"/>
      <c r="E13131" s="294"/>
      <c r="I13131" s="294"/>
    </row>
    <row r="13132" spans="3:9">
      <c r="C13132" s="294"/>
      <c r="E13132" s="294"/>
      <c r="I13132" s="294"/>
    </row>
    <row r="13133" spans="3:9">
      <c r="C13133" s="294"/>
      <c r="E13133" s="294"/>
      <c r="I13133" s="294"/>
    </row>
    <row r="13134" spans="3:9">
      <c r="C13134" s="294"/>
      <c r="E13134" s="294"/>
      <c r="I13134" s="294"/>
    </row>
    <row r="13135" spans="3:9">
      <c r="C13135" s="294"/>
      <c r="E13135" s="294"/>
      <c r="I13135" s="294"/>
    </row>
    <row r="13136" spans="3:9">
      <c r="C13136" s="294"/>
      <c r="E13136" s="294"/>
      <c r="I13136" s="294"/>
    </row>
    <row r="13137" spans="3:9">
      <c r="C13137" s="294"/>
      <c r="E13137" s="294"/>
      <c r="I13137" s="294"/>
    </row>
    <row r="13138" spans="3:9">
      <c r="C13138" s="294"/>
      <c r="E13138" s="294"/>
      <c r="I13138" s="294"/>
    </row>
    <row r="13139" spans="3:9">
      <c r="C13139" s="294"/>
      <c r="E13139" s="294"/>
      <c r="I13139" s="294"/>
    </row>
    <row r="13140" spans="3:9">
      <c r="C13140" s="294"/>
      <c r="E13140" s="294"/>
      <c r="I13140" s="294"/>
    </row>
    <row r="13141" spans="3:9">
      <c r="C13141" s="294"/>
      <c r="E13141" s="294"/>
      <c r="I13141" s="294"/>
    </row>
    <row r="13142" spans="3:9">
      <c r="C13142" s="294"/>
      <c r="E13142" s="294"/>
      <c r="I13142" s="294"/>
    </row>
    <row r="13143" spans="3:9">
      <c r="C13143" s="294"/>
      <c r="E13143" s="294"/>
      <c r="I13143" s="294"/>
    </row>
    <row r="13144" spans="3:9">
      <c r="C13144" s="294"/>
      <c r="E13144" s="294"/>
      <c r="I13144" s="294"/>
    </row>
    <row r="13145" spans="3:9">
      <c r="C13145" s="294"/>
      <c r="E13145" s="294"/>
      <c r="I13145" s="294"/>
    </row>
    <row r="13146" spans="3:9">
      <c r="C13146" s="294"/>
      <c r="E13146" s="294"/>
      <c r="I13146" s="294"/>
    </row>
    <row r="13147" spans="3:9">
      <c r="C13147" s="294"/>
      <c r="E13147" s="294"/>
      <c r="I13147" s="294"/>
    </row>
    <row r="13148" spans="3:9">
      <c r="C13148" s="294"/>
      <c r="E13148" s="294"/>
      <c r="I13148" s="294"/>
    </row>
    <row r="13149" spans="3:9">
      <c r="C13149" s="294"/>
      <c r="E13149" s="294"/>
      <c r="I13149" s="294"/>
    </row>
    <row r="13150" spans="3:9">
      <c r="C13150" s="294"/>
      <c r="E13150" s="294"/>
      <c r="I13150" s="294"/>
    </row>
    <row r="13151" spans="3:9">
      <c r="C13151" s="294"/>
      <c r="E13151" s="294"/>
      <c r="I13151" s="294"/>
    </row>
    <row r="13152" spans="3:9">
      <c r="C13152" s="294"/>
      <c r="E13152" s="294"/>
      <c r="I13152" s="294"/>
    </row>
    <row r="13153" spans="3:9">
      <c r="C13153" s="294"/>
      <c r="E13153" s="294"/>
      <c r="I13153" s="294"/>
    </row>
    <row r="13154" spans="3:9">
      <c r="C13154" s="294"/>
      <c r="E13154" s="294"/>
      <c r="I13154" s="294"/>
    </row>
    <row r="13155" spans="3:9">
      <c r="C13155" s="294"/>
      <c r="E13155" s="294"/>
      <c r="I13155" s="294"/>
    </row>
    <row r="13156" spans="3:9">
      <c r="C13156" s="294"/>
      <c r="E13156" s="294"/>
      <c r="I13156" s="294"/>
    </row>
    <row r="13157" spans="3:9">
      <c r="C13157" s="294"/>
      <c r="E13157" s="294"/>
      <c r="I13157" s="294"/>
    </row>
    <row r="13158" spans="3:9">
      <c r="C13158" s="294"/>
      <c r="E13158" s="294"/>
      <c r="I13158" s="294"/>
    </row>
    <row r="13159" spans="3:9">
      <c r="C13159" s="294"/>
      <c r="E13159" s="294"/>
      <c r="I13159" s="294"/>
    </row>
    <row r="13160" spans="3:9">
      <c r="C13160" s="294"/>
      <c r="E13160" s="294"/>
      <c r="I13160" s="294"/>
    </row>
    <row r="13161" spans="3:9">
      <c r="C13161" s="294"/>
      <c r="E13161" s="294"/>
      <c r="I13161" s="294"/>
    </row>
    <row r="13162" spans="3:9">
      <c r="C13162" s="294"/>
      <c r="E13162" s="294"/>
      <c r="I13162" s="294"/>
    </row>
    <row r="13163" spans="3:9">
      <c r="C13163" s="294"/>
      <c r="E13163" s="294"/>
      <c r="I13163" s="294"/>
    </row>
    <row r="13164" spans="3:9">
      <c r="C13164" s="294"/>
      <c r="E13164" s="294"/>
      <c r="I13164" s="294"/>
    </row>
    <row r="13165" spans="3:9">
      <c r="C13165" s="294"/>
      <c r="E13165" s="294"/>
      <c r="I13165" s="294"/>
    </row>
    <row r="13166" spans="3:9">
      <c r="C13166" s="294"/>
      <c r="E13166" s="294"/>
      <c r="I13166" s="294"/>
    </row>
    <row r="13167" spans="3:9">
      <c r="C13167" s="294"/>
      <c r="E13167" s="294"/>
      <c r="I13167" s="294"/>
    </row>
    <row r="13168" spans="3:9">
      <c r="C13168" s="294"/>
      <c r="E13168" s="294"/>
      <c r="I13168" s="294"/>
    </row>
    <row r="13169" spans="3:9">
      <c r="C13169" s="294"/>
      <c r="E13169" s="294"/>
      <c r="I13169" s="294"/>
    </row>
    <row r="13170" spans="3:9">
      <c r="C13170" s="294"/>
      <c r="E13170" s="294"/>
      <c r="I13170" s="294"/>
    </row>
    <row r="13171" spans="3:9">
      <c r="C13171" s="294"/>
      <c r="E13171" s="294"/>
      <c r="I13171" s="294"/>
    </row>
    <row r="13172" spans="3:9">
      <c r="C13172" s="294"/>
      <c r="E13172" s="294"/>
      <c r="I13172" s="294"/>
    </row>
    <row r="13173" spans="3:9">
      <c r="C13173" s="294"/>
      <c r="E13173" s="294"/>
      <c r="I13173" s="294"/>
    </row>
    <row r="13174" spans="3:9">
      <c r="C13174" s="294"/>
      <c r="E13174" s="294"/>
      <c r="I13174" s="294"/>
    </row>
    <row r="13175" spans="3:9">
      <c r="C13175" s="294"/>
      <c r="E13175" s="294"/>
      <c r="I13175" s="294"/>
    </row>
    <row r="13176" spans="3:9">
      <c r="C13176" s="294"/>
      <c r="E13176" s="294"/>
      <c r="I13176" s="294"/>
    </row>
    <row r="13177" spans="3:9">
      <c r="C13177" s="294"/>
      <c r="E13177" s="294"/>
      <c r="I13177" s="294"/>
    </row>
    <row r="13178" spans="3:9">
      <c r="C13178" s="294"/>
      <c r="E13178" s="294"/>
      <c r="I13178" s="294"/>
    </row>
    <row r="13179" spans="3:9">
      <c r="C13179" s="294"/>
      <c r="E13179" s="294"/>
      <c r="I13179" s="294"/>
    </row>
    <row r="13180" spans="3:9">
      <c r="C13180" s="294"/>
      <c r="E13180" s="294"/>
      <c r="I13180" s="294"/>
    </row>
    <row r="13181" spans="3:9">
      <c r="C13181" s="294"/>
      <c r="E13181" s="294"/>
      <c r="I13181" s="294"/>
    </row>
    <row r="13182" spans="3:9">
      <c r="C13182" s="294"/>
      <c r="E13182" s="294"/>
      <c r="I13182" s="294"/>
    </row>
    <row r="13183" spans="3:9">
      <c r="C13183" s="294"/>
      <c r="E13183" s="294"/>
      <c r="I13183" s="294"/>
    </row>
    <row r="13184" spans="3:9">
      <c r="C13184" s="294"/>
      <c r="E13184" s="294"/>
      <c r="I13184" s="294"/>
    </row>
    <row r="13185" spans="3:9">
      <c r="C13185" s="294"/>
      <c r="E13185" s="294"/>
      <c r="I13185" s="294"/>
    </row>
    <row r="13186" spans="3:9">
      <c r="C13186" s="294"/>
      <c r="E13186" s="294"/>
      <c r="I13186" s="294"/>
    </row>
    <row r="13187" spans="3:9">
      <c r="C13187" s="294"/>
      <c r="E13187" s="294"/>
      <c r="I13187" s="294"/>
    </row>
    <row r="13188" spans="3:9">
      <c r="C13188" s="294"/>
      <c r="E13188" s="294"/>
      <c r="I13188" s="294"/>
    </row>
    <row r="13189" spans="3:9">
      <c r="C13189" s="294"/>
      <c r="E13189" s="294"/>
      <c r="I13189" s="294"/>
    </row>
    <row r="13190" spans="3:9">
      <c r="C13190" s="294"/>
      <c r="E13190" s="294"/>
      <c r="I13190" s="294"/>
    </row>
    <row r="13191" spans="3:9">
      <c r="C13191" s="294"/>
      <c r="E13191" s="294"/>
      <c r="I13191" s="294"/>
    </row>
    <row r="13192" spans="3:9">
      <c r="C13192" s="294"/>
      <c r="E13192" s="294"/>
      <c r="I13192" s="294"/>
    </row>
    <row r="13193" spans="3:9">
      <c r="C13193" s="294"/>
      <c r="E13193" s="294"/>
      <c r="I13193" s="294"/>
    </row>
    <row r="13194" spans="3:9">
      <c r="C13194" s="294"/>
      <c r="E13194" s="294"/>
      <c r="I13194" s="294"/>
    </row>
    <row r="13195" spans="3:9">
      <c r="C13195" s="294"/>
      <c r="E13195" s="294"/>
      <c r="I13195" s="294"/>
    </row>
    <row r="13196" spans="3:9">
      <c r="C13196" s="294"/>
      <c r="E13196" s="294"/>
      <c r="I13196" s="294"/>
    </row>
    <row r="13197" spans="3:9">
      <c r="C13197" s="294"/>
      <c r="E13197" s="294"/>
      <c r="I13197" s="294"/>
    </row>
    <row r="13198" spans="3:9">
      <c r="C13198" s="294"/>
      <c r="E13198" s="294"/>
      <c r="I13198" s="294"/>
    </row>
    <row r="13199" spans="3:9">
      <c r="C13199" s="294"/>
      <c r="E13199" s="294"/>
      <c r="I13199" s="294"/>
    </row>
    <row r="13200" spans="3:9">
      <c r="C13200" s="294"/>
      <c r="E13200" s="294"/>
      <c r="I13200" s="294"/>
    </row>
    <row r="13201" spans="3:9">
      <c r="C13201" s="294"/>
      <c r="E13201" s="294"/>
      <c r="I13201" s="294"/>
    </row>
    <row r="13202" spans="3:9">
      <c r="C13202" s="294"/>
      <c r="E13202" s="294"/>
      <c r="I13202" s="294"/>
    </row>
    <row r="13203" spans="3:9">
      <c r="C13203" s="294"/>
      <c r="E13203" s="294"/>
      <c r="I13203" s="294"/>
    </row>
    <row r="13204" spans="3:9">
      <c r="C13204" s="294"/>
      <c r="E13204" s="294"/>
      <c r="I13204" s="294"/>
    </row>
    <row r="13205" spans="3:9">
      <c r="C13205" s="294"/>
      <c r="E13205" s="294"/>
      <c r="I13205" s="294"/>
    </row>
    <row r="13206" spans="3:9">
      <c r="C13206" s="294"/>
      <c r="E13206" s="294"/>
      <c r="I13206" s="294"/>
    </row>
    <row r="13207" spans="3:9">
      <c r="C13207" s="294"/>
      <c r="E13207" s="294"/>
      <c r="I13207" s="294"/>
    </row>
    <row r="13208" spans="3:9">
      <c r="C13208" s="294"/>
      <c r="E13208" s="294"/>
      <c r="I13208" s="294"/>
    </row>
    <row r="13209" spans="3:9">
      <c r="C13209" s="294"/>
      <c r="E13209" s="294"/>
      <c r="I13209" s="294"/>
    </row>
    <row r="13210" spans="3:9">
      <c r="C13210" s="294"/>
      <c r="E13210" s="294"/>
      <c r="I13210" s="294"/>
    </row>
    <row r="13211" spans="3:9">
      <c r="C13211" s="294"/>
      <c r="E13211" s="294"/>
      <c r="I13211" s="294"/>
    </row>
    <row r="13212" spans="3:9">
      <c r="C13212" s="294"/>
      <c r="E13212" s="294"/>
      <c r="I13212" s="294"/>
    </row>
    <row r="13213" spans="3:9">
      <c r="C13213" s="294"/>
      <c r="E13213" s="294"/>
      <c r="I13213" s="294"/>
    </row>
    <row r="13214" spans="3:9">
      <c r="C13214" s="294"/>
      <c r="E13214" s="294"/>
      <c r="I13214" s="294"/>
    </row>
    <row r="13215" spans="3:9">
      <c r="C13215" s="294"/>
      <c r="E13215" s="294"/>
      <c r="I13215" s="294"/>
    </row>
    <row r="13216" spans="3:9">
      <c r="C13216" s="294"/>
      <c r="E13216" s="294"/>
      <c r="I13216" s="294"/>
    </row>
    <row r="13217" spans="3:9">
      <c r="C13217" s="294"/>
      <c r="E13217" s="294"/>
      <c r="I13217" s="294"/>
    </row>
    <row r="13218" spans="3:9">
      <c r="C13218" s="294"/>
      <c r="E13218" s="294"/>
      <c r="I13218" s="294"/>
    </row>
    <row r="13219" spans="3:9">
      <c r="C13219" s="294"/>
      <c r="E13219" s="294"/>
      <c r="I13219" s="294"/>
    </row>
    <row r="13220" spans="3:9">
      <c r="C13220" s="294"/>
      <c r="E13220" s="294"/>
      <c r="I13220" s="294"/>
    </row>
    <row r="13221" spans="3:9">
      <c r="C13221" s="294"/>
      <c r="E13221" s="294"/>
      <c r="I13221" s="294"/>
    </row>
    <row r="13222" spans="3:9">
      <c r="C13222" s="294"/>
      <c r="E13222" s="294"/>
      <c r="I13222" s="294"/>
    </row>
    <row r="13223" spans="3:9">
      <c r="C13223" s="294"/>
      <c r="E13223" s="294"/>
      <c r="I13223" s="294"/>
    </row>
    <row r="13224" spans="3:9">
      <c r="C13224" s="294"/>
      <c r="E13224" s="294"/>
      <c r="I13224" s="294"/>
    </row>
    <row r="13225" spans="3:9">
      <c r="C13225" s="294"/>
      <c r="E13225" s="294"/>
      <c r="I13225" s="294"/>
    </row>
    <row r="13226" spans="3:9">
      <c r="C13226" s="294"/>
      <c r="E13226" s="294"/>
      <c r="I13226" s="294"/>
    </row>
    <row r="13227" spans="3:9">
      <c r="C13227" s="294"/>
      <c r="E13227" s="294"/>
      <c r="I13227" s="294"/>
    </row>
    <row r="13228" spans="3:9">
      <c r="C13228" s="294"/>
      <c r="E13228" s="294"/>
      <c r="I13228" s="294"/>
    </row>
    <row r="13229" spans="3:9">
      <c r="C13229" s="294"/>
      <c r="E13229" s="294"/>
      <c r="I13229" s="294"/>
    </row>
    <row r="13230" spans="3:9">
      <c r="C13230" s="294"/>
      <c r="E13230" s="294"/>
      <c r="I13230" s="294"/>
    </row>
    <row r="13231" spans="3:9">
      <c r="C13231" s="294"/>
      <c r="E13231" s="294"/>
      <c r="I13231" s="294"/>
    </row>
    <row r="13232" spans="3:9">
      <c r="C13232" s="294"/>
      <c r="E13232" s="294"/>
      <c r="I13232" s="294"/>
    </row>
    <row r="13233" spans="3:9">
      <c r="C13233" s="294"/>
      <c r="E13233" s="294"/>
      <c r="I13233" s="294"/>
    </row>
    <row r="13234" spans="3:9">
      <c r="C13234" s="294"/>
      <c r="E13234" s="294"/>
      <c r="I13234" s="294"/>
    </row>
    <row r="13235" spans="3:9">
      <c r="C13235" s="294"/>
      <c r="E13235" s="294"/>
      <c r="I13235" s="294"/>
    </row>
    <row r="13236" spans="3:9">
      <c r="C13236" s="294"/>
      <c r="E13236" s="294"/>
      <c r="I13236" s="294"/>
    </row>
    <row r="13237" spans="3:9">
      <c r="C13237" s="294"/>
      <c r="E13237" s="294"/>
      <c r="I13237" s="294"/>
    </row>
    <row r="13238" spans="3:9">
      <c r="C13238" s="294"/>
      <c r="E13238" s="294"/>
      <c r="I13238" s="294"/>
    </row>
    <row r="13239" spans="3:9">
      <c r="C13239" s="294"/>
      <c r="E13239" s="294"/>
      <c r="I13239" s="294"/>
    </row>
    <row r="13240" spans="3:9">
      <c r="C13240" s="294"/>
      <c r="E13240" s="294"/>
      <c r="I13240" s="294"/>
    </row>
    <row r="13241" spans="3:9">
      <c r="C13241" s="294"/>
      <c r="E13241" s="294"/>
      <c r="I13241" s="294"/>
    </row>
    <row r="13242" spans="3:9">
      <c r="C13242" s="294"/>
      <c r="E13242" s="294"/>
      <c r="I13242" s="294"/>
    </row>
    <row r="13243" spans="3:9">
      <c r="C13243" s="294"/>
      <c r="E13243" s="294"/>
      <c r="I13243" s="294"/>
    </row>
    <row r="13244" spans="3:9">
      <c r="C13244" s="294"/>
      <c r="E13244" s="294"/>
      <c r="I13244" s="294"/>
    </row>
    <row r="13245" spans="3:9">
      <c r="C13245" s="294"/>
      <c r="E13245" s="294"/>
      <c r="I13245" s="294"/>
    </row>
    <row r="13246" spans="3:9">
      <c r="C13246" s="294"/>
      <c r="E13246" s="294"/>
      <c r="I13246" s="294"/>
    </row>
    <row r="13247" spans="3:9">
      <c r="C13247" s="294"/>
      <c r="E13247" s="294"/>
      <c r="I13247" s="294"/>
    </row>
    <row r="13248" spans="3:9">
      <c r="C13248" s="294"/>
      <c r="E13248" s="294"/>
      <c r="I13248" s="294"/>
    </row>
    <row r="13249" spans="3:9">
      <c r="C13249" s="294"/>
      <c r="E13249" s="294"/>
      <c r="I13249" s="294"/>
    </row>
    <row r="13250" spans="3:9">
      <c r="C13250" s="294"/>
      <c r="E13250" s="294"/>
      <c r="I13250" s="294"/>
    </row>
    <row r="13251" spans="3:9">
      <c r="C13251" s="294"/>
      <c r="E13251" s="294"/>
      <c r="I13251" s="294"/>
    </row>
    <row r="13252" spans="3:9">
      <c r="C13252" s="294"/>
      <c r="E13252" s="294"/>
      <c r="I13252" s="294"/>
    </row>
    <row r="13253" spans="3:9">
      <c r="C13253" s="294"/>
      <c r="E13253" s="294"/>
      <c r="I13253" s="294"/>
    </row>
    <row r="13254" spans="3:9">
      <c r="C13254" s="294"/>
      <c r="E13254" s="294"/>
      <c r="I13254" s="294"/>
    </row>
    <row r="13255" spans="3:9">
      <c r="C13255" s="294"/>
      <c r="E13255" s="294"/>
      <c r="I13255" s="294"/>
    </row>
    <row r="13256" spans="3:9">
      <c r="C13256" s="294"/>
      <c r="E13256" s="294"/>
      <c r="I13256" s="294"/>
    </row>
    <row r="13257" spans="3:9">
      <c r="C13257" s="294"/>
      <c r="E13257" s="294"/>
      <c r="I13257" s="294"/>
    </row>
    <row r="13258" spans="3:9">
      <c r="C13258" s="294"/>
      <c r="E13258" s="294"/>
      <c r="I13258" s="294"/>
    </row>
    <row r="13259" spans="3:9">
      <c r="C13259" s="294"/>
      <c r="E13259" s="294"/>
      <c r="I13259" s="294"/>
    </row>
    <row r="13260" spans="3:9">
      <c r="C13260" s="294"/>
      <c r="E13260" s="294"/>
      <c r="I13260" s="294"/>
    </row>
    <row r="13261" spans="3:9">
      <c r="C13261" s="294"/>
      <c r="E13261" s="294"/>
      <c r="I13261" s="294"/>
    </row>
    <row r="13262" spans="3:9">
      <c r="C13262" s="294"/>
      <c r="E13262" s="294"/>
      <c r="I13262" s="294"/>
    </row>
    <row r="13263" spans="3:9">
      <c r="C13263" s="294"/>
      <c r="E13263" s="294"/>
      <c r="I13263" s="294"/>
    </row>
    <row r="13264" spans="3:9">
      <c r="C13264" s="294"/>
      <c r="E13264" s="294"/>
      <c r="I13264" s="294"/>
    </row>
    <row r="13265" spans="3:9">
      <c r="C13265" s="294"/>
      <c r="E13265" s="294"/>
      <c r="I13265" s="294"/>
    </row>
    <row r="13266" spans="3:9">
      <c r="C13266" s="294"/>
      <c r="E13266" s="294"/>
      <c r="I13266" s="294"/>
    </row>
    <row r="13267" spans="3:9">
      <c r="C13267" s="294"/>
      <c r="E13267" s="294"/>
      <c r="I13267" s="294"/>
    </row>
    <row r="13268" spans="3:9">
      <c r="C13268" s="294"/>
      <c r="E13268" s="294"/>
      <c r="I13268" s="294"/>
    </row>
    <row r="13269" spans="3:9">
      <c r="C13269" s="294"/>
      <c r="E13269" s="294"/>
      <c r="I13269" s="294"/>
    </row>
    <row r="13270" spans="3:9">
      <c r="C13270" s="294"/>
      <c r="E13270" s="294"/>
      <c r="I13270" s="294"/>
    </row>
    <row r="13271" spans="3:9">
      <c r="C13271" s="294"/>
      <c r="E13271" s="294"/>
      <c r="I13271" s="294"/>
    </row>
    <row r="13272" spans="3:9">
      <c r="C13272" s="294"/>
      <c r="E13272" s="294"/>
      <c r="I13272" s="294"/>
    </row>
    <row r="13273" spans="3:9">
      <c r="C13273" s="294"/>
      <c r="E13273" s="294"/>
      <c r="I13273" s="294"/>
    </row>
    <row r="13274" spans="3:9">
      <c r="C13274" s="294"/>
      <c r="E13274" s="294"/>
      <c r="I13274" s="294"/>
    </row>
    <row r="13275" spans="3:9">
      <c r="C13275" s="294"/>
      <c r="E13275" s="294"/>
      <c r="I13275" s="294"/>
    </row>
    <row r="13276" spans="3:9">
      <c r="C13276" s="294"/>
      <c r="E13276" s="294"/>
      <c r="I13276" s="294"/>
    </row>
    <row r="13277" spans="3:9">
      <c r="C13277" s="294"/>
      <c r="E13277" s="294"/>
      <c r="I13277" s="294"/>
    </row>
    <row r="13278" spans="3:9">
      <c r="C13278" s="294"/>
      <c r="E13278" s="294"/>
      <c r="I13278" s="294"/>
    </row>
    <row r="13279" spans="3:9">
      <c r="C13279" s="294"/>
      <c r="E13279" s="294"/>
      <c r="I13279" s="294"/>
    </row>
    <row r="13280" spans="3:9">
      <c r="C13280" s="294"/>
      <c r="E13280" s="294"/>
      <c r="I13280" s="294"/>
    </row>
    <row r="13281" spans="3:9">
      <c r="C13281" s="294"/>
      <c r="E13281" s="294"/>
      <c r="I13281" s="294"/>
    </row>
    <row r="13282" spans="3:9">
      <c r="C13282" s="294"/>
      <c r="E13282" s="294"/>
      <c r="I13282" s="294"/>
    </row>
    <row r="13283" spans="3:9">
      <c r="C13283" s="294"/>
      <c r="E13283" s="294"/>
      <c r="I13283" s="294"/>
    </row>
    <row r="13284" spans="3:9">
      <c r="C13284" s="294"/>
      <c r="E13284" s="294"/>
      <c r="I13284" s="294"/>
    </row>
    <row r="13285" spans="3:9">
      <c r="C13285" s="294"/>
      <c r="E13285" s="294"/>
      <c r="I13285" s="294"/>
    </row>
    <row r="13286" spans="3:9">
      <c r="C13286" s="294"/>
      <c r="E13286" s="294"/>
      <c r="I13286" s="294"/>
    </row>
    <row r="13287" spans="3:9">
      <c r="C13287" s="294"/>
      <c r="E13287" s="294"/>
      <c r="I13287" s="294"/>
    </row>
    <row r="13288" spans="3:9">
      <c r="C13288" s="294"/>
      <c r="E13288" s="294"/>
      <c r="I13288" s="294"/>
    </row>
    <row r="13289" spans="3:9">
      <c r="C13289" s="294"/>
      <c r="E13289" s="294"/>
      <c r="I13289" s="294"/>
    </row>
    <row r="13290" spans="3:9">
      <c r="C13290" s="294"/>
      <c r="E13290" s="294"/>
      <c r="I13290" s="294"/>
    </row>
    <row r="13291" spans="3:9">
      <c r="C13291" s="294"/>
      <c r="E13291" s="294"/>
      <c r="I13291" s="294"/>
    </row>
    <row r="13292" spans="3:9">
      <c r="C13292" s="294"/>
      <c r="E13292" s="294"/>
      <c r="I13292" s="294"/>
    </row>
    <row r="13293" spans="3:9">
      <c r="C13293" s="294"/>
      <c r="E13293" s="294"/>
      <c r="I13293" s="294"/>
    </row>
    <row r="13294" spans="3:9">
      <c r="C13294" s="294"/>
      <c r="E13294" s="294"/>
      <c r="I13294" s="294"/>
    </row>
    <row r="13295" spans="3:9">
      <c r="C13295" s="294"/>
      <c r="E13295" s="294"/>
      <c r="I13295" s="294"/>
    </row>
    <row r="13296" spans="3:9">
      <c r="C13296" s="294"/>
      <c r="E13296" s="294"/>
      <c r="I13296" s="294"/>
    </row>
    <row r="13297" spans="3:9">
      <c r="C13297" s="294"/>
      <c r="E13297" s="294"/>
      <c r="I13297" s="294"/>
    </row>
    <row r="13298" spans="3:9">
      <c r="C13298" s="294"/>
      <c r="E13298" s="294"/>
      <c r="I13298" s="294"/>
    </row>
    <row r="13299" spans="3:9">
      <c r="C13299" s="294"/>
      <c r="E13299" s="294"/>
      <c r="I13299" s="294"/>
    </row>
    <row r="13300" spans="3:9">
      <c r="C13300" s="294"/>
      <c r="E13300" s="294"/>
      <c r="I13300" s="294"/>
    </row>
    <row r="13301" spans="3:9">
      <c r="C13301" s="294"/>
      <c r="E13301" s="294"/>
      <c r="I13301" s="294"/>
    </row>
    <row r="13302" spans="3:9">
      <c r="C13302" s="294"/>
      <c r="E13302" s="294"/>
      <c r="I13302" s="294"/>
    </row>
    <row r="13303" spans="3:9">
      <c r="C13303" s="294"/>
      <c r="E13303" s="294"/>
      <c r="I13303" s="294"/>
    </row>
    <row r="13304" spans="3:9">
      <c r="C13304" s="294"/>
      <c r="E13304" s="294"/>
      <c r="I13304" s="294"/>
    </row>
    <row r="13305" spans="3:9">
      <c r="C13305" s="294"/>
      <c r="E13305" s="294"/>
      <c r="I13305" s="294"/>
    </row>
    <row r="13306" spans="3:9">
      <c r="C13306" s="294"/>
      <c r="E13306" s="294"/>
      <c r="I13306" s="294"/>
    </row>
    <row r="13307" spans="3:9">
      <c r="C13307" s="294"/>
      <c r="E13307" s="294"/>
      <c r="I13307" s="294"/>
    </row>
    <row r="13308" spans="3:9">
      <c r="C13308" s="294"/>
      <c r="E13308" s="294"/>
      <c r="I13308" s="294"/>
    </row>
    <row r="13309" spans="3:9">
      <c r="C13309" s="294"/>
      <c r="E13309" s="294"/>
      <c r="I13309" s="294"/>
    </row>
    <row r="13310" spans="3:9">
      <c r="C13310" s="294"/>
      <c r="E13310" s="294"/>
      <c r="I13310" s="294"/>
    </row>
    <row r="13311" spans="3:9">
      <c r="C13311" s="294"/>
      <c r="E13311" s="294"/>
      <c r="I13311" s="294"/>
    </row>
    <row r="13312" spans="3:9">
      <c r="C13312" s="294"/>
      <c r="E13312" s="294"/>
      <c r="I13312" s="294"/>
    </row>
    <row r="13313" spans="3:9">
      <c r="C13313" s="294"/>
      <c r="E13313" s="294"/>
      <c r="I13313" s="294"/>
    </row>
    <row r="13314" spans="3:9">
      <c r="C13314" s="294"/>
      <c r="E13314" s="294"/>
      <c r="I13314" s="294"/>
    </row>
    <row r="13315" spans="3:9">
      <c r="C13315" s="294"/>
      <c r="E13315" s="294"/>
      <c r="I13315" s="294"/>
    </row>
    <row r="13316" spans="3:9">
      <c r="C13316" s="294"/>
      <c r="E13316" s="294"/>
      <c r="I13316" s="294"/>
    </row>
    <row r="13317" spans="3:9">
      <c r="C13317" s="294"/>
      <c r="E13317" s="294"/>
      <c r="I13317" s="294"/>
    </row>
    <row r="13318" spans="3:9">
      <c r="C13318" s="294"/>
      <c r="E13318" s="294"/>
      <c r="I13318" s="294"/>
    </row>
    <row r="13319" spans="3:9">
      <c r="C13319" s="294"/>
      <c r="E13319" s="294"/>
      <c r="I13319" s="294"/>
    </row>
    <row r="13320" spans="3:9">
      <c r="C13320" s="294"/>
      <c r="E13320" s="294"/>
      <c r="I13320" s="294"/>
    </row>
    <row r="13321" spans="3:9">
      <c r="C13321" s="294"/>
      <c r="E13321" s="294"/>
      <c r="I13321" s="294"/>
    </row>
    <row r="13322" spans="3:9">
      <c r="C13322" s="294"/>
      <c r="E13322" s="294"/>
      <c r="I13322" s="294"/>
    </row>
    <row r="13323" spans="3:9">
      <c r="C13323" s="294"/>
      <c r="E13323" s="294"/>
      <c r="I13323" s="294"/>
    </row>
    <row r="13324" spans="3:9">
      <c r="C13324" s="294"/>
      <c r="E13324" s="294"/>
      <c r="I13324" s="294"/>
    </row>
    <row r="13325" spans="3:9">
      <c r="C13325" s="294"/>
      <c r="E13325" s="294"/>
      <c r="I13325" s="294"/>
    </row>
    <row r="13326" spans="3:9">
      <c r="C13326" s="294"/>
      <c r="E13326" s="294"/>
      <c r="I13326" s="294"/>
    </row>
    <row r="13327" spans="3:9">
      <c r="C13327" s="294"/>
      <c r="E13327" s="294"/>
      <c r="I13327" s="294"/>
    </row>
    <row r="13328" spans="3:9">
      <c r="C13328" s="294"/>
      <c r="E13328" s="294"/>
      <c r="I13328" s="294"/>
    </row>
    <row r="13329" spans="3:9">
      <c r="C13329" s="294"/>
      <c r="E13329" s="294"/>
      <c r="I13329" s="294"/>
    </row>
    <row r="13330" spans="3:9">
      <c r="C13330" s="294"/>
      <c r="E13330" s="294"/>
      <c r="I13330" s="294"/>
    </row>
    <row r="13331" spans="3:9">
      <c r="C13331" s="294"/>
      <c r="E13331" s="294"/>
      <c r="I13331" s="294"/>
    </row>
    <row r="13332" spans="3:9">
      <c r="C13332" s="294"/>
      <c r="E13332" s="294"/>
      <c r="I13332" s="294"/>
    </row>
    <row r="13333" spans="3:9">
      <c r="C13333" s="294"/>
      <c r="E13333" s="294"/>
      <c r="I13333" s="294"/>
    </row>
    <row r="13334" spans="3:9">
      <c r="C13334" s="294"/>
      <c r="E13334" s="294"/>
      <c r="I13334" s="294"/>
    </row>
    <row r="13335" spans="3:9">
      <c r="C13335" s="294"/>
      <c r="E13335" s="294"/>
      <c r="I13335" s="294"/>
    </row>
    <row r="13336" spans="3:9">
      <c r="C13336" s="294"/>
      <c r="E13336" s="294"/>
      <c r="I13336" s="294"/>
    </row>
    <row r="13337" spans="3:9">
      <c r="C13337" s="294"/>
      <c r="E13337" s="294"/>
      <c r="I13337" s="294"/>
    </row>
    <row r="13338" spans="3:9">
      <c r="C13338" s="294"/>
      <c r="E13338" s="294"/>
      <c r="I13338" s="294"/>
    </row>
    <row r="13339" spans="3:9">
      <c r="C13339" s="294"/>
      <c r="E13339" s="294"/>
      <c r="I13339" s="294"/>
    </row>
    <row r="13340" spans="3:9">
      <c r="C13340" s="294"/>
      <c r="E13340" s="294"/>
      <c r="I13340" s="294"/>
    </row>
    <row r="13341" spans="3:9">
      <c r="C13341" s="294"/>
      <c r="E13341" s="294"/>
      <c r="I13341" s="294"/>
    </row>
    <row r="13342" spans="3:9">
      <c r="C13342" s="294"/>
      <c r="E13342" s="294"/>
      <c r="I13342" s="294"/>
    </row>
    <row r="13343" spans="3:9">
      <c r="C13343" s="294"/>
      <c r="E13343" s="294"/>
      <c r="I13343" s="294"/>
    </row>
    <row r="13344" spans="3:9">
      <c r="C13344" s="294"/>
      <c r="E13344" s="294"/>
      <c r="I13344" s="294"/>
    </row>
    <row r="13345" spans="3:9">
      <c r="C13345" s="294"/>
      <c r="E13345" s="294"/>
      <c r="I13345" s="294"/>
    </row>
    <row r="13346" spans="3:9">
      <c r="C13346" s="294"/>
      <c r="E13346" s="294"/>
      <c r="I13346" s="294"/>
    </row>
    <row r="13347" spans="3:9">
      <c r="C13347" s="294"/>
      <c r="E13347" s="294"/>
      <c r="I13347" s="294"/>
    </row>
    <row r="13348" spans="3:9">
      <c r="C13348" s="294"/>
      <c r="E13348" s="294"/>
      <c r="I13348" s="294"/>
    </row>
    <row r="13349" spans="3:9">
      <c r="C13349" s="294"/>
      <c r="E13349" s="294"/>
      <c r="I13349" s="294"/>
    </row>
    <row r="13350" spans="3:9">
      <c r="C13350" s="294"/>
      <c r="E13350" s="294"/>
      <c r="I13350" s="294"/>
    </row>
    <row r="13351" spans="3:9">
      <c r="C13351" s="294"/>
      <c r="E13351" s="294"/>
      <c r="I13351" s="294"/>
    </row>
    <row r="13352" spans="3:9">
      <c r="C13352" s="294"/>
      <c r="E13352" s="294"/>
      <c r="I13352" s="294"/>
    </row>
    <row r="13353" spans="3:9">
      <c r="C13353" s="294"/>
      <c r="E13353" s="294"/>
      <c r="I13353" s="294"/>
    </row>
    <row r="13354" spans="3:9">
      <c r="C13354" s="294"/>
      <c r="E13354" s="294"/>
      <c r="I13354" s="294"/>
    </row>
    <row r="13355" spans="3:9">
      <c r="C13355" s="294"/>
      <c r="E13355" s="294"/>
      <c r="I13355" s="294"/>
    </row>
    <row r="13356" spans="3:9">
      <c r="C13356" s="294"/>
      <c r="E13356" s="294"/>
      <c r="I13356" s="294"/>
    </row>
    <row r="13357" spans="3:9">
      <c r="C13357" s="294"/>
      <c r="E13357" s="294"/>
      <c r="I13357" s="294"/>
    </row>
    <row r="13358" spans="3:9">
      <c r="C13358" s="294"/>
      <c r="E13358" s="294"/>
      <c r="I13358" s="294"/>
    </row>
    <row r="13359" spans="3:9">
      <c r="C13359" s="294"/>
      <c r="E13359" s="294"/>
      <c r="I13359" s="294"/>
    </row>
    <row r="13360" spans="3:9">
      <c r="C13360" s="294"/>
      <c r="E13360" s="294"/>
      <c r="I13360" s="294"/>
    </row>
    <row r="13361" spans="3:9">
      <c r="C13361" s="294"/>
      <c r="E13361" s="294"/>
      <c r="I13361" s="294"/>
    </row>
    <row r="13362" spans="3:9">
      <c r="C13362" s="294"/>
      <c r="E13362" s="294"/>
      <c r="I13362" s="294"/>
    </row>
    <row r="13363" spans="3:9">
      <c r="C13363" s="294"/>
      <c r="E13363" s="294"/>
      <c r="I13363" s="294"/>
    </row>
    <row r="13364" spans="3:9">
      <c r="C13364" s="294"/>
      <c r="E13364" s="294"/>
      <c r="I13364" s="294"/>
    </row>
    <row r="13365" spans="3:9">
      <c r="C13365" s="294"/>
      <c r="E13365" s="294"/>
      <c r="I13365" s="294"/>
    </row>
    <row r="13366" spans="3:9">
      <c r="C13366" s="294"/>
      <c r="E13366" s="294"/>
      <c r="I13366" s="294"/>
    </row>
    <row r="13367" spans="3:9">
      <c r="C13367" s="294"/>
      <c r="E13367" s="294"/>
      <c r="I13367" s="294"/>
    </row>
    <row r="13368" spans="3:9">
      <c r="C13368" s="294"/>
      <c r="E13368" s="294"/>
      <c r="I13368" s="294"/>
    </row>
    <row r="13369" spans="3:9">
      <c r="C13369" s="294"/>
      <c r="E13369" s="294"/>
      <c r="I13369" s="294"/>
    </row>
    <row r="13370" spans="3:9">
      <c r="C13370" s="294"/>
      <c r="E13370" s="294"/>
      <c r="I13370" s="294"/>
    </row>
    <row r="13371" spans="3:9">
      <c r="C13371" s="294"/>
      <c r="E13371" s="294"/>
      <c r="I13371" s="294"/>
    </row>
    <row r="13372" spans="3:9">
      <c r="C13372" s="294"/>
      <c r="E13372" s="294"/>
      <c r="I13372" s="294"/>
    </row>
    <row r="13373" spans="3:9">
      <c r="C13373" s="294"/>
      <c r="E13373" s="294"/>
      <c r="I13373" s="294"/>
    </row>
    <row r="13374" spans="3:9">
      <c r="C13374" s="294"/>
      <c r="E13374" s="294"/>
      <c r="I13374" s="294"/>
    </row>
    <row r="13375" spans="3:9">
      <c r="C13375" s="294"/>
      <c r="E13375" s="294"/>
      <c r="I13375" s="294"/>
    </row>
    <row r="13376" spans="3:9">
      <c r="C13376" s="294"/>
      <c r="E13376" s="294"/>
      <c r="I13376" s="294"/>
    </row>
    <row r="13377" spans="3:9">
      <c r="C13377" s="294"/>
      <c r="E13377" s="294"/>
      <c r="I13377" s="294"/>
    </row>
    <row r="13378" spans="3:9">
      <c r="C13378" s="294"/>
      <c r="E13378" s="294"/>
      <c r="I13378" s="294"/>
    </row>
    <row r="13379" spans="3:9">
      <c r="C13379" s="294"/>
      <c r="E13379" s="294"/>
      <c r="I13379" s="294"/>
    </row>
    <row r="13380" spans="3:9">
      <c r="C13380" s="294"/>
      <c r="E13380" s="294"/>
      <c r="I13380" s="294"/>
    </row>
    <row r="13381" spans="3:9">
      <c r="C13381" s="294"/>
      <c r="E13381" s="294"/>
      <c r="I13381" s="294"/>
    </row>
    <row r="13382" spans="3:9">
      <c r="C13382" s="294"/>
      <c r="E13382" s="294"/>
      <c r="I13382" s="294"/>
    </row>
    <row r="13383" spans="3:9">
      <c r="C13383" s="294"/>
      <c r="E13383" s="294"/>
      <c r="I13383" s="294"/>
    </row>
    <row r="13384" spans="3:9">
      <c r="C13384" s="294"/>
      <c r="E13384" s="294"/>
      <c r="I13384" s="294"/>
    </row>
    <row r="13385" spans="3:9">
      <c r="C13385" s="294"/>
      <c r="E13385" s="294"/>
      <c r="I13385" s="294"/>
    </row>
    <row r="13386" spans="3:9">
      <c r="C13386" s="294"/>
      <c r="E13386" s="294"/>
      <c r="I13386" s="294"/>
    </row>
    <row r="13387" spans="3:9">
      <c r="C13387" s="294"/>
      <c r="E13387" s="294"/>
      <c r="I13387" s="294"/>
    </row>
    <row r="13388" spans="3:9">
      <c r="C13388" s="294"/>
      <c r="E13388" s="294"/>
      <c r="I13388" s="294"/>
    </row>
    <row r="13389" spans="3:9">
      <c r="C13389" s="294"/>
      <c r="E13389" s="294"/>
      <c r="I13389" s="294"/>
    </row>
    <row r="13390" spans="3:9">
      <c r="C13390" s="294"/>
      <c r="E13390" s="294"/>
      <c r="I13390" s="294"/>
    </row>
    <row r="13391" spans="3:9">
      <c r="C13391" s="294"/>
      <c r="E13391" s="294"/>
      <c r="I13391" s="294"/>
    </row>
    <row r="13392" spans="3:9">
      <c r="C13392" s="294"/>
      <c r="E13392" s="294"/>
      <c r="I13392" s="294"/>
    </row>
    <row r="13393" spans="3:9">
      <c r="C13393" s="294"/>
      <c r="E13393" s="294"/>
      <c r="I13393" s="294"/>
    </row>
    <row r="13394" spans="3:9">
      <c r="C13394" s="294"/>
      <c r="E13394" s="294"/>
      <c r="I13394" s="294"/>
    </row>
    <row r="13395" spans="3:9">
      <c r="C13395" s="294"/>
      <c r="E13395" s="294"/>
      <c r="I13395" s="294"/>
    </row>
    <row r="13396" spans="3:9">
      <c r="C13396" s="294"/>
      <c r="E13396" s="294"/>
      <c r="I13396" s="294"/>
    </row>
    <row r="13397" spans="3:9">
      <c r="C13397" s="294"/>
      <c r="E13397" s="294"/>
      <c r="I13397" s="294"/>
    </row>
    <row r="13398" spans="3:9">
      <c r="C13398" s="294"/>
      <c r="E13398" s="294"/>
      <c r="I13398" s="294"/>
    </row>
    <row r="13399" spans="3:9">
      <c r="C13399" s="294"/>
      <c r="E13399" s="294"/>
      <c r="I13399" s="294"/>
    </row>
    <row r="13400" spans="3:9">
      <c r="C13400" s="294"/>
      <c r="E13400" s="294"/>
      <c r="I13400" s="294"/>
    </row>
    <row r="13401" spans="3:9">
      <c r="C13401" s="294"/>
      <c r="E13401" s="294"/>
      <c r="I13401" s="294"/>
    </row>
    <row r="13402" spans="3:9">
      <c r="C13402" s="294"/>
      <c r="E13402" s="294"/>
      <c r="I13402" s="294"/>
    </row>
    <row r="13403" spans="3:9">
      <c r="C13403" s="294"/>
      <c r="E13403" s="294"/>
      <c r="I13403" s="294"/>
    </row>
    <row r="13404" spans="3:9">
      <c r="C13404" s="294"/>
      <c r="E13404" s="294"/>
      <c r="I13404" s="294"/>
    </row>
    <row r="13405" spans="3:9">
      <c r="C13405" s="294"/>
      <c r="E13405" s="294"/>
      <c r="I13405" s="294"/>
    </row>
    <row r="13406" spans="3:9">
      <c r="C13406" s="294"/>
      <c r="E13406" s="294"/>
      <c r="I13406" s="294"/>
    </row>
    <row r="13407" spans="3:9">
      <c r="C13407" s="294"/>
      <c r="E13407" s="294"/>
      <c r="I13407" s="294"/>
    </row>
    <row r="13408" spans="3:9">
      <c r="C13408" s="294"/>
      <c r="E13408" s="294"/>
      <c r="I13408" s="294"/>
    </row>
    <row r="13409" spans="3:9">
      <c r="C13409" s="294"/>
      <c r="E13409" s="294"/>
      <c r="I13409" s="294"/>
    </row>
    <row r="13410" spans="3:9">
      <c r="C13410" s="294"/>
      <c r="E13410" s="294"/>
      <c r="I13410" s="294"/>
    </row>
    <row r="13411" spans="3:9">
      <c r="C13411" s="294"/>
      <c r="E13411" s="294"/>
      <c r="I13411" s="294"/>
    </row>
    <row r="13412" spans="3:9">
      <c r="C13412" s="294"/>
      <c r="E13412" s="294"/>
      <c r="I13412" s="294"/>
    </row>
    <row r="13413" spans="3:9">
      <c r="C13413" s="294"/>
      <c r="E13413" s="294"/>
      <c r="I13413" s="294"/>
    </row>
    <row r="13414" spans="3:9">
      <c r="C13414" s="294"/>
      <c r="E13414" s="294"/>
      <c r="I13414" s="294"/>
    </row>
    <row r="13415" spans="3:9">
      <c r="C13415" s="294"/>
      <c r="E13415" s="294"/>
      <c r="I13415" s="294"/>
    </row>
    <row r="13416" spans="3:9">
      <c r="C13416" s="294"/>
      <c r="E13416" s="294"/>
      <c r="I13416" s="294"/>
    </row>
    <row r="13417" spans="3:9">
      <c r="C13417" s="294"/>
      <c r="E13417" s="294"/>
      <c r="I13417" s="294"/>
    </row>
    <row r="13418" spans="3:9">
      <c r="C13418" s="294"/>
      <c r="E13418" s="294"/>
      <c r="I13418" s="294"/>
    </row>
    <row r="13419" spans="3:9">
      <c r="C13419" s="294"/>
      <c r="E13419" s="294"/>
      <c r="I13419" s="294"/>
    </row>
    <row r="13420" spans="3:9">
      <c r="C13420" s="294"/>
      <c r="E13420" s="294"/>
      <c r="I13420" s="294"/>
    </row>
    <row r="13421" spans="3:9">
      <c r="C13421" s="294"/>
      <c r="E13421" s="294"/>
      <c r="I13421" s="294"/>
    </row>
    <row r="13422" spans="3:9">
      <c r="C13422" s="294"/>
      <c r="E13422" s="294"/>
      <c r="I13422" s="294"/>
    </row>
    <row r="13423" spans="3:9">
      <c r="C13423" s="294"/>
      <c r="E13423" s="294"/>
      <c r="I13423" s="294"/>
    </row>
    <row r="13424" spans="3:9">
      <c r="C13424" s="294"/>
      <c r="E13424" s="294"/>
      <c r="I13424" s="294"/>
    </row>
    <row r="13425" spans="3:9">
      <c r="C13425" s="294"/>
      <c r="E13425" s="294"/>
      <c r="I13425" s="294"/>
    </row>
    <row r="13426" spans="3:9">
      <c r="C13426" s="294"/>
      <c r="E13426" s="294"/>
      <c r="I13426" s="294"/>
    </row>
    <row r="13427" spans="3:9">
      <c r="C13427" s="294"/>
      <c r="E13427" s="294"/>
      <c r="I13427" s="294"/>
    </row>
    <row r="13428" spans="3:9">
      <c r="C13428" s="294"/>
      <c r="E13428" s="294"/>
      <c r="I13428" s="294"/>
    </row>
    <row r="13429" spans="3:9">
      <c r="C13429" s="294"/>
      <c r="E13429" s="294"/>
      <c r="I13429" s="294"/>
    </row>
    <row r="13430" spans="3:9">
      <c r="C13430" s="294"/>
      <c r="E13430" s="294"/>
      <c r="I13430" s="294"/>
    </row>
    <row r="13431" spans="3:9">
      <c r="C13431" s="294"/>
      <c r="E13431" s="294"/>
      <c r="I13431" s="294"/>
    </row>
    <row r="13432" spans="3:9">
      <c r="C13432" s="294"/>
      <c r="E13432" s="294"/>
      <c r="I13432" s="294"/>
    </row>
    <row r="13433" spans="3:9">
      <c r="C13433" s="294"/>
      <c r="E13433" s="294"/>
      <c r="I13433" s="294"/>
    </row>
    <row r="13434" spans="3:9">
      <c r="C13434" s="294"/>
      <c r="E13434" s="294"/>
      <c r="I13434" s="294"/>
    </row>
    <row r="13435" spans="3:9">
      <c r="C13435" s="294"/>
      <c r="E13435" s="294"/>
      <c r="I13435" s="294"/>
    </row>
    <row r="13436" spans="3:9">
      <c r="C13436" s="294"/>
      <c r="E13436" s="294"/>
      <c r="I13436" s="294"/>
    </row>
    <row r="13437" spans="3:9">
      <c r="C13437" s="294"/>
      <c r="E13437" s="294"/>
      <c r="I13437" s="294"/>
    </row>
    <row r="13438" spans="3:9">
      <c r="C13438" s="294"/>
      <c r="E13438" s="294"/>
      <c r="I13438" s="294"/>
    </row>
    <row r="13439" spans="3:9">
      <c r="C13439" s="294"/>
      <c r="E13439" s="294"/>
      <c r="I13439" s="294"/>
    </row>
    <row r="13440" spans="3:9">
      <c r="C13440" s="294"/>
      <c r="E13440" s="294"/>
      <c r="I13440" s="294"/>
    </row>
    <row r="13441" spans="3:9">
      <c r="C13441" s="294"/>
      <c r="E13441" s="294"/>
      <c r="I13441" s="294"/>
    </row>
    <row r="13442" spans="3:9">
      <c r="C13442" s="294"/>
      <c r="E13442" s="294"/>
      <c r="I13442" s="294"/>
    </row>
    <row r="13443" spans="3:9">
      <c r="C13443" s="294"/>
      <c r="E13443" s="294"/>
      <c r="I13443" s="294"/>
    </row>
    <row r="13444" spans="3:9">
      <c r="C13444" s="294"/>
      <c r="E13444" s="294"/>
      <c r="I13444" s="294"/>
    </row>
    <row r="13445" spans="3:9">
      <c r="C13445" s="294"/>
      <c r="E13445" s="294"/>
      <c r="I13445" s="294"/>
    </row>
    <row r="13446" spans="3:9">
      <c r="C13446" s="294"/>
      <c r="E13446" s="294"/>
      <c r="I13446" s="294"/>
    </row>
    <row r="13447" spans="3:9">
      <c r="C13447" s="294"/>
      <c r="E13447" s="294"/>
      <c r="I13447" s="294"/>
    </row>
    <row r="13448" spans="3:9">
      <c r="C13448" s="294"/>
      <c r="E13448" s="294"/>
      <c r="I13448" s="294"/>
    </row>
    <row r="13449" spans="3:9">
      <c r="C13449" s="294"/>
      <c r="E13449" s="294"/>
      <c r="I13449" s="294"/>
    </row>
    <row r="13450" spans="3:9">
      <c r="C13450" s="294"/>
      <c r="E13450" s="294"/>
      <c r="I13450" s="294"/>
    </row>
    <row r="13451" spans="3:9">
      <c r="C13451" s="294"/>
      <c r="E13451" s="294"/>
      <c r="I13451" s="294"/>
    </row>
    <row r="13452" spans="3:9">
      <c r="C13452" s="294"/>
      <c r="E13452" s="294"/>
      <c r="I13452" s="294"/>
    </row>
    <row r="13453" spans="3:9">
      <c r="C13453" s="294"/>
      <c r="E13453" s="294"/>
      <c r="I13453" s="294"/>
    </row>
    <row r="13454" spans="3:9">
      <c r="C13454" s="294"/>
      <c r="E13454" s="294"/>
      <c r="I13454" s="294"/>
    </row>
    <row r="13455" spans="3:9">
      <c r="C13455" s="294"/>
      <c r="E13455" s="294"/>
      <c r="I13455" s="294"/>
    </row>
    <row r="13456" spans="3:9">
      <c r="C13456" s="294"/>
      <c r="E13456" s="294"/>
      <c r="I13456" s="294"/>
    </row>
    <row r="13457" spans="3:9">
      <c r="C13457" s="294"/>
      <c r="E13457" s="294"/>
      <c r="I13457" s="294"/>
    </row>
    <row r="13458" spans="3:9">
      <c r="C13458" s="294"/>
      <c r="E13458" s="294"/>
      <c r="I13458" s="294"/>
    </row>
    <row r="13459" spans="3:9">
      <c r="C13459" s="294"/>
      <c r="E13459" s="294"/>
      <c r="I13459" s="294"/>
    </row>
    <row r="13460" spans="3:9">
      <c r="C13460" s="294"/>
      <c r="E13460" s="294"/>
      <c r="I13460" s="294"/>
    </row>
    <row r="13461" spans="3:9">
      <c r="C13461" s="294"/>
      <c r="E13461" s="294"/>
      <c r="I13461" s="294"/>
    </row>
    <row r="13462" spans="3:9">
      <c r="C13462" s="294"/>
      <c r="E13462" s="294"/>
      <c r="I13462" s="294"/>
    </row>
    <row r="13463" spans="3:9">
      <c r="C13463" s="294"/>
      <c r="E13463" s="294"/>
      <c r="I13463" s="294"/>
    </row>
    <row r="13464" spans="3:9">
      <c r="C13464" s="294"/>
      <c r="E13464" s="294"/>
      <c r="I13464" s="294"/>
    </row>
    <row r="13465" spans="3:9">
      <c r="C13465" s="294"/>
      <c r="E13465" s="294"/>
      <c r="I13465" s="294"/>
    </row>
    <row r="13466" spans="3:9">
      <c r="C13466" s="294"/>
      <c r="E13466" s="294"/>
      <c r="I13466" s="294"/>
    </row>
    <row r="13467" spans="3:9">
      <c r="C13467" s="294"/>
      <c r="E13467" s="294"/>
      <c r="I13467" s="294"/>
    </row>
    <row r="13468" spans="3:9">
      <c r="C13468" s="294"/>
      <c r="E13468" s="294"/>
      <c r="I13468" s="294"/>
    </row>
    <row r="13469" spans="3:9">
      <c r="C13469" s="294"/>
      <c r="E13469" s="294"/>
      <c r="I13469" s="294"/>
    </row>
    <row r="13470" spans="3:9">
      <c r="C13470" s="294"/>
      <c r="E13470" s="294"/>
      <c r="I13470" s="294"/>
    </row>
    <row r="13471" spans="3:9">
      <c r="C13471" s="294"/>
      <c r="E13471" s="294"/>
      <c r="I13471" s="294"/>
    </row>
    <row r="13472" spans="3:9">
      <c r="C13472" s="294"/>
      <c r="E13472" s="294"/>
      <c r="I13472" s="294"/>
    </row>
    <row r="13473" spans="3:9">
      <c r="C13473" s="294"/>
      <c r="E13473" s="294"/>
      <c r="I13473" s="294"/>
    </row>
    <row r="13474" spans="3:9">
      <c r="C13474" s="294"/>
      <c r="E13474" s="294"/>
      <c r="I13474" s="294"/>
    </row>
    <row r="13475" spans="3:9">
      <c r="C13475" s="294"/>
      <c r="E13475" s="294"/>
      <c r="I13475" s="294"/>
    </row>
    <row r="13476" spans="3:9">
      <c r="C13476" s="294"/>
      <c r="E13476" s="294"/>
      <c r="I13476" s="294"/>
    </row>
    <row r="13477" spans="3:9">
      <c r="C13477" s="294"/>
      <c r="E13477" s="294"/>
      <c r="I13477" s="294"/>
    </row>
    <row r="13478" spans="3:9">
      <c r="C13478" s="294"/>
      <c r="E13478" s="294"/>
      <c r="I13478" s="294"/>
    </row>
    <row r="13479" spans="3:9">
      <c r="C13479" s="294"/>
      <c r="E13479" s="294"/>
      <c r="I13479" s="294"/>
    </row>
    <row r="13480" spans="3:9">
      <c r="C13480" s="294"/>
      <c r="E13480" s="294"/>
      <c r="I13480" s="294"/>
    </row>
    <row r="13481" spans="3:9">
      <c r="C13481" s="294"/>
      <c r="E13481" s="294"/>
      <c r="I13481" s="294"/>
    </row>
    <row r="13482" spans="3:9">
      <c r="C13482" s="294"/>
      <c r="E13482" s="294"/>
      <c r="I13482" s="294"/>
    </row>
    <row r="13483" spans="3:9">
      <c r="C13483" s="294"/>
      <c r="E13483" s="294"/>
      <c r="I13483" s="294"/>
    </row>
    <row r="13484" spans="3:9">
      <c r="C13484" s="294"/>
      <c r="E13484" s="294"/>
      <c r="I13484" s="294"/>
    </row>
    <row r="13485" spans="3:9">
      <c r="C13485" s="294"/>
      <c r="E13485" s="294"/>
      <c r="I13485" s="294"/>
    </row>
    <row r="13486" spans="3:9">
      <c r="C13486" s="294"/>
      <c r="E13486" s="294"/>
      <c r="I13486" s="294"/>
    </row>
    <row r="13487" spans="3:9">
      <c r="C13487" s="294"/>
      <c r="E13487" s="294"/>
      <c r="I13487" s="294"/>
    </row>
    <row r="13488" spans="3:9">
      <c r="C13488" s="294"/>
      <c r="E13488" s="294"/>
      <c r="I13488" s="294"/>
    </row>
    <row r="13489" spans="3:9">
      <c r="C13489" s="294"/>
      <c r="E13489" s="294"/>
      <c r="I13489" s="294"/>
    </row>
    <row r="13490" spans="3:9">
      <c r="C13490" s="294"/>
      <c r="E13490" s="294"/>
      <c r="I13490" s="294"/>
    </row>
    <row r="13491" spans="3:9">
      <c r="C13491" s="294"/>
      <c r="E13491" s="294"/>
      <c r="I13491" s="294"/>
    </row>
    <row r="13492" spans="3:9">
      <c r="C13492" s="294"/>
      <c r="E13492" s="294"/>
      <c r="I13492" s="294"/>
    </row>
    <row r="13493" spans="3:9">
      <c r="C13493" s="294"/>
      <c r="E13493" s="294"/>
      <c r="I13493" s="294"/>
    </row>
    <row r="13494" spans="3:9">
      <c r="C13494" s="294"/>
      <c r="E13494" s="294"/>
      <c r="I13494" s="294"/>
    </row>
    <row r="13495" spans="3:9">
      <c r="C13495" s="294"/>
      <c r="E13495" s="294"/>
      <c r="I13495" s="294"/>
    </row>
    <row r="13496" spans="3:9">
      <c r="C13496" s="294"/>
      <c r="E13496" s="294"/>
      <c r="I13496" s="294"/>
    </row>
    <row r="13497" spans="3:9">
      <c r="C13497" s="294"/>
      <c r="E13497" s="294"/>
      <c r="I13497" s="294"/>
    </row>
    <row r="13498" spans="3:9">
      <c r="C13498" s="294"/>
      <c r="E13498" s="294"/>
      <c r="I13498" s="294"/>
    </row>
    <row r="13499" spans="3:9">
      <c r="C13499" s="294"/>
      <c r="E13499" s="294"/>
      <c r="I13499" s="294"/>
    </row>
    <row r="13500" spans="3:9">
      <c r="C13500" s="294"/>
      <c r="E13500" s="294"/>
      <c r="I13500" s="294"/>
    </row>
    <row r="13501" spans="3:9">
      <c r="C13501" s="294"/>
      <c r="E13501" s="294"/>
      <c r="I13501" s="294"/>
    </row>
    <row r="13502" spans="3:9">
      <c r="C13502" s="294"/>
      <c r="E13502" s="294"/>
      <c r="I13502" s="294"/>
    </row>
    <row r="13503" spans="3:9">
      <c r="C13503" s="294"/>
      <c r="E13503" s="294"/>
      <c r="I13503" s="294"/>
    </row>
    <row r="13504" spans="3:9">
      <c r="C13504" s="294"/>
      <c r="E13504" s="294"/>
      <c r="I13504" s="294"/>
    </row>
    <row r="13505" spans="3:9">
      <c r="C13505" s="294"/>
      <c r="E13505" s="294"/>
      <c r="I13505" s="294"/>
    </row>
    <row r="13506" spans="3:9">
      <c r="C13506" s="294"/>
      <c r="E13506" s="294"/>
      <c r="I13506" s="294"/>
    </row>
    <row r="13507" spans="3:9">
      <c r="C13507" s="294"/>
      <c r="E13507" s="294"/>
      <c r="I13507" s="294"/>
    </row>
    <row r="13508" spans="3:9">
      <c r="C13508" s="294"/>
      <c r="E13508" s="294"/>
      <c r="I13508" s="294"/>
    </row>
    <row r="13509" spans="3:9">
      <c r="C13509" s="294"/>
      <c r="E13509" s="294"/>
      <c r="I13509" s="294"/>
    </row>
    <row r="13510" spans="3:9">
      <c r="C13510" s="294"/>
      <c r="E13510" s="294"/>
      <c r="I13510" s="294"/>
    </row>
    <row r="13511" spans="3:9">
      <c r="C13511" s="294"/>
      <c r="E13511" s="294"/>
      <c r="I13511" s="294"/>
    </row>
    <row r="13512" spans="3:9">
      <c r="C13512" s="294"/>
      <c r="E13512" s="294"/>
      <c r="I13512" s="294"/>
    </row>
    <row r="13513" spans="3:9">
      <c r="C13513" s="294"/>
      <c r="E13513" s="294"/>
      <c r="I13513" s="294"/>
    </row>
    <row r="13514" spans="3:9">
      <c r="C13514" s="294"/>
      <c r="E13514" s="294"/>
      <c r="I13514" s="294"/>
    </row>
    <row r="13515" spans="3:9">
      <c r="C13515" s="294"/>
      <c r="E13515" s="294"/>
      <c r="I13515" s="294"/>
    </row>
    <row r="13516" spans="3:9">
      <c r="C13516" s="294"/>
      <c r="E13516" s="294"/>
      <c r="I13516" s="294"/>
    </row>
    <row r="13517" spans="3:9">
      <c r="C13517" s="294"/>
      <c r="E13517" s="294"/>
      <c r="I13517" s="294"/>
    </row>
    <row r="13518" spans="3:9">
      <c r="C13518" s="294"/>
      <c r="E13518" s="294"/>
      <c r="I13518" s="294"/>
    </row>
    <row r="13519" spans="3:9">
      <c r="C13519" s="294"/>
      <c r="E13519" s="294"/>
      <c r="I13519" s="294"/>
    </row>
    <row r="13520" spans="3:9">
      <c r="C13520" s="294"/>
      <c r="E13520" s="294"/>
      <c r="I13520" s="294"/>
    </row>
    <row r="13521" spans="3:9">
      <c r="C13521" s="294"/>
      <c r="E13521" s="294"/>
      <c r="I13521" s="294"/>
    </row>
    <row r="13522" spans="3:9">
      <c r="C13522" s="294"/>
      <c r="E13522" s="294"/>
      <c r="I13522" s="294"/>
    </row>
    <row r="13523" spans="3:9">
      <c r="C13523" s="294"/>
      <c r="E13523" s="294"/>
      <c r="I13523" s="294"/>
    </row>
    <row r="13524" spans="3:9">
      <c r="C13524" s="294"/>
      <c r="E13524" s="294"/>
      <c r="I13524" s="294"/>
    </row>
    <row r="13525" spans="3:9">
      <c r="C13525" s="294"/>
      <c r="E13525" s="294"/>
      <c r="I13525" s="294"/>
    </row>
    <row r="13526" spans="3:9">
      <c r="C13526" s="294"/>
      <c r="E13526" s="294"/>
      <c r="I13526" s="294"/>
    </row>
    <row r="13527" spans="3:9">
      <c r="C13527" s="294"/>
      <c r="E13527" s="294"/>
      <c r="I13527" s="294"/>
    </row>
    <row r="13528" spans="3:9">
      <c r="C13528" s="294"/>
      <c r="E13528" s="294"/>
      <c r="I13528" s="294"/>
    </row>
    <row r="13529" spans="3:9">
      <c r="C13529" s="294"/>
      <c r="E13529" s="294"/>
      <c r="I13529" s="294"/>
    </row>
    <row r="13530" spans="3:9">
      <c r="C13530" s="294"/>
      <c r="E13530" s="294"/>
      <c r="I13530" s="294"/>
    </row>
    <row r="13531" spans="3:9">
      <c r="C13531" s="294"/>
      <c r="E13531" s="294"/>
      <c r="I13531" s="294"/>
    </row>
    <row r="13532" spans="3:9">
      <c r="C13532" s="294"/>
      <c r="E13532" s="294"/>
      <c r="I13532" s="294"/>
    </row>
    <row r="13533" spans="3:9">
      <c r="C13533" s="294"/>
      <c r="E13533" s="294"/>
      <c r="I13533" s="294"/>
    </row>
    <row r="13534" spans="3:9">
      <c r="C13534" s="294"/>
      <c r="E13534" s="294"/>
      <c r="I13534" s="294"/>
    </row>
    <row r="13535" spans="3:9">
      <c r="C13535" s="294"/>
      <c r="E13535" s="294"/>
      <c r="I13535" s="294"/>
    </row>
    <row r="13536" spans="3:9">
      <c r="C13536" s="294"/>
      <c r="E13536" s="294"/>
      <c r="I13536" s="294"/>
    </row>
    <row r="13537" spans="3:9">
      <c r="C13537" s="294"/>
      <c r="E13537" s="294"/>
      <c r="I13537" s="294"/>
    </row>
    <row r="13538" spans="3:9">
      <c r="C13538" s="294"/>
      <c r="E13538" s="294"/>
      <c r="I13538" s="294"/>
    </row>
    <row r="13539" spans="3:9">
      <c r="C13539" s="294"/>
      <c r="E13539" s="294"/>
      <c r="I13539" s="294"/>
    </row>
    <row r="13540" spans="3:9">
      <c r="C13540" s="294"/>
      <c r="E13540" s="294"/>
      <c r="I13540" s="294"/>
    </row>
    <row r="13541" spans="3:9">
      <c r="C13541" s="294"/>
      <c r="E13541" s="294"/>
      <c r="I13541" s="294"/>
    </row>
    <row r="13542" spans="3:9">
      <c r="C13542" s="294"/>
      <c r="E13542" s="294"/>
      <c r="I13542" s="294"/>
    </row>
    <row r="13543" spans="3:9">
      <c r="C13543" s="294"/>
      <c r="E13543" s="294"/>
      <c r="I13543" s="294"/>
    </row>
    <row r="13544" spans="3:9">
      <c r="C13544" s="294"/>
      <c r="E13544" s="294"/>
      <c r="I13544" s="294"/>
    </row>
    <row r="13545" spans="3:9">
      <c r="C13545" s="294"/>
      <c r="E13545" s="294"/>
      <c r="I13545" s="294"/>
    </row>
    <row r="13546" spans="3:9">
      <c r="C13546" s="294"/>
      <c r="E13546" s="294"/>
      <c r="I13546" s="294"/>
    </row>
    <row r="13547" spans="3:9">
      <c r="C13547" s="294"/>
      <c r="E13547" s="294"/>
      <c r="I13547" s="294"/>
    </row>
    <row r="13548" spans="3:9">
      <c r="C13548" s="294"/>
      <c r="E13548" s="294"/>
      <c r="I13548" s="294"/>
    </row>
    <row r="13549" spans="3:9">
      <c r="C13549" s="294"/>
      <c r="E13549" s="294"/>
      <c r="I13549" s="294"/>
    </row>
    <row r="13550" spans="3:9">
      <c r="C13550" s="294"/>
      <c r="E13550" s="294"/>
      <c r="I13550" s="294"/>
    </row>
    <row r="13551" spans="3:9">
      <c r="C13551" s="294"/>
      <c r="E13551" s="294"/>
      <c r="I13551" s="294"/>
    </row>
    <row r="13552" spans="3:9">
      <c r="C13552" s="294"/>
      <c r="E13552" s="294"/>
      <c r="I13552" s="294"/>
    </row>
    <row r="13553" spans="3:9">
      <c r="C13553" s="294"/>
      <c r="E13553" s="294"/>
      <c r="I13553" s="294"/>
    </row>
    <row r="13554" spans="3:9">
      <c r="C13554" s="294"/>
      <c r="E13554" s="294"/>
      <c r="I13554" s="294"/>
    </row>
    <row r="13555" spans="3:9">
      <c r="C13555" s="294"/>
      <c r="E13555" s="294"/>
      <c r="I13555" s="294"/>
    </row>
    <row r="13556" spans="3:9">
      <c r="C13556" s="294"/>
      <c r="E13556" s="294"/>
      <c r="I13556" s="294"/>
    </row>
    <row r="13557" spans="3:9">
      <c r="C13557" s="294"/>
      <c r="E13557" s="294"/>
      <c r="I13557" s="294"/>
    </row>
    <row r="13558" spans="3:9">
      <c r="C13558" s="294"/>
      <c r="E13558" s="294"/>
      <c r="I13558" s="294"/>
    </row>
    <row r="13559" spans="3:9">
      <c r="C13559" s="294"/>
      <c r="E13559" s="294"/>
      <c r="I13559" s="294"/>
    </row>
    <row r="13560" spans="3:9">
      <c r="C13560" s="294"/>
      <c r="E13560" s="294"/>
      <c r="I13560" s="294"/>
    </row>
    <row r="13561" spans="3:9">
      <c r="C13561" s="294"/>
      <c r="E13561" s="294"/>
      <c r="I13561" s="294"/>
    </row>
    <row r="13562" spans="3:9">
      <c r="C13562" s="294"/>
      <c r="E13562" s="294"/>
      <c r="I13562" s="294"/>
    </row>
    <row r="13563" spans="3:9">
      <c r="C13563" s="294"/>
      <c r="E13563" s="294"/>
      <c r="I13563" s="294"/>
    </row>
    <row r="13564" spans="3:9">
      <c r="C13564" s="294"/>
      <c r="E13564" s="294"/>
      <c r="I13564" s="294"/>
    </row>
    <row r="13565" spans="3:9">
      <c r="C13565" s="294"/>
      <c r="E13565" s="294"/>
      <c r="I13565" s="294"/>
    </row>
    <row r="13566" spans="3:9">
      <c r="C13566" s="294"/>
      <c r="E13566" s="294"/>
      <c r="I13566" s="294"/>
    </row>
    <row r="13567" spans="3:9">
      <c r="C13567" s="294"/>
      <c r="E13567" s="294"/>
      <c r="I13567" s="294"/>
    </row>
    <row r="13568" spans="3:9">
      <c r="C13568" s="294"/>
      <c r="E13568" s="294"/>
      <c r="I13568" s="294"/>
    </row>
    <row r="13569" spans="3:9">
      <c r="C13569" s="294"/>
      <c r="E13569" s="294"/>
      <c r="I13569" s="294"/>
    </row>
    <row r="13570" spans="3:9">
      <c r="C13570" s="294"/>
      <c r="E13570" s="294"/>
      <c r="I13570" s="294"/>
    </row>
    <row r="13571" spans="3:9">
      <c r="C13571" s="294"/>
      <c r="E13571" s="294"/>
      <c r="I13571" s="294"/>
    </row>
    <row r="13572" spans="3:9">
      <c r="C13572" s="294"/>
      <c r="E13572" s="294"/>
      <c r="I13572" s="294"/>
    </row>
    <row r="13573" spans="3:9">
      <c r="C13573" s="294"/>
      <c r="E13573" s="294"/>
      <c r="I13573" s="294"/>
    </row>
    <row r="13574" spans="3:9">
      <c r="C13574" s="294"/>
      <c r="E13574" s="294"/>
      <c r="I13574" s="294"/>
    </row>
    <row r="13575" spans="3:9">
      <c r="C13575" s="294"/>
      <c r="E13575" s="294"/>
      <c r="I13575" s="294"/>
    </row>
    <row r="13576" spans="3:9">
      <c r="C13576" s="294"/>
      <c r="E13576" s="294"/>
      <c r="I13576" s="294"/>
    </row>
    <row r="13577" spans="3:9">
      <c r="C13577" s="294"/>
      <c r="E13577" s="294"/>
      <c r="I13577" s="294"/>
    </row>
    <row r="13578" spans="3:9">
      <c r="C13578" s="294"/>
      <c r="E13578" s="294"/>
      <c r="I13578" s="294"/>
    </row>
    <row r="13579" spans="3:9">
      <c r="C13579" s="294"/>
      <c r="E13579" s="294"/>
      <c r="I13579" s="294"/>
    </row>
    <row r="13580" spans="3:9">
      <c r="C13580" s="294"/>
      <c r="E13580" s="294"/>
      <c r="I13580" s="294"/>
    </row>
    <row r="13581" spans="3:9">
      <c r="C13581" s="294"/>
      <c r="E13581" s="294"/>
      <c r="I13581" s="294"/>
    </row>
    <row r="13582" spans="3:9">
      <c r="C13582" s="294"/>
      <c r="E13582" s="294"/>
      <c r="I13582" s="294"/>
    </row>
    <row r="13583" spans="3:9">
      <c r="C13583" s="294"/>
      <c r="E13583" s="294"/>
      <c r="I13583" s="294"/>
    </row>
    <row r="13584" spans="3:9">
      <c r="C13584" s="294"/>
      <c r="E13584" s="294"/>
      <c r="I13584" s="294"/>
    </row>
    <row r="13585" spans="3:9">
      <c r="C13585" s="294"/>
      <c r="E13585" s="294"/>
      <c r="I13585" s="294"/>
    </row>
    <row r="13586" spans="3:9">
      <c r="C13586" s="294"/>
      <c r="E13586" s="294"/>
      <c r="I13586" s="294"/>
    </row>
    <row r="13587" spans="3:9">
      <c r="C13587" s="294"/>
      <c r="E13587" s="294"/>
      <c r="I13587" s="294"/>
    </row>
    <row r="13588" spans="3:9">
      <c r="C13588" s="294"/>
      <c r="E13588" s="294"/>
      <c r="I13588" s="294"/>
    </row>
    <row r="13589" spans="3:9">
      <c r="C13589" s="294"/>
      <c r="E13589" s="294"/>
      <c r="I13589" s="294"/>
    </row>
    <row r="13590" spans="3:9">
      <c r="C13590" s="294"/>
      <c r="E13590" s="294"/>
      <c r="I13590" s="294"/>
    </row>
    <row r="13591" spans="3:9">
      <c r="C13591" s="294"/>
      <c r="E13591" s="294"/>
      <c r="I13591" s="294"/>
    </row>
    <row r="13592" spans="3:9">
      <c r="C13592" s="294"/>
      <c r="E13592" s="294"/>
      <c r="I13592" s="294"/>
    </row>
    <row r="13593" spans="3:9">
      <c r="C13593" s="294"/>
      <c r="E13593" s="294"/>
      <c r="I13593" s="294"/>
    </row>
    <row r="13594" spans="3:9">
      <c r="C13594" s="294"/>
      <c r="E13594" s="294"/>
      <c r="I13594" s="294"/>
    </row>
    <row r="13595" spans="3:9">
      <c r="C13595" s="294"/>
      <c r="E13595" s="294"/>
      <c r="I13595" s="294"/>
    </row>
    <row r="13596" spans="3:9">
      <c r="C13596" s="294"/>
      <c r="E13596" s="294"/>
      <c r="I13596" s="294"/>
    </row>
    <row r="13597" spans="3:9">
      <c r="C13597" s="294"/>
      <c r="E13597" s="294"/>
      <c r="I13597" s="294"/>
    </row>
    <row r="13598" spans="3:9">
      <c r="C13598" s="294"/>
      <c r="E13598" s="294"/>
      <c r="I13598" s="294"/>
    </row>
    <row r="13599" spans="3:9">
      <c r="C13599" s="294"/>
      <c r="E13599" s="294"/>
      <c r="I13599" s="294"/>
    </row>
    <row r="13600" spans="3:9">
      <c r="C13600" s="294"/>
      <c r="E13600" s="294"/>
      <c r="I13600" s="294"/>
    </row>
    <row r="13601" spans="3:9">
      <c r="C13601" s="294"/>
      <c r="E13601" s="294"/>
      <c r="I13601" s="294"/>
    </row>
    <row r="13602" spans="3:9">
      <c r="C13602" s="294"/>
      <c r="E13602" s="294"/>
      <c r="I13602" s="294"/>
    </row>
    <row r="13603" spans="3:9">
      <c r="C13603" s="294"/>
      <c r="E13603" s="294"/>
      <c r="I13603" s="294"/>
    </row>
    <row r="13604" spans="3:9">
      <c r="C13604" s="294"/>
      <c r="E13604" s="294"/>
      <c r="I13604" s="294"/>
    </row>
    <row r="13605" spans="3:9">
      <c r="C13605" s="294"/>
      <c r="E13605" s="294"/>
      <c r="I13605" s="294"/>
    </row>
    <row r="13606" spans="3:9">
      <c r="C13606" s="294"/>
      <c r="E13606" s="294"/>
      <c r="I13606" s="294"/>
    </row>
    <row r="13607" spans="3:9">
      <c r="C13607" s="294"/>
      <c r="E13607" s="294"/>
      <c r="I13607" s="294"/>
    </row>
    <row r="13608" spans="3:9">
      <c r="C13608" s="294"/>
      <c r="E13608" s="294"/>
      <c r="I13608" s="294"/>
    </row>
    <row r="13609" spans="3:9">
      <c r="C13609" s="294"/>
      <c r="E13609" s="294"/>
      <c r="I13609" s="294"/>
    </row>
    <row r="13610" spans="3:9">
      <c r="C13610" s="294"/>
      <c r="E13610" s="294"/>
      <c r="I13610" s="294"/>
    </row>
    <row r="13611" spans="3:9">
      <c r="C13611" s="294"/>
      <c r="E13611" s="294"/>
      <c r="I13611" s="294"/>
    </row>
    <row r="13612" spans="3:9">
      <c r="C13612" s="294"/>
      <c r="E13612" s="294"/>
      <c r="I13612" s="294"/>
    </row>
    <row r="13613" spans="3:9">
      <c r="C13613" s="294"/>
      <c r="E13613" s="294"/>
      <c r="I13613" s="294"/>
    </row>
    <row r="13614" spans="3:9">
      <c r="C13614" s="294"/>
      <c r="E13614" s="294"/>
      <c r="I13614" s="294"/>
    </row>
    <row r="13615" spans="3:9">
      <c r="C13615" s="294"/>
      <c r="E13615" s="294"/>
      <c r="I13615" s="294"/>
    </row>
    <row r="13616" spans="3:9">
      <c r="C13616" s="294"/>
      <c r="E13616" s="294"/>
      <c r="I13616" s="294"/>
    </row>
    <row r="13617" spans="3:9">
      <c r="C13617" s="294"/>
      <c r="E13617" s="294"/>
      <c r="I13617" s="294"/>
    </row>
    <row r="13618" spans="3:9">
      <c r="C13618" s="294"/>
      <c r="E13618" s="294"/>
      <c r="I13618" s="294"/>
    </row>
    <row r="13619" spans="3:9">
      <c r="C13619" s="294"/>
      <c r="E13619" s="294"/>
      <c r="I13619" s="294"/>
    </row>
    <row r="13620" spans="3:9">
      <c r="C13620" s="294"/>
      <c r="E13620" s="294"/>
      <c r="I13620" s="294"/>
    </row>
    <row r="13621" spans="3:9">
      <c r="C13621" s="294"/>
      <c r="E13621" s="294"/>
      <c r="I13621" s="294"/>
    </row>
    <row r="13622" spans="3:9">
      <c r="C13622" s="294"/>
      <c r="E13622" s="294"/>
      <c r="I13622" s="294"/>
    </row>
    <row r="13623" spans="3:9">
      <c r="C13623" s="294"/>
      <c r="E13623" s="294"/>
      <c r="I13623" s="294"/>
    </row>
    <row r="13624" spans="3:9">
      <c r="C13624" s="294"/>
      <c r="E13624" s="294"/>
      <c r="I13624" s="294"/>
    </row>
    <row r="13625" spans="3:9">
      <c r="C13625" s="294"/>
      <c r="E13625" s="294"/>
      <c r="I13625" s="294"/>
    </row>
    <row r="13626" spans="3:9">
      <c r="C13626" s="294"/>
      <c r="E13626" s="294"/>
      <c r="I13626" s="294"/>
    </row>
    <row r="13627" spans="3:9">
      <c r="C13627" s="294"/>
      <c r="E13627" s="294"/>
      <c r="I13627" s="294"/>
    </row>
    <row r="13628" spans="3:9">
      <c r="C13628" s="294"/>
      <c r="E13628" s="294"/>
      <c r="I13628" s="294"/>
    </row>
    <row r="13629" spans="3:9">
      <c r="C13629" s="294"/>
      <c r="E13629" s="294"/>
      <c r="I13629" s="294"/>
    </row>
    <row r="13630" spans="3:9">
      <c r="C13630" s="294"/>
      <c r="E13630" s="294"/>
      <c r="I13630" s="294"/>
    </row>
    <row r="13631" spans="3:9">
      <c r="C13631" s="294"/>
      <c r="E13631" s="294"/>
      <c r="I13631" s="294"/>
    </row>
    <row r="13632" spans="3:9">
      <c r="C13632" s="294"/>
      <c r="E13632" s="294"/>
      <c r="I13632" s="294"/>
    </row>
    <row r="13633" spans="3:9">
      <c r="C13633" s="294"/>
      <c r="E13633" s="294"/>
      <c r="I13633" s="294"/>
    </row>
    <row r="13634" spans="3:9">
      <c r="C13634" s="294"/>
      <c r="E13634" s="294"/>
      <c r="I13634" s="294"/>
    </row>
    <row r="13635" spans="3:9">
      <c r="C13635" s="294"/>
      <c r="E13635" s="294"/>
      <c r="I13635" s="294"/>
    </row>
    <row r="13636" spans="3:9">
      <c r="C13636" s="294"/>
      <c r="E13636" s="294"/>
      <c r="I13636" s="294"/>
    </row>
    <row r="13637" spans="3:9">
      <c r="C13637" s="294"/>
      <c r="E13637" s="294"/>
      <c r="I13637" s="294"/>
    </row>
    <row r="13638" spans="3:9">
      <c r="C13638" s="294"/>
      <c r="E13638" s="294"/>
      <c r="I13638" s="294"/>
    </row>
    <row r="13639" spans="3:9">
      <c r="C13639" s="294"/>
      <c r="E13639" s="294"/>
      <c r="I13639" s="294"/>
    </row>
    <row r="13640" spans="3:9">
      <c r="C13640" s="294"/>
      <c r="E13640" s="294"/>
      <c r="I13640" s="294"/>
    </row>
    <row r="13641" spans="3:9">
      <c r="C13641" s="294"/>
      <c r="E13641" s="294"/>
      <c r="I13641" s="294"/>
    </row>
    <row r="13642" spans="3:9">
      <c r="C13642" s="294"/>
      <c r="E13642" s="294"/>
      <c r="I13642" s="294"/>
    </row>
    <row r="13643" spans="3:9">
      <c r="C13643" s="294"/>
      <c r="E13643" s="294"/>
      <c r="I13643" s="294"/>
    </row>
    <row r="13644" spans="3:9">
      <c r="C13644" s="294"/>
      <c r="E13644" s="294"/>
      <c r="I13644" s="294"/>
    </row>
    <row r="13645" spans="3:9">
      <c r="C13645" s="294"/>
      <c r="E13645" s="294"/>
      <c r="I13645" s="294"/>
    </row>
    <row r="13646" spans="3:9">
      <c r="C13646" s="294"/>
      <c r="E13646" s="294"/>
      <c r="I13646" s="294"/>
    </row>
    <row r="13647" spans="3:9">
      <c r="C13647" s="294"/>
      <c r="E13647" s="294"/>
      <c r="I13647" s="294"/>
    </row>
    <row r="13648" spans="3:9">
      <c r="C13648" s="294"/>
      <c r="E13648" s="294"/>
      <c r="I13648" s="294"/>
    </row>
    <row r="13649" spans="3:9">
      <c r="C13649" s="294"/>
      <c r="E13649" s="294"/>
      <c r="I13649" s="294"/>
    </row>
    <row r="13650" spans="3:9">
      <c r="C13650" s="294"/>
      <c r="E13650" s="294"/>
      <c r="I13650" s="294"/>
    </row>
    <row r="13651" spans="3:9">
      <c r="C13651" s="294"/>
      <c r="E13651" s="294"/>
      <c r="I13651" s="294"/>
    </row>
    <row r="13652" spans="3:9">
      <c r="C13652" s="294"/>
      <c r="E13652" s="294"/>
      <c r="I13652" s="294"/>
    </row>
    <row r="13653" spans="3:9">
      <c r="C13653" s="294"/>
      <c r="E13653" s="294"/>
      <c r="I13653" s="294"/>
    </row>
    <row r="13654" spans="3:9">
      <c r="C13654" s="294"/>
      <c r="E13654" s="294"/>
      <c r="I13654" s="294"/>
    </row>
    <row r="13655" spans="3:9">
      <c r="C13655" s="294"/>
      <c r="E13655" s="294"/>
      <c r="I13655" s="294"/>
    </row>
    <row r="13656" spans="3:9">
      <c r="C13656" s="294"/>
      <c r="E13656" s="294"/>
      <c r="I13656" s="294"/>
    </row>
    <row r="13657" spans="3:9">
      <c r="C13657" s="294"/>
      <c r="E13657" s="294"/>
      <c r="I13657" s="294"/>
    </row>
    <row r="13658" spans="3:9">
      <c r="C13658" s="294"/>
      <c r="E13658" s="294"/>
      <c r="I13658" s="294"/>
    </row>
    <row r="13659" spans="3:9">
      <c r="C13659" s="294"/>
      <c r="E13659" s="294"/>
      <c r="I13659" s="294"/>
    </row>
    <row r="13660" spans="3:9">
      <c r="C13660" s="294"/>
      <c r="E13660" s="294"/>
      <c r="I13660" s="294"/>
    </row>
    <row r="13661" spans="3:9">
      <c r="C13661" s="294"/>
      <c r="E13661" s="294"/>
      <c r="I13661" s="294"/>
    </row>
    <row r="13662" spans="3:9">
      <c r="C13662" s="294"/>
      <c r="E13662" s="294"/>
      <c r="I13662" s="294"/>
    </row>
    <row r="13663" spans="3:9">
      <c r="C13663" s="294"/>
      <c r="E13663" s="294"/>
      <c r="I13663" s="294"/>
    </row>
    <row r="13664" spans="3:9">
      <c r="C13664" s="294"/>
      <c r="E13664" s="294"/>
      <c r="I13664" s="294"/>
    </row>
    <row r="13665" spans="3:9">
      <c r="C13665" s="294"/>
      <c r="E13665" s="294"/>
      <c r="I13665" s="294"/>
    </row>
    <row r="13666" spans="3:9">
      <c r="C13666" s="294"/>
      <c r="E13666" s="294"/>
      <c r="I13666" s="294"/>
    </row>
    <row r="13667" spans="3:9">
      <c r="C13667" s="294"/>
      <c r="E13667" s="294"/>
      <c r="I13667" s="294"/>
    </row>
    <row r="13668" spans="3:9">
      <c r="C13668" s="294"/>
      <c r="E13668" s="294"/>
      <c r="I13668" s="294"/>
    </row>
    <row r="13669" spans="3:9">
      <c r="C13669" s="294"/>
      <c r="E13669" s="294"/>
      <c r="I13669" s="294"/>
    </row>
    <row r="13670" spans="3:9">
      <c r="C13670" s="294"/>
      <c r="E13670" s="294"/>
      <c r="I13670" s="294"/>
    </row>
    <row r="13671" spans="3:9">
      <c r="C13671" s="294"/>
      <c r="E13671" s="294"/>
      <c r="I13671" s="294"/>
    </row>
    <row r="13672" spans="3:9">
      <c r="C13672" s="294"/>
      <c r="E13672" s="294"/>
      <c r="I13672" s="294"/>
    </row>
    <row r="13673" spans="3:9">
      <c r="C13673" s="294"/>
      <c r="E13673" s="294"/>
      <c r="I13673" s="294"/>
    </row>
    <row r="13674" spans="3:9">
      <c r="C13674" s="294"/>
      <c r="E13674" s="294"/>
      <c r="I13674" s="294"/>
    </row>
    <row r="13675" spans="3:9">
      <c r="C13675" s="294"/>
      <c r="E13675" s="294"/>
      <c r="I13675" s="294"/>
    </row>
    <row r="13676" spans="3:9">
      <c r="C13676" s="294"/>
      <c r="E13676" s="294"/>
      <c r="I13676" s="294"/>
    </row>
    <row r="13677" spans="3:9">
      <c r="C13677" s="294"/>
      <c r="E13677" s="294"/>
      <c r="I13677" s="294"/>
    </row>
    <row r="13678" spans="3:9">
      <c r="C13678" s="294"/>
      <c r="E13678" s="294"/>
      <c r="I13678" s="294"/>
    </row>
    <row r="13679" spans="3:9">
      <c r="C13679" s="294"/>
      <c r="E13679" s="294"/>
      <c r="I13679" s="294"/>
    </row>
    <row r="13680" spans="3:9">
      <c r="C13680" s="294"/>
      <c r="E13680" s="294"/>
      <c r="I13680" s="294"/>
    </row>
    <row r="13681" spans="3:9">
      <c r="C13681" s="294"/>
      <c r="E13681" s="294"/>
      <c r="I13681" s="294"/>
    </row>
    <row r="13682" spans="3:9">
      <c r="C13682" s="294"/>
      <c r="E13682" s="294"/>
      <c r="I13682" s="294"/>
    </row>
    <row r="13683" spans="3:9">
      <c r="C13683" s="294"/>
      <c r="E13683" s="294"/>
      <c r="I13683" s="294"/>
    </row>
    <row r="13684" spans="3:9">
      <c r="C13684" s="294"/>
      <c r="E13684" s="294"/>
      <c r="I13684" s="294"/>
    </row>
    <row r="13685" spans="3:9">
      <c r="C13685" s="294"/>
      <c r="E13685" s="294"/>
      <c r="I13685" s="294"/>
    </row>
    <row r="13686" spans="3:9">
      <c r="C13686" s="294"/>
      <c r="E13686" s="294"/>
      <c r="I13686" s="294"/>
    </row>
    <row r="13687" spans="3:9">
      <c r="C13687" s="294"/>
      <c r="E13687" s="294"/>
      <c r="I13687" s="294"/>
    </row>
    <row r="13688" spans="3:9">
      <c r="C13688" s="294"/>
      <c r="E13688" s="294"/>
      <c r="I13688" s="294"/>
    </row>
    <row r="13689" spans="3:9">
      <c r="C13689" s="294"/>
      <c r="E13689" s="294"/>
      <c r="I13689" s="294"/>
    </row>
    <row r="13690" spans="3:9">
      <c r="C13690" s="294"/>
      <c r="E13690" s="294"/>
      <c r="I13690" s="294"/>
    </row>
    <row r="13691" spans="3:9">
      <c r="C13691" s="294"/>
      <c r="E13691" s="294"/>
      <c r="I13691" s="294"/>
    </row>
    <row r="13692" spans="3:9">
      <c r="C13692" s="294"/>
      <c r="E13692" s="294"/>
      <c r="I13692" s="294"/>
    </row>
    <row r="13693" spans="3:9">
      <c r="C13693" s="294"/>
      <c r="E13693" s="294"/>
      <c r="I13693" s="294"/>
    </row>
    <row r="13694" spans="3:9">
      <c r="C13694" s="294"/>
      <c r="E13694" s="294"/>
      <c r="I13694" s="294"/>
    </row>
    <row r="13695" spans="3:9">
      <c r="C13695" s="294"/>
      <c r="E13695" s="294"/>
      <c r="I13695" s="294"/>
    </row>
    <row r="13696" spans="3:9">
      <c r="C13696" s="294"/>
      <c r="E13696" s="294"/>
      <c r="I13696" s="294"/>
    </row>
    <row r="13697" spans="3:9">
      <c r="C13697" s="294"/>
      <c r="E13697" s="294"/>
      <c r="I13697" s="294"/>
    </row>
    <row r="13698" spans="3:9">
      <c r="C13698" s="294"/>
      <c r="E13698" s="294"/>
      <c r="I13698" s="294"/>
    </row>
    <row r="13699" spans="3:9">
      <c r="C13699" s="294"/>
      <c r="E13699" s="294"/>
      <c r="I13699" s="294"/>
    </row>
    <row r="13700" spans="3:9">
      <c r="C13700" s="294"/>
      <c r="E13700" s="294"/>
      <c r="I13700" s="294"/>
    </row>
    <row r="13701" spans="3:9">
      <c r="C13701" s="294"/>
      <c r="E13701" s="294"/>
      <c r="I13701" s="294"/>
    </row>
    <row r="13702" spans="3:9">
      <c r="C13702" s="294"/>
      <c r="E13702" s="294"/>
      <c r="I13702" s="294"/>
    </row>
    <row r="13703" spans="3:9">
      <c r="C13703" s="294"/>
      <c r="E13703" s="294"/>
      <c r="I13703" s="294"/>
    </row>
    <row r="13704" spans="3:9">
      <c r="C13704" s="294"/>
      <c r="E13704" s="294"/>
      <c r="I13704" s="294"/>
    </row>
    <row r="13705" spans="3:9">
      <c r="C13705" s="294"/>
      <c r="E13705" s="294"/>
      <c r="I13705" s="294"/>
    </row>
    <row r="13706" spans="3:9">
      <c r="C13706" s="294"/>
      <c r="E13706" s="294"/>
      <c r="I13706" s="294"/>
    </row>
    <row r="13707" spans="3:9">
      <c r="C13707" s="294"/>
      <c r="E13707" s="294"/>
      <c r="I13707" s="294"/>
    </row>
    <row r="13708" spans="3:9">
      <c r="C13708" s="294"/>
      <c r="E13708" s="294"/>
      <c r="I13708" s="294"/>
    </row>
    <row r="13709" spans="3:9">
      <c r="C13709" s="294"/>
      <c r="E13709" s="294"/>
      <c r="I13709" s="294"/>
    </row>
    <row r="13710" spans="3:9">
      <c r="C13710" s="294"/>
      <c r="E13710" s="294"/>
      <c r="I13710" s="294"/>
    </row>
    <row r="13711" spans="3:9">
      <c r="C13711" s="294"/>
      <c r="E13711" s="294"/>
      <c r="I13711" s="294"/>
    </row>
    <row r="13712" spans="3:9">
      <c r="C13712" s="294"/>
      <c r="E13712" s="294"/>
      <c r="I13712" s="294"/>
    </row>
    <row r="13713" spans="3:9">
      <c r="C13713" s="294"/>
      <c r="E13713" s="294"/>
      <c r="I13713" s="294"/>
    </row>
    <row r="13714" spans="3:9">
      <c r="C13714" s="294"/>
      <c r="E13714" s="294"/>
      <c r="I13714" s="294"/>
    </row>
    <row r="13715" spans="3:9">
      <c r="C13715" s="294"/>
      <c r="E13715" s="294"/>
      <c r="I13715" s="294"/>
    </row>
    <row r="13716" spans="3:9">
      <c r="C13716" s="294"/>
      <c r="E13716" s="294"/>
      <c r="I13716" s="294"/>
    </row>
    <row r="13717" spans="3:9">
      <c r="C13717" s="294"/>
      <c r="E13717" s="294"/>
      <c r="I13717" s="294"/>
    </row>
    <row r="13718" spans="3:9">
      <c r="C13718" s="294"/>
      <c r="E13718" s="294"/>
      <c r="I13718" s="294"/>
    </row>
    <row r="13719" spans="3:9">
      <c r="C13719" s="294"/>
      <c r="E13719" s="294"/>
      <c r="I13719" s="294"/>
    </row>
    <row r="13720" spans="3:9">
      <c r="C13720" s="294"/>
      <c r="E13720" s="294"/>
      <c r="I13720" s="294"/>
    </row>
    <row r="13721" spans="3:9">
      <c r="C13721" s="294"/>
      <c r="E13721" s="294"/>
      <c r="I13721" s="294"/>
    </row>
    <row r="13722" spans="3:9">
      <c r="C13722" s="294"/>
      <c r="E13722" s="294"/>
      <c r="I13722" s="294"/>
    </row>
    <row r="13723" spans="3:9">
      <c r="C13723" s="294"/>
      <c r="E13723" s="294"/>
      <c r="I13723" s="294"/>
    </row>
    <row r="13724" spans="3:9">
      <c r="C13724" s="294"/>
      <c r="E13724" s="294"/>
      <c r="I13724" s="294"/>
    </row>
    <row r="13725" spans="3:9">
      <c r="C13725" s="294"/>
      <c r="E13725" s="294"/>
      <c r="I13725" s="294"/>
    </row>
    <row r="13726" spans="3:9">
      <c r="C13726" s="294"/>
      <c r="E13726" s="294"/>
      <c r="I13726" s="294"/>
    </row>
    <row r="13727" spans="3:9">
      <c r="C13727" s="294"/>
      <c r="E13727" s="294"/>
      <c r="I13727" s="294"/>
    </row>
    <row r="13728" spans="3:9">
      <c r="C13728" s="294"/>
      <c r="E13728" s="294"/>
      <c r="I13728" s="294"/>
    </row>
    <row r="13729" spans="3:9">
      <c r="C13729" s="294"/>
      <c r="E13729" s="294"/>
      <c r="I13729" s="294"/>
    </row>
    <row r="13730" spans="3:9">
      <c r="C13730" s="294"/>
      <c r="E13730" s="294"/>
      <c r="I13730" s="294"/>
    </row>
    <row r="13731" spans="3:9">
      <c r="C13731" s="294"/>
      <c r="E13731" s="294"/>
      <c r="I13731" s="294"/>
    </row>
    <row r="13732" spans="3:9">
      <c r="C13732" s="294"/>
      <c r="E13732" s="294"/>
      <c r="I13732" s="294"/>
    </row>
    <row r="13733" spans="3:9">
      <c r="C13733" s="294"/>
      <c r="E13733" s="294"/>
      <c r="I13733" s="294"/>
    </row>
    <row r="13734" spans="3:9">
      <c r="C13734" s="294"/>
      <c r="E13734" s="294"/>
      <c r="I13734" s="294"/>
    </row>
    <row r="13735" spans="3:9">
      <c r="C13735" s="294"/>
      <c r="E13735" s="294"/>
      <c r="I13735" s="294"/>
    </row>
    <row r="13736" spans="3:9">
      <c r="C13736" s="294"/>
      <c r="E13736" s="294"/>
      <c r="I13736" s="294"/>
    </row>
    <row r="13737" spans="3:9">
      <c r="C13737" s="294"/>
      <c r="E13737" s="294"/>
      <c r="I13737" s="294"/>
    </row>
    <row r="13738" spans="3:9">
      <c r="C13738" s="294"/>
      <c r="E13738" s="294"/>
      <c r="I13738" s="294"/>
    </row>
    <row r="13739" spans="3:9">
      <c r="C13739" s="294"/>
      <c r="E13739" s="294"/>
      <c r="I13739" s="294"/>
    </row>
    <row r="13740" spans="3:9">
      <c r="C13740" s="294"/>
      <c r="E13740" s="294"/>
      <c r="I13740" s="294"/>
    </row>
    <row r="13741" spans="3:9">
      <c r="C13741" s="294"/>
      <c r="E13741" s="294"/>
      <c r="I13741" s="294"/>
    </row>
    <row r="13742" spans="3:9">
      <c r="C13742" s="294"/>
      <c r="E13742" s="294"/>
      <c r="I13742" s="294"/>
    </row>
    <row r="13743" spans="3:9">
      <c r="C13743" s="294"/>
      <c r="E13743" s="294"/>
      <c r="I13743" s="294"/>
    </row>
    <row r="13744" spans="3:9">
      <c r="C13744" s="294"/>
      <c r="E13744" s="294"/>
      <c r="I13744" s="294"/>
    </row>
    <row r="13745" spans="3:9">
      <c r="C13745" s="294"/>
      <c r="E13745" s="294"/>
      <c r="I13745" s="294"/>
    </row>
    <row r="13746" spans="3:9">
      <c r="C13746" s="294"/>
      <c r="E13746" s="294"/>
      <c r="I13746" s="294"/>
    </row>
    <row r="13747" spans="3:9">
      <c r="C13747" s="294"/>
      <c r="E13747" s="294"/>
      <c r="I13747" s="294"/>
    </row>
    <row r="13748" spans="3:9">
      <c r="C13748" s="294"/>
      <c r="E13748" s="294"/>
      <c r="I13748" s="294"/>
    </row>
    <row r="13749" spans="3:9">
      <c r="C13749" s="294"/>
      <c r="E13749" s="294"/>
      <c r="I13749" s="294"/>
    </row>
    <row r="13750" spans="3:9">
      <c r="C13750" s="294"/>
      <c r="E13750" s="294"/>
      <c r="I13750" s="294"/>
    </row>
    <row r="13751" spans="3:9">
      <c r="C13751" s="294"/>
      <c r="E13751" s="294"/>
      <c r="I13751" s="294"/>
    </row>
    <row r="13752" spans="3:9">
      <c r="C13752" s="294"/>
      <c r="E13752" s="294"/>
      <c r="I13752" s="294"/>
    </row>
    <row r="13753" spans="3:9">
      <c r="C13753" s="294"/>
      <c r="E13753" s="294"/>
      <c r="I13753" s="294"/>
    </row>
    <row r="13754" spans="3:9">
      <c r="C13754" s="294"/>
      <c r="E13754" s="294"/>
      <c r="I13754" s="294"/>
    </row>
    <row r="13755" spans="3:9">
      <c r="C13755" s="294"/>
      <c r="E13755" s="294"/>
      <c r="I13755" s="294"/>
    </row>
    <row r="13756" spans="3:9">
      <c r="C13756" s="294"/>
      <c r="E13756" s="294"/>
      <c r="I13756" s="294"/>
    </row>
    <row r="13757" spans="3:9">
      <c r="C13757" s="294"/>
      <c r="E13757" s="294"/>
      <c r="I13757" s="294"/>
    </row>
    <row r="13758" spans="3:9">
      <c r="C13758" s="294"/>
      <c r="E13758" s="294"/>
      <c r="I13758" s="294"/>
    </row>
    <row r="13759" spans="3:9">
      <c r="C13759" s="294"/>
      <c r="E13759" s="294"/>
      <c r="I13759" s="294"/>
    </row>
    <row r="13760" spans="3:9">
      <c r="C13760" s="294"/>
      <c r="E13760" s="294"/>
      <c r="I13760" s="294"/>
    </row>
    <row r="13761" spans="3:9">
      <c r="C13761" s="294"/>
      <c r="E13761" s="294"/>
      <c r="I13761" s="294"/>
    </row>
    <row r="13762" spans="3:9">
      <c r="C13762" s="294"/>
      <c r="E13762" s="294"/>
      <c r="I13762" s="294"/>
    </row>
    <row r="13763" spans="3:9">
      <c r="C13763" s="294"/>
      <c r="E13763" s="294"/>
      <c r="I13763" s="294"/>
    </row>
    <row r="13764" spans="3:9">
      <c r="C13764" s="294"/>
      <c r="E13764" s="294"/>
      <c r="I13764" s="294"/>
    </row>
    <row r="13765" spans="3:9">
      <c r="C13765" s="294"/>
      <c r="E13765" s="294"/>
      <c r="I13765" s="294"/>
    </row>
    <row r="13766" spans="3:9">
      <c r="C13766" s="294"/>
      <c r="E13766" s="294"/>
      <c r="I13766" s="294"/>
    </row>
    <row r="13767" spans="3:9">
      <c r="C13767" s="294"/>
      <c r="E13767" s="294"/>
      <c r="I13767" s="294"/>
    </row>
    <row r="13768" spans="3:9">
      <c r="C13768" s="294"/>
      <c r="E13768" s="294"/>
      <c r="I13768" s="294"/>
    </row>
    <row r="13769" spans="3:9">
      <c r="C13769" s="294"/>
      <c r="E13769" s="294"/>
      <c r="I13769" s="294"/>
    </row>
    <row r="13770" spans="3:9">
      <c r="C13770" s="294"/>
      <c r="E13770" s="294"/>
      <c r="I13770" s="294"/>
    </row>
    <row r="13771" spans="3:9">
      <c r="C13771" s="294"/>
      <c r="E13771" s="294"/>
      <c r="I13771" s="294"/>
    </row>
    <row r="13772" spans="3:9">
      <c r="C13772" s="294"/>
      <c r="E13772" s="294"/>
      <c r="I13772" s="294"/>
    </row>
    <row r="13773" spans="3:9">
      <c r="C13773" s="294"/>
      <c r="E13773" s="294"/>
      <c r="I13773" s="294"/>
    </row>
    <row r="13774" spans="3:9">
      <c r="C13774" s="294"/>
      <c r="E13774" s="294"/>
      <c r="I13774" s="294"/>
    </row>
    <row r="13775" spans="3:9">
      <c r="C13775" s="294"/>
      <c r="E13775" s="294"/>
      <c r="I13775" s="294"/>
    </row>
    <row r="13776" spans="3:9">
      <c r="C13776" s="294"/>
      <c r="E13776" s="294"/>
      <c r="I13776" s="294"/>
    </row>
    <row r="13777" spans="3:9">
      <c r="C13777" s="294"/>
      <c r="E13777" s="294"/>
      <c r="I13777" s="294"/>
    </row>
    <row r="13778" spans="3:9">
      <c r="C13778" s="294"/>
      <c r="E13778" s="294"/>
      <c r="I13778" s="294"/>
    </row>
    <row r="13779" spans="3:9">
      <c r="C13779" s="294"/>
      <c r="E13779" s="294"/>
      <c r="I13779" s="294"/>
    </row>
    <row r="13780" spans="3:9">
      <c r="C13780" s="294"/>
      <c r="E13780" s="294"/>
      <c r="I13780" s="294"/>
    </row>
    <row r="13781" spans="3:9">
      <c r="C13781" s="294"/>
      <c r="E13781" s="294"/>
      <c r="I13781" s="294"/>
    </row>
    <row r="13782" spans="3:9">
      <c r="C13782" s="294"/>
      <c r="E13782" s="294"/>
      <c r="I13782" s="294"/>
    </row>
    <row r="13783" spans="3:9">
      <c r="C13783" s="294"/>
      <c r="E13783" s="294"/>
      <c r="I13783" s="294"/>
    </row>
    <row r="13784" spans="3:9">
      <c r="C13784" s="294"/>
      <c r="E13784" s="294"/>
      <c r="I13784" s="294"/>
    </row>
    <row r="13785" spans="3:9">
      <c r="C13785" s="294"/>
      <c r="E13785" s="294"/>
      <c r="I13785" s="294"/>
    </row>
    <row r="13786" spans="3:9">
      <c r="C13786" s="294"/>
      <c r="E13786" s="294"/>
      <c r="I13786" s="294"/>
    </row>
    <row r="13787" spans="3:9">
      <c r="C13787" s="294"/>
      <c r="E13787" s="294"/>
      <c r="I13787" s="294"/>
    </row>
    <row r="13788" spans="3:9">
      <c r="C13788" s="294"/>
      <c r="E13788" s="294"/>
      <c r="I13788" s="294"/>
    </row>
    <row r="13789" spans="3:9">
      <c r="C13789" s="294"/>
      <c r="E13789" s="294"/>
      <c r="I13789" s="294"/>
    </row>
    <row r="13790" spans="3:9">
      <c r="C13790" s="294"/>
      <c r="E13790" s="294"/>
      <c r="I13790" s="294"/>
    </row>
    <row r="13791" spans="3:9">
      <c r="C13791" s="294"/>
      <c r="E13791" s="294"/>
      <c r="I13791" s="294"/>
    </row>
    <row r="13792" spans="3:9">
      <c r="C13792" s="294"/>
      <c r="E13792" s="294"/>
      <c r="I13792" s="294"/>
    </row>
    <row r="13793" spans="3:9">
      <c r="C13793" s="294"/>
      <c r="E13793" s="294"/>
      <c r="I13793" s="294"/>
    </row>
    <row r="13794" spans="3:9">
      <c r="C13794" s="294"/>
      <c r="E13794" s="294"/>
      <c r="I13794" s="294"/>
    </row>
    <row r="13795" spans="3:9">
      <c r="C13795" s="294"/>
      <c r="E13795" s="294"/>
      <c r="I13795" s="294"/>
    </row>
    <row r="13796" spans="3:9">
      <c r="C13796" s="294"/>
      <c r="E13796" s="294"/>
      <c r="I13796" s="294"/>
    </row>
    <row r="13797" spans="3:9">
      <c r="C13797" s="294"/>
      <c r="E13797" s="294"/>
      <c r="I13797" s="294"/>
    </row>
    <row r="13798" spans="3:9">
      <c r="C13798" s="294"/>
      <c r="E13798" s="294"/>
      <c r="I13798" s="294"/>
    </row>
    <row r="13799" spans="3:9">
      <c r="C13799" s="294"/>
      <c r="E13799" s="294"/>
      <c r="I13799" s="294"/>
    </row>
    <row r="13800" spans="3:9">
      <c r="C13800" s="294"/>
      <c r="E13800" s="294"/>
      <c r="I13800" s="294"/>
    </row>
    <row r="13801" spans="3:9">
      <c r="C13801" s="294"/>
      <c r="E13801" s="294"/>
      <c r="I13801" s="294"/>
    </row>
    <row r="13802" spans="3:9">
      <c r="C13802" s="294"/>
      <c r="E13802" s="294"/>
      <c r="I13802" s="294"/>
    </row>
    <row r="13803" spans="3:9">
      <c r="C13803" s="294"/>
      <c r="E13803" s="294"/>
      <c r="I13803" s="294"/>
    </row>
    <row r="13804" spans="3:9">
      <c r="C13804" s="294"/>
      <c r="E13804" s="294"/>
      <c r="I13804" s="294"/>
    </row>
    <row r="13805" spans="3:9">
      <c r="C13805" s="294"/>
      <c r="E13805" s="294"/>
      <c r="I13805" s="294"/>
    </row>
    <row r="13806" spans="3:9">
      <c r="C13806" s="294"/>
      <c r="E13806" s="294"/>
      <c r="I13806" s="294"/>
    </row>
    <row r="13807" spans="3:9">
      <c r="C13807" s="294"/>
      <c r="E13807" s="294"/>
      <c r="I13807" s="294"/>
    </row>
    <row r="13808" spans="3:9">
      <c r="C13808" s="294"/>
      <c r="E13808" s="294"/>
      <c r="I13808" s="294"/>
    </row>
    <row r="13809" spans="3:9">
      <c r="C13809" s="294"/>
      <c r="E13809" s="294"/>
      <c r="I13809" s="294"/>
    </row>
    <row r="13810" spans="3:9">
      <c r="C13810" s="294"/>
      <c r="E13810" s="294"/>
      <c r="I13810" s="294"/>
    </row>
    <row r="13811" spans="3:9">
      <c r="C13811" s="294"/>
      <c r="E13811" s="294"/>
      <c r="I13811" s="294"/>
    </row>
    <row r="13812" spans="3:9">
      <c r="C13812" s="294"/>
      <c r="E13812" s="294"/>
      <c r="I13812" s="294"/>
    </row>
    <row r="13813" spans="3:9">
      <c r="C13813" s="294"/>
      <c r="E13813" s="294"/>
      <c r="I13813" s="294"/>
    </row>
    <row r="13814" spans="3:9">
      <c r="C13814" s="294"/>
      <c r="E13814" s="294"/>
      <c r="I13814" s="294"/>
    </row>
    <row r="13815" spans="3:9">
      <c r="C13815" s="294"/>
      <c r="E13815" s="294"/>
      <c r="I13815" s="294"/>
    </row>
    <row r="13816" spans="3:9">
      <c r="C13816" s="294"/>
      <c r="E13816" s="294"/>
      <c r="I13816" s="294"/>
    </row>
    <row r="13817" spans="3:9">
      <c r="C13817" s="294"/>
      <c r="E13817" s="294"/>
      <c r="I13817" s="294"/>
    </row>
    <row r="13818" spans="3:9">
      <c r="C13818" s="294"/>
      <c r="E13818" s="294"/>
      <c r="I13818" s="294"/>
    </row>
    <row r="13819" spans="3:9">
      <c r="C13819" s="294"/>
      <c r="E13819" s="294"/>
      <c r="I13819" s="294"/>
    </row>
    <row r="13820" spans="3:9">
      <c r="C13820" s="294"/>
      <c r="E13820" s="294"/>
      <c r="I13820" s="294"/>
    </row>
    <row r="13821" spans="3:9">
      <c r="C13821" s="294"/>
      <c r="E13821" s="294"/>
      <c r="I13821" s="294"/>
    </row>
    <row r="13822" spans="3:9">
      <c r="C13822" s="294"/>
      <c r="E13822" s="294"/>
      <c r="I13822" s="294"/>
    </row>
    <row r="13823" spans="3:9">
      <c r="C13823" s="294"/>
      <c r="E13823" s="294"/>
      <c r="I13823" s="294"/>
    </row>
    <row r="13824" spans="3:9">
      <c r="C13824" s="294"/>
      <c r="E13824" s="294"/>
      <c r="I13824" s="294"/>
    </row>
    <row r="13825" spans="3:9">
      <c r="C13825" s="294"/>
      <c r="E13825" s="294"/>
      <c r="I13825" s="294"/>
    </row>
    <row r="13826" spans="3:9">
      <c r="C13826" s="294"/>
      <c r="E13826" s="294"/>
      <c r="I13826" s="294"/>
    </row>
    <row r="13827" spans="3:9">
      <c r="C13827" s="294"/>
      <c r="E13827" s="294"/>
      <c r="I13827" s="294"/>
    </row>
    <row r="13828" spans="3:9">
      <c r="C13828" s="294"/>
      <c r="E13828" s="294"/>
      <c r="I13828" s="294"/>
    </row>
    <row r="13829" spans="3:9">
      <c r="C13829" s="294"/>
      <c r="E13829" s="294"/>
      <c r="I13829" s="294"/>
    </row>
    <row r="13830" spans="3:9">
      <c r="C13830" s="294"/>
      <c r="E13830" s="294"/>
      <c r="I13830" s="294"/>
    </row>
    <row r="13831" spans="3:9">
      <c r="C13831" s="294"/>
      <c r="E13831" s="294"/>
      <c r="I13831" s="294"/>
    </row>
    <row r="13832" spans="3:9">
      <c r="C13832" s="294"/>
      <c r="E13832" s="294"/>
      <c r="I13832" s="294"/>
    </row>
    <row r="13833" spans="3:9">
      <c r="C13833" s="294"/>
      <c r="E13833" s="294"/>
      <c r="I13833" s="294"/>
    </row>
    <row r="13834" spans="3:9">
      <c r="C13834" s="294"/>
      <c r="E13834" s="294"/>
      <c r="I13834" s="294"/>
    </row>
    <row r="13835" spans="3:9">
      <c r="C13835" s="294"/>
      <c r="E13835" s="294"/>
      <c r="I13835" s="294"/>
    </row>
    <row r="13836" spans="3:9">
      <c r="C13836" s="294"/>
      <c r="E13836" s="294"/>
      <c r="I13836" s="294"/>
    </row>
    <row r="13837" spans="3:9">
      <c r="C13837" s="294"/>
      <c r="E13837" s="294"/>
      <c r="I13837" s="294"/>
    </row>
    <row r="13838" spans="3:9">
      <c r="C13838" s="294"/>
      <c r="E13838" s="294"/>
      <c r="I13838" s="294"/>
    </row>
    <row r="13839" spans="3:9">
      <c r="C13839" s="294"/>
      <c r="E13839" s="294"/>
      <c r="I13839" s="294"/>
    </row>
    <row r="13840" spans="3:9">
      <c r="C13840" s="294"/>
      <c r="E13840" s="294"/>
      <c r="I13840" s="294"/>
    </row>
    <row r="13841" spans="3:9">
      <c r="C13841" s="294"/>
      <c r="E13841" s="294"/>
      <c r="I13841" s="294"/>
    </row>
    <row r="13842" spans="3:9">
      <c r="C13842" s="294"/>
      <c r="E13842" s="294"/>
      <c r="I13842" s="294"/>
    </row>
    <row r="13843" spans="3:9">
      <c r="C13843" s="294"/>
      <c r="E13843" s="294"/>
      <c r="I13843" s="294"/>
    </row>
    <row r="13844" spans="3:9">
      <c r="C13844" s="294"/>
      <c r="E13844" s="294"/>
      <c r="I13844" s="294"/>
    </row>
    <row r="13845" spans="3:9">
      <c r="C13845" s="294"/>
      <c r="E13845" s="294"/>
      <c r="I13845" s="294"/>
    </row>
    <row r="13846" spans="3:9">
      <c r="C13846" s="294"/>
      <c r="E13846" s="294"/>
      <c r="I13846" s="294"/>
    </row>
    <row r="13847" spans="3:9">
      <c r="C13847" s="294"/>
      <c r="E13847" s="294"/>
      <c r="I13847" s="294"/>
    </row>
    <row r="13848" spans="3:9">
      <c r="C13848" s="294"/>
      <c r="E13848" s="294"/>
      <c r="I13848" s="294"/>
    </row>
    <row r="13849" spans="3:9">
      <c r="C13849" s="294"/>
      <c r="E13849" s="294"/>
      <c r="I13849" s="294"/>
    </row>
    <row r="13850" spans="3:9">
      <c r="C13850" s="294"/>
      <c r="E13850" s="294"/>
      <c r="I13850" s="294"/>
    </row>
    <row r="13851" spans="3:9">
      <c r="C13851" s="294"/>
      <c r="E13851" s="294"/>
      <c r="I13851" s="294"/>
    </row>
    <row r="13852" spans="3:9">
      <c r="C13852" s="294"/>
      <c r="E13852" s="294"/>
      <c r="I13852" s="294"/>
    </row>
    <row r="13853" spans="3:9">
      <c r="C13853" s="294"/>
      <c r="E13853" s="294"/>
      <c r="I13853" s="294"/>
    </row>
    <row r="13854" spans="3:9">
      <c r="C13854" s="294"/>
      <c r="E13854" s="294"/>
      <c r="I13854" s="294"/>
    </row>
    <row r="13855" spans="3:9">
      <c r="C13855" s="294"/>
      <c r="E13855" s="294"/>
      <c r="I13855" s="294"/>
    </row>
    <row r="13856" spans="3:9">
      <c r="C13856" s="294"/>
      <c r="E13856" s="294"/>
      <c r="I13856" s="294"/>
    </row>
    <row r="13857" spans="3:9">
      <c r="C13857" s="294"/>
      <c r="E13857" s="294"/>
      <c r="I13857" s="294"/>
    </row>
    <row r="13858" spans="3:9">
      <c r="C13858" s="294"/>
      <c r="E13858" s="294"/>
      <c r="I13858" s="294"/>
    </row>
    <row r="13859" spans="3:9">
      <c r="C13859" s="294"/>
      <c r="E13859" s="294"/>
      <c r="I13859" s="294"/>
    </row>
    <row r="13860" spans="3:9">
      <c r="C13860" s="294"/>
      <c r="E13860" s="294"/>
      <c r="I13860" s="294"/>
    </row>
    <row r="13861" spans="3:9">
      <c r="C13861" s="294"/>
      <c r="E13861" s="294"/>
      <c r="I13861" s="294"/>
    </row>
    <row r="13862" spans="3:9">
      <c r="C13862" s="294"/>
      <c r="E13862" s="294"/>
      <c r="I13862" s="294"/>
    </row>
    <row r="13863" spans="3:9">
      <c r="C13863" s="294"/>
      <c r="E13863" s="294"/>
      <c r="I13863" s="294"/>
    </row>
    <row r="13864" spans="3:9">
      <c r="C13864" s="294"/>
      <c r="E13864" s="294"/>
      <c r="I13864" s="294"/>
    </row>
    <row r="13865" spans="3:9">
      <c r="C13865" s="294"/>
      <c r="E13865" s="294"/>
      <c r="I13865" s="294"/>
    </row>
    <row r="13866" spans="3:9">
      <c r="C13866" s="294"/>
      <c r="E13866" s="294"/>
      <c r="I13866" s="294"/>
    </row>
    <row r="13867" spans="3:9">
      <c r="C13867" s="294"/>
      <c r="E13867" s="294"/>
      <c r="I13867" s="294"/>
    </row>
    <row r="13868" spans="3:9">
      <c r="C13868" s="294"/>
      <c r="E13868" s="294"/>
      <c r="I13868" s="294"/>
    </row>
    <row r="13869" spans="3:9">
      <c r="C13869" s="294"/>
      <c r="E13869" s="294"/>
      <c r="I13869" s="294"/>
    </row>
    <row r="13870" spans="3:9">
      <c r="C13870" s="294"/>
      <c r="E13870" s="294"/>
      <c r="I13870" s="294"/>
    </row>
    <row r="13871" spans="3:9">
      <c r="C13871" s="294"/>
      <c r="E13871" s="294"/>
      <c r="I13871" s="294"/>
    </row>
    <row r="13872" spans="3:9">
      <c r="C13872" s="294"/>
      <c r="E13872" s="294"/>
      <c r="I13872" s="294"/>
    </row>
    <row r="13873" spans="3:9">
      <c r="C13873" s="294"/>
      <c r="E13873" s="294"/>
      <c r="I13873" s="294"/>
    </row>
    <row r="13874" spans="3:9">
      <c r="C13874" s="294"/>
      <c r="E13874" s="294"/>
      <c r="I13874" s="294"/>
    </row>
    <row r="13875" spans="3:9">
      <c r="C13875" s="294"/>
      <c r="E13875" s="294"/>
      <c r="I13875" s="294"/>
    </row>
    <row r="13876" spans="3:9">
      <c r="C13876" s="294"/>
      <c r="E13876" s="294"/>
      <c r="I13876" s="294"/>
    </row>
    <row r="13877" spans="3:9">
      <c r="C13877" s="294"/>
      <c r="E13877" s="294"/>
      <c r="I13877" s="294"/>
    </row>
    <row r="13878" spans="3:9">
      <c r="C13878" s="294"/>
      <c r="E13878" s="294"/>
      <c r="I13878" s="294"/>
    </row>
    <row r="13879" spans="3:9">
      <c r="C13879" s="294"/>
      <c r="E13879" s="294"/>
      <c r="I13879" s="294"/>
    </row>
    <row r="13880" spans="3:9">
      <c r="C13880" s="294"/>
      <c r="E13880" s="294"/>
      <c r="I13880" s="294"/>
    </row>
    <row r="13881" spans="3:9">
      <c r="C13881" s="294"/>
      <c r="E13881" s="294"/>
      <c r="I13881" s="294"/>
    </row>
    <row r="13882" spans="3:9">
      <c r="C13882" s="294"/>
      <c r="E13882" s="294"/>
      <c r="I13882" s="294"/>
    </row>
    <row r="13883" spans="3:9">
      <c r="C13883" s="294"/>
      <c r="E13883" s="294"/>
      <c r="I13883" s="294"/>
    </row>
    <row r="13884" spans="3:9">
      <c r="C13884" s="294"/>
      <c r="E13884" s="294"/>
      <c r="I13884" s="294"/>
    </row>
    <row r="13885" spans="3:9">
      <c r="C13885" s="294"/>
      <c r="E13885" s="294"/>
      <c r="I13885" s="294"/>
    </row>
    <row r="13886" spans="3:9">
      <c r="C13886" s="294"/>
      <c r="E13886" s="294"/>
      <c r="I13886" s="294"/>
    </row>
    <row r="13887" spans="3:9">
      <c r="C13887" s="294"/>
      <c r="E13887" s="294"/>
      <c r="I13887" s="294"/>
    </row>
    <row r="13888" spans="3:9">
      <c r="C13888" s="294"/>
      <c r="E13888" s="294"/>
      <c r="I13888" s="294"/>
    </row>
    <row r="13889" spans="3:9">
      <c r="C13889" s="294"/>
      <c r="E13889" s="294"/>
      <c r="I13889" s="294"/>
    </row>
    <row r="13890" spans="3:9">
      <c r="C13890" s="294"/>
      <c r="E13890" s="294"/>
      <c r="I13890" s="294"/>
    </row>
    <row r="13891" spans="3:9">
      <c r="C13891" s="294"/>
      <c r="E13891" s="294"/>
      <c r="I13891" s="294"/>
    </row>
    <row r="13892" spans="3:9">
      <c r="C13892" s="294"/>
      <c r="E13892" s="294"/>
      <c r="I13892" s="294"/>
    </row>
    <row r="13893" spans="3:9">
      <c r="C13893" s="294"/>
      <c r="E13893" s="294"/>
      <c r="I13893" s="294"/>
    </row>
    <row r="13894" spans="3:9">
      <c r="C13894" s="294"/>
      <c r="E13894" s="294"/>
      <c r="I13894" s="294"/>
    </row>
    <row r="13895" spans="3:9">
      <c r="C13895" s="294"/>
      <c r="E13895" s="294"/>
      <c r="I13895" s="294"/>
    </row>
    <row r="13896" spans="3:9">
      <c r="C13896" s="294"/>
      <c r="E13896" s="294"/>
      <c r="I13896" s="294"/>
    </row>
    <row r="13897" spans="3:9">
      <c r="C13897" s="294"/>
      <c r="E13897" s="294"/>
      <c r="I13897" s="294"/>
    </row>
    <row r="13898" spans="3:9">
      <c r="C13898" s="294"/>
      <c r="E13898" s="294"/>
      <c r="I13898" s="294"/>
    </row>
    <row r="13899" spans="3:9">
      <c r="C13899" s="294"/>
      <c r="E13899" s="294"/>
      <c r="I13899" s="294"/>
    </row>
    <row r="13900" spans="3:9">
      <c r="C13900" s="294"/>
      <c r="E13900" s="294"/>
      <c r="I13900" s="294"/>
    </row>
    <row r="13901" spans="3:9">
      <c r="C13901" s="294"/>
      <c r="E13901" s="294"/>
      <c r="I13901" s="294"/>
    </row>
    <row r="13902" spans="3:9">
      <c r="C13902" s="294"/>
      <c r="E13902" s="294"/>
      <c r="I13902" s="294"/>
    </row>
    <row r="13903" spans="3:9">
      <c r="C13903" s="294"/>
      <c r="E13903" s="294"/>
      <c r="I13903" s="294"/>
    </row>
    <row r="13904" spans="3:9">
      <c r="C13904" s="294"/>
      <c r="E13904" s="294"/>
      <c r="I13904" s="294"/>
    </row>
    <row r="13905" spans="3:9">
      <c r="C13905" s="294"/>
      <c r="E13905" s="294"/>
      <c r="I13905" s="294"/>
    </row>
    <row r="13906" spans="3:9">
      <c r="C13906" s="294"/>
      <c r="E13906" s="294"/>
      <c r="I13906" s="294"/>
    </row>
    <row r="13907" spans="3:9">
      <c r="C13907" s="294"/>
      <c r="E13907" s="294"/>
      <c r="I13907" s="294"/>
    </row>
    <row r="13908" spans="3:9">
      <c r="C13908" s="294"/>
      <c r="E13908" s="294"/>
      <c r="I13908" s="294"/>
    </row>
    <row r="13909" spans="3:9">
      <c r="C13909" s="294"/>
      <c r="E13909" s="294"/>
      <c r="I13909" s="294"/>
    </row>
    <row r="13910" spans="3:9">
      <c r="C13910" s="294"/>
      <c r="E13910" s="294"/>
      <c r="I13910" s="294"/>
    </row>
    <row r="13911" spans="3:9">
      <c r="C13911" s="294"/>
      <c r="E13911" s="294"/>
      <c r="I13911" s="294"/>
    </row>
    <row r="13912" spans="3:9">
      <c r="C13912" s="294"/>
      <c r="E13912" s="294"/>
      <c r="I13912" s="294"/>
    </row>
    <row r="13913" spans="3:9">
      <c r="C13913" s="294"/>
      <c r="E13913" s="294"/>
      <c r="I13913" s="294"/>
    </row>
    <row r="13914" spans="3:9">
      <c r="C13914" s="294"/>
      <c r="E13914" s="294"/>
      <c r="I13914" s="294"/>
    </row>
    <row r="13915" spans="3:9">
      <c r="C13915" s="294"/>
      <c r="E13915" s="294"/>
      <c r="I13915" s="294"/>
    </row>
    <row r="13916" spans="3:9">
      <c r="C13916" s="294"/>
      <c r="E13916" s="294"/>
      <c r="I13916" s="294"/>
    </row>
    <row r="13917" spans="3:9">
      <c r="C13917" s="294"/>
      <c r="E13917" s="294"/>
      <c r="I13917" s="294"/>
    </row>
    <row r="13918" spans="3:9">
      <c r="C13918" s="294"/>
      <c r="E13918" s="294"/>
      <c r="I13918" s="294"/>
    </row>
    <row r="13919" spans="3:9">
      <c r="C13919" s="294"/>
      <c r="E13919" s="294"/>
      <c r="I13919" s="294"/>
    </row>
    <row r="13920" spans="3:9">
      <c r="C13920" s="294"/>
      <c r="E13920" s="294"/>
      <c r="I13920" s="294"/>
    </row>
    <row r="13921" spans="3:9">
      <c r="C13921" s="294"/>
      <c r="E13921" s="294"/>
      <c r="I13921" s="294"/>
    </row>
    <row r="13922" spans="3:9">
      <c r="C13922" s="294"/>
      <c r="E13922" s="294"/>
      <c r="I13922" s="294"/>
    </row>
    <row r="13923" spans="3:9">
      <c r="C13923" s="294"/>
      <c r="E13923" s="294"/>
      <c r="I13923" s="294"/>
    </row>
    <row r="13924" spans="3:9">
      <c r="C13924" s="294"/>
      <c r="E13924" s="294"/>
      <c r="I13924" s="294"/>
    </row>
    <row r="13925" spans="3:9">
      <c r="C13925" s="294"/>
      <c r="E13925" s="294"/>
      <c r="I13925" s="294"/>
    </row>
    <row r="13926" spans="3:9">
      <c r="C13926" s="294"/>
      <c r="E13926" s="294"/>
      <c r="I13926" s="294"/>
    </row>
    <row r="13927" spans="3:9">
      <c r="C13927" s="294"/>
      <c r="E13927" s="294"/>
      <c r="I13927" s="294"/>
    </row>
    <row r="13928" spans="3:9">
      <c r="C13928" s="294"/>
      <c r="E13928" s="294"/>
      <c r="I13928" s="294"/>
    </row>
    <row r="13929" spans="3:9">
      <c r="C13929" s="294"/>
      <c r="E13929" s="294"/>
      <c r="I13929" s="294"/>
    </row>
    <row r="13930" spans="3:9">
      <c r="C13930" s="294"/>
      <c r="E13930" s="294"/>
      <c r="I13930" s="294"/>
    </row>
    <row r="13931" spans="3:9">
      <c r="C13931" s="294"/>
      <c r="E13931" s="294"/>
      <c r="I13931" s="294"/>
    </row>
    <row r="13932" spans="3:9">
      <c r="C13932" s="294"/>
      <c r="E13932" s="294"/>
      <c r="I13932" s="294"/>
    </row>
    <row r="13933" spans="3:9">
      <c r="C13933" s="294"/>
      <c r="E13933" s="294"/>
      <c r="I13933" s="294"/>
    </row>
    <row r="13934" spans="3:9">
      <c r="C13934" s="294"/>
      <c r="E13934" s="294"/>
      <c r="I13934" s="294"/>
    </row>
    <row r="13935" spans="3:9">
      <c r="C13935" s="294"/>
      <c r="E13935" s="294"/>
      <c r="I13935" s="294"/>
    </row>
    <row r="13936" spans="3:9">
      <c r="C13936" s="294"/>
      <c r="E13936" s="294"/>
      <c r="I13936" s="294"/>
    </row>
    <row r="13937" spans="3:9">
      <c r="C13937" s="294"/>
      <c r="E13937" s="294"/>
      <c r="I13937" s="294"/>
    </row>
    <row r="13938" spans="3:9">
      <c r="C13938" s="294"/>
      <c r="E13938" s="294"/>
      <c r="I13938" s="294"/>
    </row>
    <row r="13939" spans="3:9">
      <c r="C13939" s="294"/>
      <c r="E13939" s="294"/>
      <c r="I13939" s="294"/>
    </row>
    <row r="13940" spans="3:9">
      <c r="C13940" s="294"/>
      <c r="E13940" s="294"/>
      <c r="I13940" s="294"/>
    </row>
    <row r="13941" spans="3:9">
      <c r="C13941" s="294"/>
      <c r="E13941" s="294"/>
      <c r="I13941" s="294"/>
    </row>
    <row r="13942" spans="3:9">
      <c r="C13942" s="294"/>
      <c r="E13942" s="294"/>
      <c r="I13942" s="294"/>
    </row>
    <row r="13943" spans="3:9">
      <c r="C13943" s="294"/>
      <c r="E13943" s="294"/>
      <c r="I13943" s="294"/>
    </row>
    <row r="13944" spans="3:9">
      <c r="C13944" s="294"/>
      <c r="E13944" s="294"/>
      <c r="I13944" s="294"/>
    </row>
    <row r="13945" spans="3:9">
      <c r="C13945" s="294"/>
      <c r="E13945" s="294"/>
      <c r="I13945" s="294"/>
    </row>
    <row r="13946" spans="3:9">
      <c r="C13946" s="294"/>
      <c r="E13946" s="294"/>
      <c r="I13946" s="294"/>
    </row>
    <row r="13947" spans="3:9">
      <c r="C13947" s="294"/>
      <c r="E13947" s="294"/>
      <c r="I13947" s="294"/>
    </row>
    <row r="13948" spans="3:9">
      <c r="C13948" s="294"/>
      <c r="E13948" s="294"/>
      <c r="I13948" s="294"/>
    </row>
    <row r="13949" spans="3:9">
      <c r="C13949" s="294"/>
      <c r="E13949" s="294"/>
      <c r="I13949" s="294"/>
    </row>
    <row r="13950" spans="3:9">
      <c r="C13950" s="294"/>
      <c r="E13950" s="294"/>
      <c r="I13950" s="294"/>
    </row>
    <row r="13951" spans="3:9">
      <c r="C13951" s="294"/>
      <c r="E13951" s="294"/>
      <c r="I13951" s="294"/>
    </row>
    <row r="13952" spans="3:9">
      <c r="C13952" s="294"/>
      <c r="E13952" s="294"/>
      <c r="I13952" s="294"/>
    </row>
    <row r="13953" spans="3:9">
      <c r="C13953" s="294"/>
      <c r="E13953" s="294"/>
      <c r="I13953" s="294"/>
    </row>
    <row r="13954" spans="3:9">
      <c r="C13954" s="294"/>
      <c r="E13954" s="294"/>
      <c r="I13954" s="294"/>
    </row>
    <row r="13955" spans="3:9">
      <c r="C13955" s="294"/>
      <c r="E13955" s="294"/>
      <c r="I13955" s="294"/>
    </row>
    <row r="13956" spans="3:9">
      <c r="C13956" s="294"/>
      <c r="E13956" s="294"/>
      <c r="I13956" s="294"/>
    </row>
    <row r="13957" spans="3:9">
      <c r="C13957" s="294"/>
      <c r="E13957" s="294"/>
      <c r="I13957" s="294"/>
    </row>
    <row r="13958" spans="3:9">
      <c r="C13958" s="294"/>
      <c r="E13958" s="294"/>
      <c r="I13958" s="294"/>
    </row>
    <row r="13959" spans="3:9">
      <c r="C13959" s="294"/>
      <c r="E13959" s="294"/>
      <c r="I13959" s="294"/>
    </row>
    <row r="13960" spans="3:9">
      <c r="C13960" s="294"/>
      <c r="E13960" s="294"/>
      <c r="I13960" s="294"/>
    </row>
    <row r="13961" spans="3:9">
      <c r="C13961" s="294"/>
      <c r="E13961" s="294"/>
      <c r="I13961" s="294"/>
    </row>
    <row r="13962" spans="3:9">
      <c r="C13962" s="294"/>
      <c r="E13962" s="294"/>
      <c r="I13962" s="294"/>
    </row>
    <row r="13963" spans="3:9">
      <c r="C13963" s="294"/>
      <c r="E13963" s="294"/>
      <c r="I13963" s="294"/>
    </row>
    <row r="13964" spans="3:9">
      <c r="C13964" s="294"/>
      <c r="E13964" s="294"/>
      <c r="I13964" s="294"/>
    </row>
    <row r="13965" spans="3:9">
      <c r="C13965" s="294"/>
      <c r="E13965" s="294"/>
      <c r="I13965" s="294"/>
    </row>
    <row r="13966" spans="3:9">
      <c r="C13966" s="294"/>
      <c r="E13966" s="294"/>
      <c r="I13966" s="294"/>
    </row>
    <row r="13967" spans="3:9">
      <c r="C13967" s="294"/>
      <c r="E13967" s="294"/>
      <c r="I13967" s="294"/>
    </row>
    <row r="13968" spans="3:9">
      <c r="C13968" s="294"/>
      <c r="E13968" s="294"/>
      <c r="I13968" s="294"/>
    </row>
    <row r="13969" spans="3:9">
      <c r="C13969" s="294"/>
      <c r="E13969" s="294"/>
      <c r="I13969" s="294"/>
    </row>
    <row r="13970" spans="3:9">
      <c r="C13970" s="294"/>
      <c r="E13970" s="294"/>
      <c r="I13970" s="294"/>
    </row>
    <row r="13971" spans="3:9">
      <c r="C13971" s="294"/>
      <c r="E13971" s="294"/>
      <c r="I13971" s="294"/>
    </row>
    <row r="13972" spans="3:9">
      <c r="C13972" s="294"/>
      <c r="E13972" s="294"/>
      <c r="I13972" s="294"/>
    </row>
    <row r="13973" spans="3:9">
      <c r="C13973" s="294"/>
      <c r="E13973" s="294"/>
      <c r="I13973" s="294"/>
    </row>
    <row r="13974" spans="3:9">
      <c r="C13974" s="294"/>
      <c r="E13974" s="294"/>
      <c r="I13974" s="294"/>
    </row>
    <row r="13975" spans="3:9">
      <c r="C13975" s="294"/>
      <c r="E13975" s="294"/>
      <c r="I13975" s="294"/>
    </row>
    <row r="13976" spans="3:9">
      <c r="C13976" s="294"/>
      <c r="E13976" s="294"/>
      <c r="I13976" s="294"/>
    </row>
    <row r="13977" spans="3:9">
      <c r="C13977" s="294"/>
      <c r="E13977" s="294"/>
      <c r="I13977" s="294"/>
    </row>
    <row r="13978" spans="3:9">
      <c r="C13978" s="294"/>
      <c r="E13978" s="294"/>
      <c r="I13978" s="294"/>
    </row>
    <row r="13979" spans="3:9">
      <c r="C13979" s="294"/>
      <c r="E13979" s="294"/>
      <c r="I13979" s="294"/>
    </row>
    <row r="13980" spans="3:9">
      <c r="C13980" s="294"/>
      <c r="E13980" s="294"/>
      <c r="I13980" s="294"/>
    </row>
    <row r="13981" spans="3:9">
      <c r="C13981" s="294"/>
      <c r="E13981" s="294"/>
      <c r="I13981" s="294"/>
    </row>
    <row r="13982" spans="3:9">
      <c r="C13982" s="294"/>
      <c r="E13982" s="294"/>
      <c r="I13982" s="294"/>
    </row>
    <row r="13983" spans="3:9">
      <c r="C13983" s="294"/>
      <c r="E13983" s="294"/>
      <c r="I13983" s="294"/>
    </row>
    <row r="13984" spans="3:9">
      <c r="C13984" s="294"/>
      <c r="E13984" s="294"/>
      <c r="I13984" s="294"/>
    </row>
    <row r="13985" spans="3:9">
      <c r="C13985" s="294"/>
      <c r="E13985" s="294"/>
      <c r="I13985" s="294"/>
    </row>
    <row r="13986" spans="3:9">
      <c r="C13986" s="294"/>
      <c r="E13986" s="294"/>
      <c r="I13986" s="294"/>
    </row>
    <row r="13987" spans="3:9">
      <c r="C13987" s="294"/>
      <c r="E13987" s="294"/>
      <c r="I13987" s="294"/>
    </row>
    <row r="13988" spans="3:9">
      <c r="C13988" s="294"/>
      <c r="E13988" s="294"/>
      <c r="I13988" s="294"/>
    </row>
    <row r="13989" spans="3:9">
      <c r="C13989" s="294"/>
      <c r="E13989" s="294"/>
      <c r="I13989" s="294"/>
    </row>
    <row r="13990" spans="3:9">
      <c r="C13990" s="294"/>
      <c r="E13990" s="294"/>
      <c r="I13990" s="294"/>
    </row>
    <row r="13991" spans="3:9">
      <c r="C13991" s="294"/>
      <c r="E13991" s="294"/>
      <c r="I13991" s="294"/>
    </row>
    <row r="13992" spans="3:9">
      <c r="C13992" s="294"/>
      <c r="E13992" s="294"/>
      <c r="I13992" s="294"/>
    </row>
    <row r="13993" spans="3:9">
      <c r="C13993" s="294"/>
      <c r="E13993" s="294"/>
      <c r="I13993" s="294"/>
    </row>
    <row r="13994" spans="3:9">
      <c r="C13994" s="294"/>
      <c r="E13994" s="294"/>
      <c r="I13994" s="294"/>
    </row>
    <row r="13995" spans="3:9">
      <c r="C13995" s="294"/>
      <c r="E13995" s="294"/>
      <c r="I13995" s="294"/>
    </row>
    <row r="13996" spans="3:9">
      <c r="C13996" s="294"/>
      <c r="E13996" s="294"/>
      <c r="I13996" s="294"/>
    </row>
    <row r="13997" spans="3:9">
      <c r="C13997" s="294"/>
      <c r="E13997" s="294"/>
      <c r="I13997" s="294"/>
    </row>
    <row r="13998" spans="3:9">
      <c r="C13998" s="294"/>
      <c r="E13998" s="294"/>
      <c r="I13998" s="294"/>
    </row>
    <row r="13999" spans="3:9">
      <c r="C13999" s="294"/>
      <c r="E13999" s="294"/>
      <c r="I13999" s="294"/>
    </row>
    <row r="14000" spans="3:9">
      <c r="C14000" s="294"/>
      <c r="E14000" s="294"/>
      <c r="I14000" s="294"/>
    </row>
    <row r="14001" spans="3:9">
      <c r="C14001" s="294"/>
      <c r="E14001" s="294"/>
      <c r="I14001" s="294"/>
    </row>
    <row r="14002" spans="3:9">
      <c r="C14002" s="294"/>
      <c r="E14002" s="294"/>
      <c r="I14002" s="294"/>
    </row>
    <row r="14003" spans="3:9">
      <c r="C14003" s="294"/>
      <c r="E14003" s="294"/>
      <c r="I14003" s="294"/>
    </row>
    <row r="14004" spans="3:9">
      <c r="C14004" s="294"/>
      <c r="E14004" s="294"/>
      <c r="I14004" s="294"/>
    </row>
    <row r="14005" spans="3:9">
      <c r="C14005" s="294"/>
      <c r="E14005" s="294"/>
      <c r="I14005" s="294"/>
    </row>
    <row r="14006" spans="3:9">
      <c r="C14006" s="294"/>
      <c r="E14006" s="294"/>
      <c r="I14006" s="294"/>
    </row>
    <row r="14007" spans="3:9">
      <c r="C14007" s="294"/>
      <c r="E14007" s="294"/>
      <c r="I14007" s="294"/>
    </row>
    <row r="14008" spans="3:9">
      <c r="C14008" s="294"/>
      <c r="E14008" s="294"/>
      <c r="I14008" s="294"/>
    </row>
    <row r="14009" spans="3:9">
      <c r="C14009" s="294"/>
      <c r="E14009" s="294"/>
      <c r="I14009" s="294"/>
    </row>
    <row r="14010" spans="3:9">
      <c r="C14010" s="294"/>
      <c r="E14010" s="294"/>
      <c r="I14010" s="294"/>
    </row>
    <row r="14011" spans="3:9">
      <c r="C14011" s="294"/>
      <c r="E14011" s="294"/>
      <c r="I14011" s="294"/>
    </row>
    <row r="14012" spans="3:9">
      <c r="C14012" s="294"/>
      <c r="E14012" s="294"/>
      <c r="I14012" s="294"/>
    </row>
    <row r="14013" spans="3:9">
      <c r="C14013" s="294"/>
      <c r="E14013" s="294"/>
      <c r="I14013" s="294"/>
    </row>
    <row r="14014" spans="3:9">
      <c r="C14014" s="294"/>
      <c r="E14014" s="294"/>
      <c r="I14014" s="294"/>
    </row>
    <row r="14015" spans="3:9">
      <c r="C14015" s="294"/>
      <c r="E14015" s="294"/>
      <c r="I14015" s="294"/>
    </row>
    <row r="14016" spans="3:9">
      <c r="C14016" s="294"/>
      <c r="E14016" s="294"/>
      <c r="I14016" s="294"/>
    </row>
    <row r="14017" spans="3:9">
      <c r="C14017" s="294"/>
      <c r="E14017" s="294"/>
      <c r="I14017" s="294"/>
    </row>
    <row r="14018" spans="3:9">
      <c r="C14018" s="294"/>
      <c r="E14018" s="294"/>
      <c r="I14018" s="294"/>
    </row>
    <row r="14019" spans="3:9">
      <c r="C14019" s="294"/>
      <c r="E14019" s="294"/>
      <c r="I14019" s="294"/>
    </row>
    <row r="14020" spans="3:9">
      <c r="C14020" s="294"/>
      <c r="E14020" s="294"/>
      <c r="I14020" s="294"/>
    </row>
    <row r="14021" spans="3:9">
      <c r="C14021" s="294"/>
      <c r="E14021" s="294"/>
      <c r="I14021" s="294"/>
    </row>
    <row r="14022" spans="3:9">
      <c r="C14022" s="294"/>
      <c r="E14022" s="294"/>
      <c r="I14022" s="294"/>
    </row>
    <row r="14023" spans="3:9">
      <c r="C14023" s="294"/>
      <c r="E14023" s="294"/>
      <c r="I14023" s="294"/>
    </row>
    <row r="14024" spans="3:9">
      <c r="C14024" s="294"/>
      <c r="E14024" s="294"/>
      <c r="I14024" s="294"/>
    </row>
    <row r="14025" spans="3:9">
      <c r="C14025" s="294"/>
      <c r="E14025" s="294"/>
      <c r="I14025" s="294"/>
    </row>
    <row r="14026" spans="3:9">
      <c r="C14026" s="294"/>
      <c r="E14026" s="294"/>
      <c r="I14026" s="294"/>
    </row>
    <row r="14027" spans="3:9">
      <c r="C14027" s="294"/>
      <c r="E14027" s="294"/>
      <c r="I14027" s="294"/>
    </row>
    <row r="14028" spans="3:9">
      <c r="C14028" s="294"/>
      <c r="E14028" s="294"/>
      <c r="I14028" s="294"/>
    </row>
    <row r="14029" spans="3:9">
      <c r="C14029" s="294"/>
      <c r="E14029" s="294"/>
      <c r="I14029" s="294"/>
    </row>
    <row r="14030" spans="3:9">
      <c r="C14030" s="294"/>
      <c r="E14030" s="294"/>
      <c r="I14030" s="294"/>
    </row>
    <row r="14031" spans="3:9">
      <c r="C14031" s="294"/>
      <c r="E14031" s="294"/>
      <c r="I14031" s="294"/>
    </row>
    <row r="14032" spans="3:9">
      <c r="C14032" s="294"/>
      <c r="E14032" s="294"/>
      <c r="I14032" s="294"/>
    </row>
    <row r="14033" spans="3:9">
      <c r="C14033" s="294"/>
      <c r="E14033" s="294"/>
      <c r="I14033" s="294"/>
    </row>
    <row r="14034" spans="3:9">
      <c r="C14034" s="294"/>
      <c r="E14034" s="294"/>
      <c r="I14034" s="294"/>
    </row>
    <row r="14035" spans="3:9">
      <c r="C14035" s="294"/>
      <c r="E14035" s="294"/>
      <c r="I14035" s="294"/>
    </row>
    <row r="14036" spans="3:9">
      <c r="C14036" s="294"/>
      <c r="E14036" s="294"/>
      <c r="I14036" s="294"/>
    </row>
    <row r="14037" spans="3:9">
      <c r="C14037" s="294"/>
      <c r="E14037" s="294"/>
      <c r="I14037" s="294"/>
    </row>
    <row r="14038" spans="3:9">
      <c r="C14038" s="294"/>
      <c r="E14038" s="294"/>
      <c r="I14038" s="294"/>
    </row>
    <row r="14039" spans="3:9">
      <c r="C14039" s="294"/>
      <c r="E14039" s="294"/>
      <c r="I14039" s="294"/>
    </row>
    <row r="14040" spans="3:9">
      <c r="C14040" s="294"/>
      <c r="E14040" s="294"/>
      <c r="I14040" s="294"/>
    </row>
    <row r="14041" spans="3:9">
      <c r="C14041" s="294"/>
      <c r="E14041" s="294"/>
      <c r="I14041" s="294"/>
    </row>
    <row r="14042" spans="3:9">
      <c r="C14042" s="294"/>
      <c r="E14042" s="294"/>
      <c r="I14042" s="294"/>
    </row>
    <row r="14043" spans="3:9">
      <c r="C14043" s="294"/>
      <c r="E14043" s="294"/>
      <c r="I14043" s="294"/>
    </row>
    <row r="14044" spans="3:9">
      <c r="C14044" s="294"/>
      <c r="E14044" s="294"/>
      <c r="I14044" s="294"/>
    </row>
    <row r="14045" spans="3:9">
      <c r="C14045" s="294"/>
      <c r="E14045" s="294"/>
      <c r="I14045" s="294"/>
    </row>
    <row r="14046" spans="3:9">
      <c r="C14046" s="294"/>
      <c r="E14046" s="294"/>
      <c r="I14046" s="294"/>
    </row>
    <row r="14047" spans="3:9">
      <c r="C14047" s="294"/>
      <c r="E14047" s="294"/>
      <c r="I14047" s="294"/>
    </row>
    <row r="14048" spans="3:9">
      <c r="C14048" s="294"/>
      <c r="E14048" s="294"/>
      <c r="I14048" s="294"/>
    </row>
    <row r="14049" spans="3:9">
      <c r="C14049" s="294"/>
      <c r="E14049" s="294"/>
      <c r="I14049" s="294"/>
    </row>
    <row r="14050" spans="3:9">
      <c r="C14050" s="294"/>
      <c r="E14050" s="294"/>
      <c r="I14050" s="294"/>
    </row>
    <row r="14051" spans="3:9">
      <c r="C14051" s="294"/>
      <c r="E14051" s="294"/>
      <c r="I14051" s="294"/>
    </row>
    <row r="14052" spans="3:9">
      <c r="C14052" s="294"/>
      <c r="E14052" s="294"/>
      <c r="I14052" s="294"/>
    </row>
    <row r="14053" spans="3:9">
      <c r="C14053" s="294"/>
      <c r="E14053" s="294"/>
      <c r="I14053" s="294"/>
    </row>
    <row r="14054" spans="3:9">
      <c r="C14054" s="294"/>
      <c r="E14054" s="294"/>
      <c r="I14054" s="294"/>
    </row>
    <row r="14055" spans="3:9">
      <c r="C14055" s="294"/>
      <c r="E14055" s="294"/>
      <c r="I14055" s="294"/>
    </row>
    <row r="14056" spans="3:9">
      <c r="C14056" s="294"/>
      <c r="E14056" s="294"/>
      <c r="I14056" s="294"/>
    </row>
    <row r="14057" spans="3:9">
      <c r="C14057" s="294"/>
      <c r="E14057" s="294"/>
      <c r="I14057" s="294"/>
    </row>
    <row r="14058" spans="3:9">
      <c r="C14058" s="294"/>
      <c r="E14058" s="294"/>
      <c r="I14058" s="294"/>
    </row>
    <row r="14059" spans="3:9">
      <c r="C14059" s="294"/>
      <c r="E14059" s="294"/>
      <c r="I14059" s="294"/>
    </row>
    <row r="14060" spans="3:9">
      <c r="C14060" s="294"/>
      <c r="E14060" s="294"/>
      <c r="I14060" s="294"/>
    </row>
    <row r="14061" spans="3:9">
      <c r="C14061" s="294"/>
      <c r="E14061" s="294"/>
      <c r="I14061" s="294"/>
    </row>
    <row r="14062" spans="3:9">
      <c r="C14062" s="294"/>
      <c r="E14062" s="294"/>
      <c r="I14062" s="294"/>
    </row>
    <row r="14063" spans="3:9">
      <c r="C14063" s="294"/>
      <c r="E14063" s="294"/>
      <c r="I14063" s="294"/>
    </row>
    <row r="14064" spans="3:9">
      <c r="C14064" s="294"/>
      <c r="E14064" s="294"/>
      <c r="I14064" s="294"/>
    </row>
    <row r="14065" spans="3:9">
      <c r="C14065" s="294"/>
      <c r="E14065" s="294"/>
      <c r="I14065" s="294"/>
    </row>
    <row r="14066" spans="3:9">
      <c r="C14066" s="294"/>
      <c r="E14066" s="294"/>
      <c r="I14066" s="294"/>
    </row>
    <row r="14067" spans="3:9">
      <c r="C14067" s="294"/>
      <c r="E14067" s="294"/>
      <c r="I14067" s="294"/>
    </row>
    <row r="14068" spans="3:9">
      <c r="C14068" s="294"/>
      <c r="E14068" s="294"/>
      <c r="I14068" s="294"/>
    </row>
    <row r="14069" spans="3:9">
      <c r="C14069" s="294"/>
      <c r="E14069" s="294"/>
      <c r="I14069" s="294"/>
    </row>
    <row r="14070" spans="3:9">
      <c r="C14070" s="294"/>
      <c r="E14070" s="294"/>
      <c r="I14070" s="294"/>
    </row>
    <row r="14071" spans="3:9">
      <c r="C14071" s="294"/>
      <c r="E14071" s="294"/>
      <c r="I14071" s="294"/>
    </row>
    <row r="14072" spans="3:9">
      <c r="C14072" s="294"/>
      <c r="E14072" s="294"/>
      <c r="I14072" s="294"/>
    </row>
    <row r="14073" spans="3:9">
      <c r="C14073" s="294"/>
      <c r="E14073" s="294"/>
      <c r="I14073" s="294"/>
    </row>
    <row r="14074" spans="3:9">
      <c r="C14074" s="294"/>
      <c r="E14074" s="294"/>
      <c r="I14074" s="294"/>
    </row>
    <row r="14075" spans="3:9">
      <c r="C14075" s="294"/>
      <c r="E14075" s="294"/>
      <c r="I14075" s="294"/>
    </row>
    <row r="14076" spans="3:9">
      <c r="C14076" s="294"/>
      <c r="E14076" s="294"/>
      <c r="I14076" s="294"/>
    </row>
    <row r="14077" spans="3:9">
      <c r="C14077" s="294"/>
      <c r="E14077" s="294"/>
      <c r="I14077" s="294"/>
    </row>
    <row r="14078" spans="3:9">
      <c r="C14078" s="294"/>
      <c r="E14078" s="294"/>
      <c r="I14078" s="294"/>
    </row>
    <row r="14079" spans="3:9">
      <c r="C14079" s="294"/>
      <c r="E14079" s="294"/>
      <c r="I14079" s="294"/>
    </row>
    <row r="14080" spans="3:9">
      <c r="C14080" s="294"/>
      <c r="E14080" s="294"/>
      <c r="I14080" s="294"/>
    </row>
    <row r="14081" spans="3:9">
      <c r="C14081" s="294"/>
      <c r="E14081" s="294"/>
      <c r="I14081" s="294"/>
    </row>
    <row r="14082" spans="3:9">
      <c r="C14082" s="294"/>
      <c r="E14082" s="294"/>
      <c r="I14082" s="294"/>
    </row>
    <row r="14083" spans="3:9">
      <c r="C14083" s="294"/>
      <c r="E14083" s="294"/>
      <c r="I14083" s="294"/>
    </row>
    <row r="14084" spans="3:9">
      <c r="C14084" s="294"/>
      <c r="E14084" s="294"/>
      <c r="I14084" s="294"/>
    </row>
    <row r="14085" spans="3:9">
      <c r="C14085" s="294"/>
      <c r="E14085" s="294"/>
      <c r="I14085" s="294"/>
    </row>
    <row r="14086" spans="3:9">
      <c r="C14086" s="294"/>
      <c r="E14086" s="294"/>
      <c r="I14086" s="294"/>
    </row>
    <row r="14087" spans="3:9">
      <c r="C14087" s="294"/>
      <c r="E14087" s="294"/>
      <c r="I14087" s="294"/>
    </row>
    <row r="14088" spans="3:9">
      <c r="C14088" s="294"/>
      <c r="E14088" s="294"/>
      <c r="I14088" s="294"/>
    </row>
    <row r="14089" spans="3:9">
      <c r="C14089" s="294"/>
      <c r="E14089" s="294"/>
      <c r="I14089" s="294"/>
    </row>
    <row r="14090" spans="3:9">
      <c r="C14090" s="294"/>
      <c r="E14090" s="294"/>
      <c r="I14090" s="294"/>
    </row>
    <row r="14091" spans="3:9">
      <c r="C14091" s="294"/>
      <c r="E14091" s="294"/>
      <c r="I14091" s="294"/>
    </row>
    <row r="14092" spans="3:9">
      <c r="C14092" s="294"/>
      <c r="E14092" s="294"/>
      <c r="I14092" s="294"/>
    </row>
    <row r="14093" spans="3:9">
      <c r="C14093" s="294"/>
      <c r="E14093" s="294"/>
      <c r="I14093" s="294"/>
    </row>
    <row r="14094" spans="3:9">
      <c r="C14094" s="294"/>
      <c r="E14094" s="294"/>
      <c r="I14094" s="294"/>
    </row>
    <row r="14095" spans="3:9">
      <c r="C14095" s="294"/>
      <c r="E14095" s="294"/>
      <c r="I14095" s="294"/>
    </row>
    <row r="14096" spans="3:9">
      <c r="C14096" s="294"/>
      <c r="E14096" s="294"/>
      <c r="I14096" s="294"/>
    </row>
    <row r="14097" spans="3:9">
      <c r="C14097" s="294"/>
      <c r="E14097" s="294"/>
      <c r="I14097" s="294"/>
    </row>
    <row r="14098" spans="3:9">
      <c r="C14098" s="294"/>
      <c r="E14098" s="294"/>
      <c r="I14098" s="294"/>
    </row>
    <row r="14099" spans="3:9">
      <c r="C14099" s="294"/>
      <c r="E14099" s="294"/>
      <c r="I14099" s="294"/>
    </row>
    <row r="14100" spans="3:9">
      <c r="C14100" s="294"/>
      <c r="E14100" s="294"/>
      <c r="I14100" s="294"/>
    </row>
    <row r="14101" spans="3:9">
      <c r="C14101" s="294"/>
      <c r="E14101" s="294"/>
      <c r="I14101" s="294"/>
    </row>
    <row r="14102" spans="3:9">
      <c r="C14102" s="294"/>
      <c r="E14102" s="294"/>
      <c r="I14102" s="294"/>
    </row>
    <row r="14103" spans="3:9">
      <c r="C14103" s="294"/>
      <c r="E14103" s="294"/>
      <c r="I14103" s="294"/>
    </row>
    <row r="14104" spans="3:9">
      <c r="C14104" s="294"/>
      <c r="E14104" s="294"/>
      <c r="I14104" s="294"/>
    </row>
    <row r="14105" spans="3:9">
      <c r="C14105" s="294"/>
      <c r="E14105" s="294"/>
      <c r="I14105" s="294"/>
    </row>
    <row r="14106" spans="3:9">
      <c r="C14106" s="294"/>
      <c r="E14106" s="294"/>
      <c r="I14106" s="294"/>
    </row>
    <row r="14107" spans="3:9">
      <c r="C14107" s="294"/>
      <c r="E14107" s="294"/>
      <c r="I14107" s="294"/>
    </row>
    <row r="14108" spans="3:9">
      <c r="C14108" s="294"/>
      <c r="E14108" s="294"/>
      <c r="I14108" s="294"/>
    </row>
    <row r="14109" spans="3:9">
      <c r="C14109" s="294"/>
      <c r="E14109" s="294"/>
      <c r="I14109" s="294"/>
    </row>
    <row r="14110" spans="3:9">
      <c r="C14110" s="294"/>
      <c r="E14110" s="294"/>
      <c r="I14110" s="294"/>
    </row>
    <row r="14111" spans="3:9">
      <c r="C14111" s="294"/>
      <c r="E14111" s="294"/>
      <c r="I14111" s="294"/>
    </row>
    <row r="14112" spans="3:9">
      <c r="C14112" s="294"/>
      <c r="E14112" s="294"/>
      <c r="I14112" s="294"/>
    </row>
    <row r="14113" spans="3:9">
      <c r="C14113" s="294"/>
      <c r="E14113" s="294"/>
      <c r="I14113" s="294"/>
    </row>
    <row r="14114" spans="3:9">
      <c r="C14114" s="294"/>
      <c r="E14114" s="294"/>
      <c r="I14114" s="294"/>
    </row>
    <row r="14115" spans="3:9">
      <c r="C14115" s="294"/>
      <c r="E14115" s="294"/>
      <c r="I14115" s="294"/>
    </row>
    <row r="14116" spans="3:9">
      <c r="C14116" s="294"/>
      <c r="E14116" s="294"/>
      <c r="I14116" s="294"/>
    </row>
    <row r="14117" spans="3:9">
      <c r="C14117" s="294"/>
      <c r="E14117" s="294"/>
      <c r="I14117" s="294"/>
    </row>
    <row r="14118" spans="3:9">
      <c r="C14118" s="294"/>
      <c r="E14118" s="294"/>
      <c r="I14118" s="294"/>
    </row>
    <row r="14119" spans="3:9">
      <c r="C14119" s="294"/>
      <c r="E14119" s="294"/>
      <c r="I14119" s="294"/>
    </row>
    <row r="14120" spans="3:9">
      <c r="C14120" s="294"/>
      <c r="E14120" s="294"/>
      <c r="I14120" s="294"/>
    </row>
    <row r="14121" spans="3:9">
      <c r="C14121" s="294"/>
      <c r="E14121" s="294"/>
      <c r="I14121" s="294"/>
    </row>
    <row r="14122" spans="3:9">
      <c r="C14122" s="294"/>
      <c r="E14122" s="294"/>
      <c r="I14122" s="294"/>
    </row>
    <row r="14123" spans="3:9">
      <c r="C14123" s="294"/>
      <c r="E14123" s="294"/>
      <c r="I14123" s="294"/>
    </row>
    <row r="14124" spans="3:9">
      <c r="C14124" s="294"/>
      <c r="E14124" s="294"/>
      <c r="I14124" s="294"/>
    </row>
    <row r="14125" spans="3:9">
      <c r="C14125" s="294"/>
      <c r="E14125" s="294"/>
      <c r="I14125" s="294"/>
    </row>
    <row r="14126" spans="3:9">
      <c r="C14126" s="294"/>
      <c r="E14126" s="294"/>
      <c r="I14126" s="294"/>
    </row>
    <row r="14127" spans="3:9">
      <c r="C14127" s="294"/>
      <c r="E14127" s="294"/>
      <c r="I14127" s="294"/>
    </row>
    <row r="14128" spans="3:9">
      <c r="C14128" s="294"/>
      <c r="E14128" s="294"/>
      <c r="I14128" s="294"/>
    </row>
    <row r="14129" spans="3:9">
      <c r="C14129" s="294"/>
      <c r="E14129" s="294"/>
      <c r="I14129" s="294"/>
    </row>
    <row r="14130" spans="3:9">
      <c r="C14130" s="294"/>
      <c r="E14130" s="294"/>
      <c r="I14130" s="294"/>
    </row>
    <row r="14131" spans="3:9">
      <c r="C14131" s="294"/>
      <c r="E14131" s="294"/>
      <c r="I14131" s="294"/>
    </row>
    <row r="14132" spans="3:9">
      <c r="C14132" s="294"/>
      <c r="E14132" s="294"/>
      <c r="I14132" s="294"/>
    </row>
    <row r="14133" spans="3:9">
      <c r="C14133" s="294"/>
      <c r="E14133" s="294"/>
      <c r="I14133" s="294"/>
    </row>
    <row r="14134" spans="3:9">
      <c r="C14134" s="294"/>
      <c r="E14134" s="294"/>
      <c r="I14134" s="294"/>
    </row>
    <row r="14135" spans="3:9">
      <c r="C14135" s="294"/>
      <c r="E14135" s="294"/>
      <c r="I14135" s="294"/>
    </row>
    <row r="14136" spans="3:9">
      <c r="C14136" s="294"/>
      <c r="E14136" s="294"/>
      <c r="I14136" s="294"/>
    </row>
    <row r="14137" spans="3:9">
      <c r="C14137" s="294"/>
      <c r="E14137" s="294"/>
      <c r="I14137" s="294"/>
    </row>
    <row r="14138" spans="3:9">
      <c r="C14138" s="294"/>
      <c r="E14138" s="294"/>
      <c r="I14138" s="294"/>
    </row>
    <row r="14139" spans="3:9">
      <c r="C14139" s="294"/>
      <c r="E14139" s="294"/>
      <c r="I14139" s="294"/>
    </row>
    <row r="14140" spans="3:9">
      <c r="C14140" s="294"/>
      <c r="E14140" s="294"/>
      <c r="I14140" s="294"/>
    </row>
    <row r="14141" spans="3:9">
      <c r="C14141" s="294"/>
      <c r="E14141" s="294"/>
      <c r="I14141" s="294"/>
    </row>
    <row r="14142" spans="3:9">
      <c r="C14142" s="294"/>
      <c r="E14142" s="294"/>
      <c r="I14142" s="294"/>
    </row>
    <row r="14143" spans="3:9">
      <c r="C14143" s="294"/>
      <c r="E14143" s="294"/>
      <c r="I14143" s="294"/>
    </row>
    <row r="14144" spans="3:9">
      <c r="C14144" s="294"/>
      <c r="E14144" s="294"/>
      <c r="I14144" s="294"/>
    </row>
    <row r="14145" spans="3:9">
      <c r="C14145" s="294"/>
      <c r="E14145" s="294"/>
      <c r="I14145" s="294"/>
    </row>
    <row r="14146" spans="3:9">
      <c r="C14146" s="294"/>
      <c r="E14146" s="294"/>
      <c r="I14146" s="294"/>
    </row>
    <row r="14147" spans="3:9">
      <c r="C14147" s="294"/>
      <c r="E14147" s="294"/>
      <c r="I14147" s="294"/>
    </row>
    <row r="14148" spans="3:9">
      <c r="C14148" s="294"/>
      <c r="E14148" s="294"/>
      <c r="I14148" s="294"/>
    </row>
    <row r="14149" spans="3:9">
      <c r="C14149" s="294"/>
      <c r="E14149" s="294"/>
      <c r="I14149" s="294"/>
    </row>
    <row r="14150" spans="3:9">
      <c r="C14150" s="294"/>
      <c r="E14150" s="294"/>
      <c r="I14150" s="294"/>
    </row>
    <row r="14151" spans="3:9">
      <c r="C14151" s="294"/>
      <c r="E14151" s="294"/>
      <c r="I14151" s="294"/>
    </row>
    <row r="14152" spans="3:9">
      <c r="C14152" s="294"/>
      <c r="E14152" s="294"/>
      <c r="I14152" s="294"/>
    </row>
    <row r="14153" spans="3:9">
      <c r="C14153" s="294"/>
      <c r="E14153" s="294"/>
      <c r="I14153" s="294"/>
    </row>
    <row r="14154" spans="3:9">
      <c r="C14154" s="294"/>
      <c r="E14154" s="294"/>
      <c r="I14154" s="294"/>
    </row>
    <row r="14155" spans="3:9">
      <c r="C14155" s="294"/>
      <c r="E14155" s="294"/>
      <c r="I14155" s="294"/>
    </row>
    <row r="14156" spans="3:9">
      <c r="C14156" s="294"/>
      <c r="E14156" s="294"/>
      <c r="I14156" s="294"/>
    </row>
    <row r="14157" spans="3:9">
      <c r="C14157" s="294"/>
      <c r="E14157" s="294"/>
      <c r="I14157" s="294"/>
    </row>
    <row r="14158" spans="3:9">
      <c r="C14158" s="294"/>
      <c r="E14158" s="294"/>
      <c r="I14158" s="294"/>
    </row>
    <row r="14159" spans="3:9">
      <c r="C14159" s="294"/>
      <c r="E14159" s="294"/>
      <c r="I14159" s="294"/>
    </row>
    <row r="14160" spans="3:9">
      <c r="C14160" s="294"/>
      <c r="E14160" s="294"/>
      <c r="I14160" s="294"/>
    </row>
    <row r="14161" spans="3:9">
      <c r="C14161" s="294"/>
      <c r="E14161" s="294"/>
      <c r="I14161" s="294"/>
    </row>
    <row r="14162" spans="3:9">
      <c r="C14162" s="294"/>
      <c r="E14162" s="294"/>
      <c r="I14162" s="294"/>
    </row>
    <row r="14163" spans="3:9">
      <c r="C14163" s="294"/>
      <c r="E14163" s="294"/>
      <c r="I14163" s="294"/>
    </row>
    <row r="14164" spans="3:9">
      <c r="C14164" s="294"/>
      <c r="E14164" s="294"/>
      <c r="I14164" s="294"/>
    </row>
    <row r="14165" spans="3:9">
      <c r="C14165" s="294"/>
      <c r="E14165" s="294"/>
      <c r="I14165" s="294"/>
    </row>
    <row r="14166" spans="3:9">
      <c r="C14166" s="294"/>
      <c r="E14166" s="294"/>
      <c r="I14166" s="294"/>
    </row>
    <row r="14167" spans="3:9">
      <c r="C14167" s="294"/>
      <c r="E14167" s="294"/>
      <c r="I14167" s="294"/>
    </row>
    <row r="14168" spans="3:9">
      <c r="C14168" s="294"/>
      <c r="E14168" s="294"/>
      <c r="I14168" s="294"/>
    </row>
    <row r="14169" spans="3:9">
      <c r="C14169" s="294"/>
      <c r="E14169" s="294"/>
      <c r="I14169" s="294"/>
    </row>
    <row r="14170" spans="3:9">
      <c r="C14170" s="294"/>
      <c r="E14170" s="294"/>
      <c r="I14170" s="294"/>
    </row>
    <row r="14171" spans="3:9">
      <c r="C14171" s="294"/>
      <c r="E14171" s="294"/>
      <c r="I14171" s="294"/>
    </row>
    <row r="14172" spans="3:9">
      <c r="C14172" s="294"/>
      <c r="E14172" s="294"/>
      <c r="I14172" s="294"/>
    </row>
    <row r="14173" spans="3:9">
      <c r="C14173" s="294"/>
      <c r="E14173" s="294"/>
      <c r="I14173" s="294"/>
    </row>
    <row r="14174" spans="3:9">
      <c r="C14174" s="294"/>
      <c r="E14174" s="294"/>
      <c r="I14174" s="294"/>
    </row>
    <row r="14175" spans="3:9">
      <c r="C14175" s="294"/>
      <c r="E14175" s="294"/>
      <c r="I14175" s="294"/>
    </row>
    <row r="14176" spans="3:9">
      <c r="C14176" s="294"/>
      <c r="E14176" s="294"/>
      <c r="I14176" s="294"/>
    </row>
    <row r="14177" spans="3:9">
      <c r="C14177" s="294"/>
      <c r="E14177" s="294"/>
      <c r="I14177" s="294"/>
    </row>
    <row r="14178" spans="3:9">
      <c r="C14178" s="294"/>
      <c r="E14178" s="294"/>
      <c r="I14178" s="294"/>
    </row>
    <row r="14179" spans="3:9">
      <c r="C14179" s="294"/>
      <c r="E14179" s="294"/>
      <c r="I14179" s="294"/>
    </row>
    <row r="14180" spans="3:9">
      <c r="C14180" s="294"/>
      <c r="E14180" s="294"/>
      <c r="I14180" s="294"/>
    </row>
    <row r="14181" spans="3:9">
      <c r="C14181" s="294"/>
      <c r="E14181" s="294"/>
      <c r="I14181" s="294"/>
    </row>
    <row r="14182" spans="3:9">
      <c r="C14182" s="294"/>
      <c r="E14182" s="294"/>
      <c r="I14182" s="294"/>
    </row>
    <row r="14183" spans="3:9">
      <c r="C14183" s="294"/>
      <c r="E14183" s="294"/>
      <c r="I14183" s="294"/>
    </row>
    <row r="14184" spans="3:9">
      <c r="C14184" s="294"/>
      <c r="E14184" s="294"/>
      <c r="I14184" s="294"/>
    </row>
    <row r="14185" spans="3:9">
      <c r="C14185" s="294"/>
      <c r="E14185" s="294"/>
      <c r="I14185" s="294"/>
    </row>
    <row r="14186" spans="3:9">
      <c r="C14186" s="294"/>
      <c r="E14186" s="294"/>
      <c r="I14186" s="294"/>
    </row>
    <row r="14187" spans="3:9">
      <c r="C14187" s="294"/>
      <c r="E14187" s="294"/>
      <c r="I14187" s="294"/>
    </row>
    <row r="14188" spans="3:9">
      <c r="C14188" s="294"/>
      <c r="E14188" s="294"/>
      <c r="I14188" s="294"/>
    </row>
    <row r="14189" spans="3:9">
      <c r="C14189" s="294"/>
      <c r="E14189" s="294"/>
      <c r="I14189" s="294"/>
    </row>
    <row r="14190" spans="3:9">
      <c r="C14190" s="294"/>
      <c r="E14190" s="294"/>
      <c r="I14190" s="294"/>
    </row>
    <row r="14191" spans="3:9">
      <c r="C14191" s="294"/>
      <c r="E14191" s="294"/>
      <c r="I14191" s="294"/>
    </row>
    <row r="14192" spans="3:9">
      <c r="C14192" s="294"/>
      <c r="E14192" s="294"/>
      <c r="I14192" s="294"/>
    </row>
    <row r="14193" spans="3:9">
      <c r="C14193" s="294"/>
      <c r="E14193" s="294"/>
      <c r="I14193" s="294"/>
    </row>
    <row r="14194" spans="3:9">
      <c r="C14194" s="294"/>
      <c r="E14194" s="294"/>
      <c r="I14194" s="294"/>
    </row>
    <row r="14195" spans="3:9">
      <c r="C14195" s="294"/>
      <c r="E14195" s="294"/>
      <c r="I14195" s="294"/>
    </row>
    <row r="14196" spans="3:9">
      <c r="C14196" s="294"/>
      <c r="E14196" s="294"/>
      <c r="I14196" s="294"/>
    </row>
    <row r="14197" spans="3:9">
      <c r="C14197" s="294"/>
      <c r="E14197" s="294"/>
      <c r="I14197" s="294"/>
    </row>
    <row r="14198" spans="3:9">
      <c r="C14198" s="294"/>
      <c r="E14198" s="294"/>
      <c r="I14198" s="294"/>
    </row>
    <row r="14199" spans="3:9">
      <c r="C14199" s="294"/>
      <c r="E14199" s="294"/>
      <c r="I14199" s="294"/>
    </row>
    <row r="14200" spans="3:9">
      <c r="C14200" s="294"/>
      <c r="E14200" s="294"/>
      <c r="I14200" s="294"/>
    </row>
    <row r="14201" spans="3:9">
      <c r="C14201" s="294"/>
      <c r="E14201" s="294"/>
      <c r="I14201" s="294"/>
    </row>
    <row r="14202" spans="3:9">
      <c r="C14202" s="294"/>
      <c r="E14202" s="294"/>
      <c r="I14202" s="294"/>
    </row>
    <row r="14203" spans="3:9">
      <c r="C14203" s="294"/>
      <c r="E14203" s="294"/>
      <c r="I14203" s="294"/>
    </row>
    <row r="14204" spans="3:9">
      <c r="C14204" s="294"/>
      <c r="E14204" s="294"/>
      <c r="I14204" s="294"/>
    </row>
    <row r="14205" spans="3:9">
      <c r="C14205" s="294"/>
      <c r="E14205" s="294"/>
      <c r="I14205" s="294"/>
    </row>
    <row r="14206" spans="3:9">
      <c r="C14206" s="294"/>
      <c r="E14206" s="294"/>
      <c r="I14206" s="294"/>
    </row>
    <row r="14207" spans="3:9">
      <c r="C14207" s="294"/>
      <c r="E14207" s="294"/>
      <c r="I14207" s="294"/>
    </row>
    <row r="14208" spans="3:9">
      <c r="C14208" s="294"/>
      <c r="E14208" s="294"/>
      <c r="I14208" s="294"/>
    </row>
    <row r="14209" spans="3:9">
      <c r="C14209" s="294"/>
      <c r="E14209" s="294"/>
      <c r="I14209" s="294"/>
    </row>
    <row r="14210" spans="3:9">
      <c r="C14210" s="294"/>
      <c r="E14210" s="294"/>
      <c r="I14210" s="294"/>
    </row>
    <row r="14211" spans="3:9">
      <c r="C14211" s="294"/>
      <c r="E14211" s="294"/>
      <c r="I14211" s="294"/>
    </row>
    <row r="14212" spans="3:9">
      <c r="C14212" s="294"/>
      <c r="E14212" s="294"/>
      <c r="I14212" s="294"/>
    </row>
    <row r="14213" spans="3:9">
      <c r="C14213" s="294"/>
      <c r="E14213" s="294"/>
      <c r="I14213" s="294"/>
    </row>
    <row r="14214" spans="3:9">
      <c r="C14214" s="294"/>
      <c r="E14214" s="294"/>
      <c r="I14214" s="294"/>
    </row>
    <row r="14215" spans="3:9">
      <c r="C14215" s="294"/>
      <c r="E14215" s="294"/>
      <c r="I14215" s="294"/>
    </row>
    <row r="14216" spans="3:9">
      <c r="C14216" s="294"/>
      <c r="E14216" s="294"/>
      <c r="I14216" s="294"/>
    </row>
    <row r="14217" spans="3:9">
      <c r="C14217" s="294"/>
      <c r="E14217" s="294"/>
      <c r="I14217" s="294"/>
    </row>
    <row r="14218" spans="3:9">
      <c r="C14218" s="294"/>
      <c r="E14218" s="294"/>
      <c r="I14218" s="294"/>
    </row>
    <row r="14219" spans="3:9">
      <c r="C14219" s="294"/>
      <c r="E14219" s="294"/>
      <c r="I14219" s="294"/>
    </row>
    <row r="14220" spans="3:9">
      <c r="C14220" s="294"/>
      <c r="E14220" s="294"/>
      <c r="I14220" s="294"/>
    </row>
    <row r="14221" spans="3:9">
      <c r="C14221" s="294"/>
      <c r="E14221" s="294"/>
      <c r="I14221" s="294"/>
    </row>
    <row r="14222" spans="3:9">
      <c r="C14222" s="294"/>
      <c r="E14222" s="294"/>
      <c r="I14222" s="294"/>
    </row>
    <row r="14223" spans="3:9">
      <c r="C14223" s="294"/>
      <c r="E14223" s="294"/>
      <c r="I14223" s="294"/>
    </row>
    <row r="14224" spans="3:9">
      <c r="C14224" s="294"/>
      <c r="E14224" s="294"/>
      <c r="I14224" s="294"/>
    </row>
    <row r="14225" spans="3:9">
      <c r="C14225" s="294"/>
      <c r="E14225" s="294"/>
      <c r="I14225" s="294"/>
    </row>
    <row r="14226" spans="3:9">
      <c r="C14226" s="294"/>
      <c r="E14226" s="294"/>
      <c r="I14226" s="294"/>
    </row>
    <row r="14227" spans="3:9">
      <c r="C14227" s="294"/>
      <c r="E14227" s="294"/>
      <c r="I14227" s="294"/>
    </row>
    <row r="14228" spans="3:9">
      <c r="C14228" s="294"/>
      <c r="E14228" s="294"/>
      <c r="I14228" s="294"/>
    </row>
    <row r="14229" spans="3:9">
      <c r="C14229" s="294"/>
      <c r="E14229" s="294"/>
      <c r="I14229" s="294"/>
    </row>
    <row r="14230" spans="3:9">
      <c r="C14230" s="294"/>
      <c r="E14230" s="294"/>
      <c r="I14230" s="294"/>
    </row>
    <row r="14231" spans="3:9">
      <c r="C14231" s="294"/>
      <c r="E14231" s="294"/>
      <c r="I14231" s="294"/>
    </row>
    <row r="14232" spans="3:9">
      <c r="C14232" s="294"/>
      <c r="E14232" s="294"/>
      <c r="I14232" s="294"/>
    </row>
    <row r="14233" spans="3:9">
      <c r="C14233" s="294"/>
      <c r="E14233" s="294"/>
      <c r="I14233" s="294"/>
    </row>
    <row r="14234" spans="3:9">
      <c r="C14234" s="294"/>
      <c r="E14234" s="294"/>
      <c r="I14234" s="294"/>
    </row>
    <row r="14235" spans="3:9">
      <c r="C14235" s="294"/>
      <c r="E14235" s="294"/>
      <c r="I14235" s="294"/>
    </row>
    <row r="14236" spans="3:9">
      <c r="C14236" s="294"/>
      <c r="E14236" s="294"/>
      <c r="I14236" s="294"/>
    </row>
    <row r="14237" spans="3:9">
      <c r="C14237" s="294"/>
      <c r="E14237" s="294"/>
      <c r="I14237" s="294"/>
    </row>
    <row r="14238" spans="3:9">
      <c r="C14238" s="294"/>
      <c r="E14238" s="294"/>
      <c r="I14238" s="294"/>
    </row>
    <row r="14239" spans="3:9">
      <c r="C14239" s="294"/>
      <c r="E14239" s="294"/>
      <c r="I14239" s="294"/>
    </row>
    <row r="14240" spans="3:9">
      <c r="C14240" s="294"/>
      <c r="E14240" s="294"/>
      <c r="I14240" s="294"/>
    </row>
    <row r="14241" spans="3:9">
      <c r="C14241" s="294"/>
      <c r="E14241" s="294"/>
      <c r="I14241" s="294"/>
    </row>
    <row r="14242" spans="3:9">
      <c r="C14242" s="294"/>
      <c r="E14242" s="294"/>
      <c r="I14242" s="294"/>
    </row>
    <row r="14243" spans="3:9">
      <c r="C14243" s="294"/>
      <c r="E14243" s="294"/>
      <c r="I14243" s="294"/>
    </row>
    <row r="14244" spans="3:9">
      <c r="C14244" s="294"/>
      <c r="E14244" s="294"/>
      <c r="I14244" s="294"/>
    </row>
    <row r="14245" spans="3:9">
      <c r="C14245" s="294"/>
      <c r="E14245" s="294"/>
      <c r="I14245" s="294"/>
    </row>
    <row r="14246" spans="3:9">
      <c r="C14246" s="294"/>
      <c r="E14246" s="294"/>
      <c r="I14246" s="294"/>
    </row>
    <row r="14247" spans="3:9">
      <c r="C14247" s="294"/>
      <c r="E14247" s="294"/>
      <c r="I14247" s="294"/>
    </row>
    <row r="14248" spans="3:9">
      <c r="C14248" s="294"/>
      <c r="E14248" s="294"/>
      <c r="I14248" s="294"/>
    </row>
    <row r="14249" spans="3:9">
      <c r="C14249" s="294"/>
      <c r="E14249" s="294"/>
      <c r="I14249" s="294"/>
    </row>
    <row r="14250" spans="3:9">
      <c r="C14250" s="294"/>
      <c r="E14250" s="294"/>
      <c r="I14250" s="294"/>
    </row>
    <row r="14251" spans="3:9">
      <c r="C14251" s="294"/>
      <c r="E14251" s="294"/>
      <c r="I14251" s="294"/>
    </row>
    <row r="14252" spans="3:9">
      <c r="C14252" s="294"/>
      <c r="E14252" s="294"/>
      <c r="I14252" s="294"/>
    </row>
    <row r="14253" spans="3:9">
      <c r="C14253" s="294"/>
      <c r="E14253" s="294"/>
      <c r="I14253" s="294"/>
    </row>
    <row r="14254" spans="3:9">
      <c r="C14254" s="294"/>
      <c r="E14254" s="294"/>
      <c r="I14254" s="294"/>
    </row>
    <row r="14255" spans="3:9">
      <c r="C14255" s="294"/>
      <c r="E14255" s="294"/>
      <c r="I14255" s="294"/>
    </row>
    <row r="14256" spans="3:9">
      <c r="C14256" s="294"/>
      <c r="E14256" s="294"/>
      <c r="I14256" s="294"/>
    </row>
    <row r="14257" spans="3:9">
      <c r="C14257" s="294"/>
      <c r="E14257" s="294"/>
      <c r="I14257" s="294"/>
    </row>
    <row r="14258" spans="3:9">
      <c r="C14258" s="294"/>
      <c r="E14258" s="294"/>
      <c r="I14258" s="294"/>
    </row>
    <row r="14259" spans="3:9">
      <c r="C14259" s="294"/>
      <c r="E14259" s="294"/>
      <c r="I14259" s="294"/>
    </row>
    <row r="14260" spans="3:9">
      <c r="C14260" s="294"/>
      <c r="E14260" s="294"/>
      <c r="I14260" s="294"/>
    </row>
    <row r="14261" spans="3:9">
      <c r="C14261" s="294"/>
      <c r="E14261" s="294"/>
      <c r="I14261" s="294"/>
    </row>
    <row r="14262" spans="3:9">
      <c r="C14262" s="294"/>
      <c r="E14262" s="294"/>
      <c r="I14262" s="294"/>
    </row>
    <row r="14263" spans="3:9">
      <c r="C14263" s="294"/>
      <c r="E14263" s="294"/>
      <c r="I14263" s="294"/>
    </row>
    <row r="14264" spans="3:9">
      <c r="C14264" s="294"/>
      <c r="E14264" s="294"/>
      <c r="I14264" s="294"/>
    </row>
    <row r="14265" spans="3:9">
      <c r="C14265" s="294"/>
      <c r="E14265" s="294"/>
      <c r="I14265" s="294"/>
    </row>
    <row r="14266" spans="3:9">
      <c r="C14266" s="294"/>
      <c r="E14266" s="294"/>
      <c r="I14266" s="294"/>
    </row>
    <row r="14267" spans="3:9">
      <c r="C14267" s="294"/>
      <c r="E14267" s="294"/>
      <c r="I14267" s="294"/>
    </row>
    <row r="14268" spans="3:9">
      <c r="C14268" s="294"/>
      <c r="E14268" s="294"/>
      <c r="I14268" s="294"/>
    </row>
    <row r="14269" spans="3:9">
      <c r="C14269" s="294"/>
      <c r="E14269" s="294"/>
      <c r="I14269" s="294"/>
    </row>
    <row r="14270" spans="3:9">
      <c r="C14270" s="294"/>
      <c r="E14270" s="294"/>
      <c r="I14270" s="294"/>
    </row>
    <row r="14271" spans="3:9">
      <c r="C14271" s="294"/>
      <c r="E14271" s="294"/>
      <c r="I14271" s="294"/>
    </row>
    <row r="14272" spans="3:9">
      <c r="C14272" s="294"/>
      <c r="E14272" s="294"/>
      <c r="I14272" s="294"/>
    </row>
    <row r="14273" spans="3:9">
      <c r="C14273" s="294"/>
      <c r="E14273" s="294"/>
      <c r="I14273" s="294"/>
    </row>
    <row r="14274" spans="3:9">
      <c r="C14274" s="294"/>
      <c r="E14274" s="294"/>
      <c r="I14274" s="294"/>
    </row>
    <row r="14275" spans="3:9">
      <c r="C14275" s="294"/>
      <c r="E14275" s="294"/>
      <c r="I14275" s="294"/>
    </row>
    <row r="14276" spans="3:9">
      <c r="C14276" s="294"/>
      <c r="E14276" s="294"/>
      <c r="I14276" s="294"/>
    </row>
    <row r="14277" spans="3:9">
      <c r="C14277" s="294"/>
      <c r="E14277" s="294"/>
      <c r="I14277" s="294"/>
    </row>
    <row r="14278" spans="3:9">
      <c r="C14278" s="294"/>
      <c r="E14278" s="294"/>
      <c r="I14278" s="294"/>
    </row>
    <row r="14279" spans="3:9">
      <c r="C14279" s="294"/>
      <c r="E14279" s="294"/>
      <c r="I14279" s="294"/>
    </row>
    <row r="14280" spans="3:9">
      <c r="C14280" s="294"/>
      <c r="E14280" s="294"/>
      <c r="I14280" s="294"/>
    </row>
    <row r="14281" spans="3:9">
      <c r="C14281" s="294"/>
      <c r="E14281" s="294"/>
      <c r="I14281" s="294"/>
    </row>
    <row r="14282" spans="3:9">
      <c r="C14282" s="294"/>
      <c r="E14282" s="294"/>
      <c r="I14282" s="294"/>
    </row>
    <row r="14283" spans="3:9">
      <c r="C14283" s="294"/>
      <c r="E14283" s="294"/>
      <c r="I14283" s="294"/>
    </row>
    <row r="14284" spans="3:9">
      <c r="C14284" s="294"/>
      <c r="E14284" s="294"/>
      <c r="I14284" s="294"/>
    </row>
    <row r="14285" spans="3:9">
      <c r="C14285" s="294"/>
      <c r="E14285" s="294"/>
      <c r="I14285" s="294"/>
    </row>
    <row r="14286" spans="3:9">
      <c r="C14286" s="294"/>
      <c r="E14286" s="294"/>
      <c r="I14286" s="294"/>
    </row>
    <row r="14287" spans="3:9">
      <c r="C14287" s="294"/>
      <c r="E14287" s="294"/>
      <c r="I14287" s="294"/>
    </row>
    <row r="14288" spans="3:9">
      <c r="C14288" s="294"/>
      <c r="E14288" s="294"/>
      <c r="I14288" s="294"/>
    </row>
    <row r="14289" spans="3:9">
      <c r="C14289" s="294"/>
      <c r="E14289" s="294"/>
      <c r="I14289" s="294"/>
    </row>
    <row r="14290" spans="3:9">
      <c r="C14290" s="294"/>
      <c r="E14290" s="294"/>
      <c r="I14290" s="294"/>
    </row>
    <row r="14291" spans="3:9">
      <c r="C14291" s="294"/>
      <c r="E14291" s="294"/>
      <c r="I14291" s="294"/>
    </row>
    <row r="14292" spans="3:9">
      <c r="C14292" s="294"/>
      <c r="E14292" s="294"/>
      <c r="I14292" s="294"/>
    </row>
    <row r="14293" spans="3:9">
      <c r="C14293" s="294"/>
      <c r="E14293" s="294"/>
      <c r="I14293" s="294"/>
    </row>
    <row r="14294" spans="3:9">
      <c r="C14294" s="294"/>
      <c r="E14294" s="294"/>
      <c r="I14294" s="294"/>
    </row>
    <row r="14295" spans="3:9">
      <c r="C14295" s="294"/>
      <c r="E14295" s="294"/>
      <c r="I14295" s="294"/>
    </row>
    <row r="14296" spans="3:9">
      <c r="C14296" s="294"/>
      <c r="E14296" s="294"/>
      <c r="I14296" s="294"/>
    </row>
    <row r="14297" spans="3:9">
      <c r="C14297" s="294"/>
      <c r="E14297" s="294"/>
      <c r="I14297" s="294"/>
    </row>
    <row r="14298" spans="3:9">
      <c r="C14298" s="294"/>
      <c r="E14298" s="294"/>
      <c r="I14298" s="294"/>
    </row>
    <row r="14299" spans="3:9">
      <c r="C14299" s="294"/>
      <c r="E14299" s="294"/>
      <c r="I14299" s="294"/>
    </row>
    <row r="14300" spans="3:9">
      <c r="C14300" s="294"/>
      <c r="E14300" s="294"/>
      <c r="I14300" s="294"/>
    </row>
    <row r="14301" spans="3:9">
      <c r="C14301" s="294"/>
      <c r="E14301" s="294"/>
      <c r="I14301" s="294"/>
    </row>
    <row r="14302" spans="3:9">
      <c r="C14302" s="294"/>
      <c r="E14302" s="294"/>
      <c r="I14302" s="294"/>
    </row>
    <row r="14303" spans="3:9">
      <c r="C14303" s="294"/>
      <c r="E14303" s="294"/>
      <c r="I14303" s="294"/>
    </row>
    <row r="14304" spans="3:9">
      <c r="C14304" s="294"/>
      <c r="E14304" s="294"/>
      <c r="I14304" s="294"/>
    </row>
    <row r="14305" spans="3:9">
      <c r="C14305" s="294"/>
      <c r="E14305" s="294"/>
      <c r="I14305" s="294"/>
    </row>
    <row r="14306" spans="3:9">
      <c r="C14306" s="294"/>
      <c r="E14306" s="294"/>
      <c r="I14306" s="294"/>
    </row>
    <row r="14307" spans="3:9">
      <c r="C14307" s="294"/>
      <c r="E14307" s="294"/>
      <c r="I14307" s="294"/>
    </row>
    <row r="14308" spans="3:9">
      <c r="C14308" s="294"/>
      <c r="E14308" s="294"/>
      <c r="I14308" s="294"/>
    </row>
    <row r="14309" spans="3:9">
      <c r="C14309" s="294"/>
      <c r="E14309" s="294"/>
      <c r="I14309" s="294"/>
    </row>
    <row r="14310" spans="3:9">
      <c r="C14310" s="294"/>
      <c r="E14310" s="294"/>
      <c r="I14310" s="294"/>
    </row>
    <row r="14311" spans="3:9">
      <c r="C14311" s="294"/>
      <c r="E14311" s="294"/>
      <c r="I14311" s="294"/>
    </row>
    <row r="14312" spans="3:9">
      <c r="C14312" s="294"/>
      <c r="E14312" s="294"/>
      <c r="I14312" s="294"/>
    </row>
    <row r="14313" spans="3:9">
      <c r="C14313" s="294"/>
      <c r="E14313" s="294"/>
      <c r="I14313" s="294"/>
    </row>
    <row r="14314" spans="3:9">
      <c r="C14314" s="294"/>
      <c r="E14314" s="294"/>
      <c r="I14314" s="294"/>
    </row>
    <row r="14315" spans="3:9">
      <c r="C14315" s="294"/>
      <c r="E14315" s="294"/>
      <c r="I14315" s="294"/>
    </row>
    <row r="14316" spans="3:9">
      <c r="C14316" s="294"/>
      <c r="E14316" s="294"/>
      <c r="I14316" s="294"/>
    </row>
    <row r="14317" spans="3:9">
      <c r="C14317" s="294"/>
      <c r="E14317" s="294"/>
      <c r="I14317" s="294"/>
    </row>
    <row r="14318" spans="3:9">
      <c r="C14318" s="294"/>
      <c r="E14318" s="294"/>
      <c r="I14318" s="294"/>
    </row>
    <row r="14319" spans="3:9">
      <c r="C14319" s="294"/>
      <c r="E14319" s="294"/>
      <c r="I14319" s="294"/>
    </row>
    <row r="14320" spans="3:9">
      <c r="C14320" s="294"/>
      <c r="E14320" s="294"/>
      <c r="I14320" s="294"/>
    </row>
    <row r="14321" spans="3:9">
      <c r="C14321" s="294"/>
      <c r="E14321" s="294"/>
      <c r="I14321" s="294"/>
    </row>
    <row r="14322" spans="3:9">
      <c r="C14322" s="294"/>
      <c r="E14322" s="294"/>
      <c r="I14322" s="294"/>
    </row>
    <row r="14323" spans="3:9">
      <c r="C14323" s="294"/>
      <c r="E14323" s="294"/>
      <c r="I14323" s="294"/>
    </row>
    <row r="14324" spans="3:9">
      <c r="C14324" s="294"/>
      <c r="E14324" s="294"/>
      <c r="I14324" s="294"/>
    </row>
    <row r="14325" spans="3:9">
      <c r="C14325" s="294"/>
      <c r="E14325" s="294"/>
      <c r="I14325" s="294"/>
    </row>
    <row r="14326" spans="3:9">
      <c r="C14326" s="294"/>
      <c r="E14326" s="294"/>
      <c r="I14326" s="294"/>
    </row>
    <row r="14327" spans="3:9">
      <c r="C14327" s="294"/>
      <c r="E14327" s="294"/>
      <c r="I14327" s="294"/>
    </row>
    <row r="14328" spans="3:9">
      <c r="C14328" s="294"/>
      <c r="E14328" s="294"/>
      <c r="I14328" s="294"/>
    </row>
    <row r="14329" spans="3:9">
      <c r="C14329" s="294"/>
      <c r="E14329" s="294"/>
      <c r="I14329" s="294"/>
    </row>
    <row r="14330" spans="3:9">
      <c r="C14330" s="294"/>
      <c r="E14330" s="294"/>
      <c r="I14330" s="294"/>
    </row>
    <row r="14331" spans="3:9">
      <c r="C14331" s="294"/>
      <c r="E14331" s="294"/>
      <c r="I14331" s="294"/>
    </row>
    <row r="14332" spans="3:9">
      <c r="C14332" s="294"/>
      <c r="E14332" s="294"/>
      <c r="I14332" s="294"/>
    </row>
    <row r="14333" spans="3:9">
      <c r="C14333" s="294"/>
      <c r="E14333" s="294"/>
      <c r="I14333" s="294"/>
    </row>
    <row r="14334" spans="3:9">
      <c r="C14334" s="294"/>
      <c r="E14334" s="294"/>
      <c r="I14334" s="294"/>
    </row>
    <row r="14335" spans="3:9">
      <c r="C14335" s="294"/>
      <c r="E14335" s="294"/>
      <c r="I14335" s="294"/>
    </row>
    <row r="14336" spans="3:9">
      <c r="C14336" s="294"/>
      <c r="E14336" s="294"/>
      <c r="I14336" s="294"/>
    </row>
    <row r="14337" spans="3:9">
      <c r="C14337" s="294"/>
      <c r="E14337" s="294"/>
      <c r="I14337" s="294"/>
    </row>
    <row r="14338" spans="3:9">
      <c r="C14338" s="294"/>
      <c r="E14338" s="294"/>
      <c r="I14338" s="294"/>
    </row>
    <row r="14339" spans="3:9">
      <c r="C14339" s="294"/>
      <c r="E14339" s="294"/>
      <c r="I14339" s="294"/>
    </row>
    <row r="14340" spans="3:9">
      <c r="C14340" s="294"/>
      <c r="E14340" s="294"/>
      <c r="I14340" s="294"/>
    </row>
    <row r="14341" spans="3:9">
      <c r="C14341" s="294"/>
      <c r="E14341" s="294"/>
      <c r="I14341" s="294"/>
    </row>
    <row r="14342" spans="3:9">
      <c r="C14342" s="294"/>
      <c r="E14342" s="294"/>
      <c r="I14342" s="294"/>
    </row>
    <row r="14343" spans="3:9">
      <c r="C14343" s="294"/>
      <c r="E14343" s="294"/>
      <c r="I14343" s="294"/>
    </row>
    <row r="14344" spans="3:9">
      <c r="C14344" s="294"/>
      <c r="E14344" s="294"/>
      <c r="I14344" s="294"/>
    </row>
    <row r="14345" spans="3:9">
      <c r="C14345" s="294"/>
      <c r="E14345" s="294"/>
      <c r="I14345" s="294"/>
    </row>
    <row r="14346" spans="3:9">
      <c r="C14346" s="294"/>
      <c r="E14346" s="294"/>
      <c r="I14346" s="294"/>
    </row>
    <row r="14347" spans="3:9">
      <c r="C14347" s="294"/>
      <c r="E14347" s="294"/>
      <c r="I14347" s="294"/>
    </row>
    <row r="14348" spans="3:9">
      <c r="C14348" s="294"/>
      <c r="E14348" s="294"/>
      <c r="I14348" s="294"/>
    </row>
    <row r="14349" spans="3:9">
      <c r="C14349" s="294"/>
      <c r="E14349" s="294"/>
      <c r="I14349" s="294"/>
    </row>
    <row r="14350" spans="3:9">
      <c r="C14350" s="294"/>
      <c r="E14350" s="294"/>
      <c r="I14350" s="294"/>
    </row>
    <row r="14351" spans="3:9">
      <c r="C14351" s="294"/>
      <c r="E14351" s="294"/>
      <c r="I14351" s="294"/>
    </row>
    <row r="14352" spans="3:9">
      <c r="C14352" s="294"/>
      <c r="E14352" s="294"/>
      <c r="I14352" s="294"/>
    </row>
    <row r="14353" spans="3:9">
      <c r="C14353" s="294"/>
      <c r="E14353" s="294"/>
      <c r="I14353" s="294"/>
    </row>
    <row r="14354" spans="3:9">
      <c r="C14354" s="294"/>
      <c r="E14354" s="294"/>
      <c r="I14354" s="294"/>
    </row>
    <row r="14355" spans="3:9">
      <c r="C14355" s="294"/>
      <c r="E14355" s="294"/>
      <c r="I14355" s="294"/>
    </row>
    <row r="14356" spans="3:9">
      <c r="C14356" s="294"/>
      <c r="E14356" s="294"/>
      <c r="I14356" s="294"/>
    </row>
    <row r="14357" spans="3:9">
      <c r="C14357" s="294"/>
      <c r="E14357" s="294"/>
      <c r="I14357" s="294"/>
    </row>
    <row r="14358" spans="3:9">
      <c r="C14358" s="294"/>
      <c r="E14358" s="294"/>
      <c r="I14358" s="294"/>
    </row>
    <row r="14359" spans="3:9">
      <c r="C14359" s="294"/>
      <c r="E14359" s="294"/>
      <c r="I14359" s="294"/>
    </row>
    <row r="14360" spans="3:9">
      <c r="C14360" s="294"/>
      <c r="E14360" s="294"/>
      <c r="I14360" s="294"/>
    </row>
    <row r="14361" spans="3:9">
      <c r="C14361" s="294"/>
      <c r="E14361" s="294"/>
      <c r="I14361" s="294"/>
    </row>
    <row r="14362" spans="3:9">
      <c r="C14362" s="294"/>
      <c r="E14362" s="294"/>
      <c r="I14362" s="294"/>
    </row>
    <row r="14363" spans="3:9">
      <c r="C14363" s="294"/>
      <c r="E14363" s="294"/>
      <c r="I14363" s="294"/>
    </row>
    <row r="14364" spans="3:9">
      <c r="C14364" s="294"/>
      <c r="E14364" s="294"/>
      <c r="I14364" s="294"/>
    </row>
    <row r="14365" spans="3:9">
      <c r="C14365" s="294"/>
      <c r="E14365" s="294"/>
      <c r="I14365" s="294"/>
    </row>
    <row r="14366" spans="3:9">
      <c r="C14366" s="294"/>
      <c r="E14366" s="294"/>
      <c r="I14366" s="294"/>
    </row>
    <row r="14367" spans="3:9">
      <c r="C14367" s="294"/>
      <c r="E14367" s="294"/>
      <c r="I14367" s="294"/>
    </row>
    <row r="14368" spans="3:9">
      <c r="C14368" s="294"/>
      <c r="E14368" s="294"/>
      <c r="I14368" s="294"/>
    </row>
    <row r="14369" spans="3:9">
      <c r="C14369" s="294"/>
      <c r="E14369" s="294"/>
      <c r="I14369" s="294"/>
    </row>
    <row r="14370" spans="3:9">
      <c r="C14370" s="294"/>
      <c r="E14370" s="294"/>
      <c r="I14370" s="294"/>
    </row>
    <row r="14371" spans="3:9">
      <c r="C14371" s="294"/>
      <c r="E14371" s="294"/>
      <c r="I14371" s="294"/>
    </row>
    <row r="14372" spans="3:9">
      <c r="C14372" s="294"/>
      <c r="E14372" s="294"/>
      <c r="I14372" s="294"/>
    </row>
    <row r="14373" spans="3:9">
      <c r="C14373" s="294"/>
      <c r="E14373" s="294"/>
      <c r="I14373" s="294"/>
    </row>
    <row r="14374" spans="3:9">
      <c r="C14374" s="294"/>
      <c r="E14374" s="294"/>
      <c r="I14374" s="294"/>
    </row>
    <row r="14375" spans="3:9">
      <c r="C14375" s="294"/>
      <c r="E14375" s="294"/>
      <c r="I14375" s="294"/>
    </row>
    <row r="14376" spans="3:9">
      <c r="C14376" s="294"/>
      <c r="E14376" s="294"/>
      <c r="I14376" s="294"/>
    </row>
    <row r="14377" spans="3:9">
      <c r="C14377" s="294"/>
      <c r="E14377" s="294"/>
      <c r="I14377" s="294"/>
    </row>
    <row r="14378" spans="3:9">
      <c r="C14378" s="294"/>
      <c r="E14378" s="294"/>
      <c r="I14378" s="294"/>
    </row>
    <row r="14379" spans="3:9">
      <c r="C14379" s="294"/>
      <c r="E14379" s="294"/>
      <c r="I14379" s="294"/>
    </row>
    <row r="14380" spans="3:9">
      <c r="C14380" s="294"/>
      <c r="E14380" s="294"/>
      <c r="I14380" s="294"/>
    </row>
    <row r="14381" spans="3:9">
      <c r="C14381" s="294"/>
      <c r="E14381" s="294"/>
      <c r="I14381" s="294"/>
    </row>
    <row r="14382" spans="3:9">
      <c r="C14382" s="294"/>
      <c r="E14382" s="294"/>
      <c r="I14382" s="294"/>
    </row>
    <row r="14383" spans="3:9">
      <c r="C14383" s="294"/>
      <c r="E14383" s="294"/>
      <c r="I14383" s="294"/>
    </row>
    <row r="14384" spans="3:9">
      <c r="C14384" s="294"/>
      <c r="E14384" s="294"/>
      <c r="I14384" s="294"/>
    </row>
    <row r="14385" spans="3:9">
      <c r="C14385" s="294"/>
      <c r="E14385" s="294"/>
      <c r="I14385" s="294"/>
    </row>
    <row r="14386" spans="3:9">
      <c r="C14386" s="294"/>
      <c r="E14386" s="294"/>
      <c r="I14386" s="294"/>
    </row>
    <row r="14387" spans="3:9">
      <c r="C14387" s="294"/>
      <c r="E14387" s="294"/>
      <c r="I14387" s="294"/>
    </row>
    <row r="14388" spans="3:9">
      <c r="C14388" s="294"/>
      <c r="E14388" s="294"/>
      <c r="I14388" s="294"/>
    </row>
    <row r="14389" spans="3:9">
      <c r="C14389" s="294"/>
      <c r="E14389" s="294"/>
      <c r="I14389" s="294"/>
    </row>
    <row r="14390" spans="3:9">
      <c r="C14390" s="294"/>
      <c r="E14390" s="294"/>
      <c r="I14390" s="294"/>
    </row>
    <row r="14391" spans="3:9">
      <c r="C14391" s="294"/>
      <c r="E14391" s="294"/>
      <c r="I14391" s="294"/>
    </row>
    <row r="14392" spans="3:9">
      <c r="C14392" s="294"/>
      <c r="E14392" s="294"/>
      <c r="I14392" s="294"/>
    </row>
    <row r="14393" spans="3:9">
      <c r="C14393" s="294"/>
      <c r="E14393" s="294"/>
      <c r="I14393" s="294"/>
    </row>
    <row r="14394" spans="3:9">
      <c r="C14394" s="294"/>
      <c r="E14394" s="294"/>
      <c r="I14394" s="294"/>
    </row>
    <row r="14395" spans="3:9">
      <c r="C14395" s="294"/>
      <c r="E14395" s="294"/>
      <c r="I14395" s="294"/>
    </row>
    <row r="14396" spans="3:9">
      <c r="C14396" s="294"/>
      <c r="E14396" s="294"/>
      <c r="I14396" s="294"/>
    </row>
    <row r="14397" spans="3:9">
      <c r="C14397" s="294"/>
      <c r="E14397" s="294"/>
      <c r="I14397" s="294"/>
    </row>
    <row r="14398" spans="3:9">
      <c r="C14398" s="294"/>
      <c r="E14398" s="294"/>
      <c r="I14398" s="294"/>
    </row>
    <row r="14399" spans="3:9">
      <c r="C14399" s="294"/>
      <c r="E14399" s="294"/>
      <c r="I14399" s="294"/>
    </row>
    <row r="14400" spans="3:9">
      <c r="C14400" s="294"/>
      <c r="E14400" s="294"/>
      <c r="I14400" s="294"/>
    </row>
    <row r="14401" spans="3:9">
      <c r="C14401" s="294"/>
      <c r="E14401" s="294"/>
      <c r="I14401" s="294"/>
    </row>
    <row r="14402" spans="3:9">
      <c r="C14402" s="294"/>
      <c r="E14402" s="294"/>
      <c r="I14402" s="294"/>
    </row>
    <row r="14403" spans="3:9">
      <c r="C14403" s="294"/>
      <c r="E14403" s="294"/>
      <c r="I14403" s="294"/>
    </row>
    <row r="14404" spans="3:9">
      <c r="C14404" s="294"/>
      <c r="E14404" s="294"/>
      <c r="I14404" s="294"/>
    </row>
    <row r="14405" spans="3:9">
      <c r="C14405" s="294"/>
      <c r="E14405" s="294"/>
      <c r="I14405" s="294"/>
    </row>
    <row r="14406" spans="3:9">
      <c r="C14406" s="294"/>
      <c r="E14406" s="294"/>
      <c r="I14406" s="294"/>
    </row>
    <row r="14407" spans="3:9">
      <c r="C14407" s="294"/>
      <c r="E14407" s="294"/>
      <c r="I14407" s="294"/>
    </row>
    <row r="14408" spans="3:9">
      <c r="C14408" s="294"/>
      <c r="E14408" s="294"/>
      <c r="I14408" s="294"/>
    </row>
    <row r="14409" spans="3:9">
      <c r="C14409" s="294"/>
      <c r="E14409" s="294"/>
      <c r="I14409" s="294"/>
    </row>
    <row r="14410" spans="3:9">
      <c r="C14410" s="294"/>
      <c r="E14410" s="294"/>
      <c r="I14410" s="294"/>
    </row>
    <row r="14411" spans="3:9">
      <c r="C14411" s="294"/>
      <c r="E14411" s="294"/>
      <c r="I14411" s="294"/>
    </row>
    <row r="14412" spans="3:9">
      <c r="C14412" s="294"/>
      <c r="E14412" s="294"/>
      <c r="I14412" s="294"/>
    </row>
    <row r="14413" spans="3:9">
      <c r="C14413" s="294"/>
      <c r="E14413" s="294"/>
      <c r="I14413" s="294"/>
    </row>
    <row r="14414" spans="3:9">
      <c r="C14414" s="294"/>
      <c r="E14414" s="294"/>
      <c r="I14414" s="294"/>
    </row>
    <row r="14415" spans="3:9">
      <c r="C14415" s="294"/>
      <c r="E14415" s="294"/>
      <c r="I14415" s="294"/>
    </row>
    <row r="14416" spans="3:9">
      <c r="C14416" s="294"/>
      <c r="E14416" s="294"/>
      <c r="I14416" s="294"/>
    </row>
    <row r="14417" spans="3:9">
      <c r="C14417" s="294"/>
      <c r="E14417" s="294"/>
      <c r="I14417" s="294"/>
    </row>
    <row r="14418" spans="3:9">
      <c r="C14418" s="294"/>
      <c r="E14418" s="294"/>
      <c r="I14418" s="294"/>
    </row>
    <row r="14419" spans="3:9">
      <c r="C14419" s="294"/>
      <c r="E14419" s="294"/>
      <c r="I14419" s="294"/>
    </row>
    <row r="14420" spans="3:9">
      <c r="C14420" s="294"/>
      <c r="E14420" s="294"/>
      <c r="I14420" s="294"/>
    </row>
    <row r="14421" spans="3:9">
      <c r="C14421" s="294"/>
      <c r="E14421" s="294"/>
      <c r="I14421" s="294"/>
    </row>
    <row r="14422" spans="3:9">
      <c r="C14422" s="294"/>
      <c r="E14422" s="294"/>
      <c r="I14422" s="294"/>
    </row>
    <row r="14423" spans="3:9">
      <c r="C14423" s="294"/>
      <c r="E14423" s="294"/>
      <c r="I14423" s="294"/>
    </row>
    <row r="14424" spans="3:9">
      <c r="C14424" s="294"/>
      <c r="E14424" s="294"/>
      <c r="I14424" s="294"/>
    </row>
    <row r="14425" spans="3:9">
      <c r="C14425" s="294"/>
      <c r="E14425" s="294"/>
      <c r="I14425" s="294"/>
    </row>
    <row r="14426" spans="3:9">
      <c r="C14426" s="294"/>
      <c r="E14426" s="294"/>
      <c r="I14426" s="294"/>
    </row>
    <row r="14427" spans="3:9">
      <c r="C14427" s="294"/>
      <c r="E14427" s="294"/>
      <c r="I14427" s="294"/>
    </row>
    <row r="14428" spans="3:9">
      <c r="C14428" s="294"/>
      <c r="E14428" s="294"/>
      <c r="I14428" s="294"/>
    </row>
    <row r="14429" spans="3:9">
      <c r="C14429" s="294"/>
      <c r="E14429" s="294"/>
      <c r="I14429" s="294"/>
    </row>
    <row r="14430" spans="3:9">
      <c r="C14430" s="294"/>
      <c r="E14430" s="294"/>
      <c r="I14430" s="294"/>
    </row>
    <row r="14431" spans="3:9">
      <c r="C14431" s="294"/>
      <c r="E14431" s="294"/>
      <c r="I14431" s="294"/>
    </row>
    <row r="14432" spans="3:9">
      <c r="C14432" s="294"/>
      <c r="E14432" s="294"/>
      <c r="I14432" s="294"/>
    </row>
    <row r="14433" spans="3:9">
      <c r="C14433" s="294"/>
      <c r="E14433" s="294"/>
      <c r="I14433" s="294"/>
    </row>
    <row r="14434" spans="3:9">
      <c r="C14434" s="294"/>
      <c r="E14434" s="294"/>
      <c r="I14434" s="294"/>
    </row>
    <row r="14435" spans="3:9">
      <c r="C14435" s="294"/>
      <c r="E14435" s="294"/>
      <c r="I14435" s="294"/>
    </row>
    <row r="14436" spans="3:9">
      <c r="C14436" s="294"/>
      <c r="E14436" s="294"/>
      <c r="I14436" s="294"/>
    </row>
    <row r="14437" spans="3:9">
      <c r="C14437" s="294"/>
      <c r="E14437" s="294"/>
      <c r="I14437" s="294"/>
    </row>
    <row r="14438" spans="3:9">
      <c r="C14438" s="294"/>
      <c r="E14438" s="294"/>
      <c r="I14438" s="294"/>
    </row>
    <row r="14439" spans="3:9">
      <c r="C14439" s="294"/>
      <c r="E14439" s="294"/>
      <c r="I14439" s="294"/>
    </row>
    <row r="14440" spans="3:9">
      <c r="C14440" s="294"/>
      <c r="E14440" s="294"/>
      <c r="I14440" s="294"/>
    </row>
    <row r="14441" spans="3:9">
      <c r="C14441" s="294"/>
      <c r="E14441" s="294"/>
      <c r="I14441" s="294"/>
    </row>
    <row r="14442" spans="3:9">
      <c r="C14442" s="294"/>
      <c r="E14442" s="294"/>
      <c r="I14442" s="294"/>
    </row>
    <row r="14443" spans="3:9">
      <c r="C14443" s="294"/>
      <c r="E14443" s="294"/>
      <c r="I14443" s="294"/>
    </row>
    <row r="14444" spans="3:9">
      <c r="C14444" s="294"/>
      <c r="E14444" s="294"/>
      <c r="I14444" s="294"/>
    </row>
    <row r="14445" spans="3:9">
      <c r="C14445" s="294"/>
      <c r="E14445" s="294"/>
      <c r="I14445" s="294"/>
    </row>
    <row r="14446" spans="3:9">
      <c r="C14446" s="294"/>
      <c r="E14446" s="294"/>
      <c r="I14446" s="294"/>
    </row>
    <row r="14447" spans="3:9">
      <c r="C14447" s="294"/>
      <c r="E14447" s="294"/>
      <c r="I14447" s="294"/>
    </row>
    <row r="14448" spans="3:9">
      <c r="C14448" s="294"/>
      <c r="E14448" s="294"/>
      <c r="I14448" s="294"/>
    </row>
    <row r="14449" spans="3:9">
      <c r="C14449" s="294"/>
      <c r="E14449" s="294"/>
      <c r="I14449" s="294"/>
    </row>
    <row r="14450" spans="3:9">
      <c r="C14450" s="294"/>
      <c r="E14450" s="294"/>
      <c r="I14450" s="294"/>
    </row>
    <row r="14451" spans="3:9">
      <c r="C14451" s="294"/>
      <c r="E14451" s="294"/>
      <c r="I14451" s="294"/>
    </row>
    <row r="14452" spans="3:9">
      <c r="C14452" s="294"/>
      <c r="E14452" s="294"/>
      <c r="I14452" s="294"/>
    </row>
    <row r="14453" spans="3:9">
      <c r="C14453" s="294"/>
      <c r="E14453" s="294"/>
      <c r="I14453" s="294"/>
    </row>
    <row r="14454" spans="3:9">
      <c r="C14454" s="294"/>
      <c r="E14454" s="294"/>
      <c r="I14454" s="294"/>
    </row>
    <row r="14455" spans="3:9">
      <c r="C14455" s="294"/>
      <c r="E14455" s="294"/>
      <c r="I14455" s="294"/>
    </row>
    <row r="14456" spans="3:9">
      <c r="C14456" s="294"/>
      <c r="E14456" s="294"/>
      <c r="I14456" s="294"/>
    </row>
    <row r="14457" spans="3:9">
      <c r="C14457" s="294"/>
      <c r="E14457" s="294"/>
      <c r="I14457" s="294"/>
    </row>
    <row r="14458" spans="3:9">
      <c r="C14458" s="294"/>
      <c r="E14458" s="294"/>
      <c r="I14458" s="294"/>
    </row>
    <row r="14459" spans="3:9">
      <c r="C14459" s="294"/>
      <c r="E14459" s="294"/>
      <c r="I14459" s="294"/>
    </row>
    <row r="14460" spans="3:9">
      <c r="C14460" s="294"/>
      <c r="E14460" s="294"/>
      <c r="I14460" s="294"/>
    </row>
    <row r="14461" spans="3:9">
      <c r="C14461" s="294"/>
      <c r="E14461" s="294"/>
      <c r="I14461" s="294"/>
    </row>
    <row r="14462" spans="3:9">
      <c r="C14462" s="294"/>
      <c r="E14462" s="294"/>
      <c r="I14462" s="294"/>
    </row>
    <row r="14463" spans="3:9">
      <c r="C14463" s="294"/>
      <c r="E14463" s="294"/>
      <c r="I14463" s="294"/>
    </row>
    <row r="14464" spans="3:9">
      <c r="C14464" s="294"/>
      <c r="E14464" s="294"/>
      <c r="I14464" s="294"/>
    </row>
    <row r="14465" spans="3:9">
      <c r="C14465" s="294"/>
      <c r="E14465" s="294"/>
      <c r="I14465" s="294"/>
    </row>
    <row r="14466" spans="3:9">
      <c r="C14466" s="294"/>
      <c r="E14466" s="294"/>
      <c r="I14466" s="294"/>
    </row>
    <row r="14467" spans="3:9">
      <c r="C14467" s="294"/>
      <c r="E14467" s="294"/>
      <c r="I14467" s="294"/>
    </row>
    <row r="14468" spans="3:9">
      <c r="C14468" s="294"/>
      <c r="E14468" s="294"/>
      <c r="I14468" s="294"/>
    </row>
    <row r="14469" spans="3:9">
      <c r="C14469" s="294"/>
      <c r="E14469" s="294"/>
      <c r="I14469" s="294"/>
    </row>
    <row r="14470" spans="3:9">
      <c r="C14470" s="294"/>
      <c r="E14470" s="294"/>
      <c r="I14470" s="294"/>
    </row>
    <row r="14471" spans="3:9">
      <c r="C14471" s="294"/>
      <c r="E14471" s="294"/>
      <c r="I14471" s="294"/>
    </row>
    <row r="14472" spans="3:9">
      <c r="C14472" s="294"/>
      <c r="E14472" s="294"/>
      <c r="I14472" s="294"/>
    </row>
    <row r="14473" spans="3:9">
      <c r="C14473" s="294"/>
      <c r="E14473" s="294"/>
      <c r="I14473" s="294"/>
    </row>
    <row r="14474" spans="3:9">
      <c r="C14474" s="294"/>
      <c r="E14474" s="294"/>
      <c r="I14474" s="294"/>
    </row>
    <row r="14475" spans="3:9">
      <c r="C14475" s="294"/>
      <c r="E14475" s="294"/>
      <c r="I14475" s="294"/>
    </row>
    <row r="14476" spans="3:9">
      <c r="C14476" s="294"/>
      <c r="E14476" s="294"/>
      <c r="I14476" s="294"/>
    </row>
    <row r="14477" spans="3:9">
      <c r="C14477" s="294"/>
      <c r="E14477" s="294"/>
      <c r="I14477" s="294"/>
    </row>
    <row r="14478" spans="3:9">
      <c r="C14478" s="294"/>
      <c r="E14478" s="294"/>
      <c r="I14478" s="294"/>
    </row>
    <row r="14479" spans="3:9">
      <c r="C14479" s="294"/>
      <c r="E14479" s="294"/>
      <c r="I14479" s="294"/>
    </row>
    <row r="14480" spans="3:9">
      <c r="C14480" s="294"/>
      <c r="E14480" s="294"/>
      <c r="I14480" s="294"/>
    </row>
    <row r="14481" spans="3:9">
      <c r="C14481" s="294"/>
      <c r="E14481" s="294"/>
      <c r="I14481" s="294"/>
    </row>
    <row r="14482" spans="3:9">
      <c r="C14482" s="294"/>
      <c r="E14482" s="294"/>
      <c r="I14482" s="294"/>
    </row>
    <row r="14483" spans="3:9">
      <c r="C14483" s="294"/>
      <c r="E14483" s="294"/>
      <c r="I14483" s="294"/>
    </row>
    <row r="14484" spans="3:9">
      <c r="C14484" s="294"/>
      <c r="E14484" s="294"/>
      <c r="I14484" s="294"/>
    </row>
    <row r="14485" spans="3:9">
      <c r="C14485" s="294"/>
      <c r="E14485" s="294"/>
      <c r="I14485" s="294"/>
    </row>
    <row r="14486" spans="3:9">
      <c r="C14486" s="294"/>
      <c r="E14486" s="294"/>
      <c r="I14486" s="294"/>
    </row>
    <row r="14487" spans="3:9">
      <c r="C14487" s="294"/>
      <c r="E14487" s="294"/>
      <c r="I14487" s="294"/>
    </row>
    <row r="14488" spans="3:9">
      <c r="C14488" s="294"/>
      <c r="E14488" s="294"/>
      <c r="I14488" s="294"/>
    </row>
    <row r="14489" spans="3:9">
      <c r="C14489" s="294"/>
      <c r="E14489" s="294"/>
      <c r="I14489" s="294"/>
    </row>
    <row r="14490" spans="3:9">
      <c r="C14490" s="294"/>
      <c r="E14490" s="294"/>
      <c r="I14490" s="294"/>
    </row>
    <row r="14491" spans="3:9">
      <c r="C14491" s="294"/>
      <c r="E14491" s="294"/>
      <c r="I14491" s="294"/>
    </row>
    <row r="14492" spans="3:9">
      <c r="C14492" s="294"/>
      <c r="E14492" s="294"/>
      <c r="I14492" s="294"/>
    </row>
    <row r="14493" spans="3:9">
      <c r="C14493" s="294"/>
      <c r="E14493" s="294"/>
      <c r="I14493" s="294"/>
    </row>
    <row r="14494" spans="3:9">
      <c r="C14494" s="294"/>
      <c r="E14494" s="294"/>
      <c r="I14494" s="294"/>
    </row>
    <row r="14495" spans="3:9">
      <c r="C14495" s="294"/>
      <c r="E14495" s="294"/>
      <c r="I14495" s="294"/>
    </row>
    <row r="14496" spans="3:9">
      <c r="C14496" s="294"/>
      <c r="E14496" s="294"/>
      <c r="I14496" s="294"/>
    </row>
    <row r="14497" spans="3:9">
      <c r="C14497" s="294"/>
      <c r="E14497" s="294"/>
      <c r="I14497" s="294"/>
    </row>
    <row r="14498" spans="3:9">
      <c r="C14498" s="294"/>
      <c r="E14498" s="294"/>
      <c r="I14498" s="294"/>
    </row>
    <row r="14499" spans="3:9">
      <c r="C14499" s="294"/>
      <c r="E14499" s="294"/>
      <c r="I14499" s="294"/>
    </row>
    <row r="14500" spans="3:9">
      <c r="C14500" s="294"/>
      <c r="E14500" s="294"/>
      <c r="I14500" s="294"/>
    </row>
    <row r="14501" spans="3:9">
      <c r="C14501" s="294"/>
      <c r="E14501" s="294"/>
      <c r="I14501" s="294"/>
    </row>
    <row r="14502" spans="3:9">
      <c r="C14502" s="294"/>
      <c r="E14502" s="294"/>
      <c r="I14502" s="294"/>
    </row>
    <row r="14503" spans="3:9">
      <c r="C14503" s="294"/>
      <c r="E14503" s="294"/>
      <c r="I14503" s="294"/>
    </row>
    <row r="14504" spans="3:9">
      <c r="C14504" s="294"/>
      <c r="E14504" s="294"/>
      <c r="I14504" s="294"/>
    </row>
    <row r="14505" spans="3:9">
      <c r="C14505" s="294"/>
      <c r="E14505" s="294"/>
      <c r="I14505" s="294"/>
    </row>
    <row r="14506" spans="3:9">
      <c r="C14506" s="294"/>
      <c r="E14506" s="294"/>
      <c r="I14506" s="294"/>
    </row>
    <row r="14507" spans="3:9">
      <c r="C14507" s="294"/>
      <c r="E14507" s="294"/>
      <c r="I14507" s="294"/>
    </row>
    <row r="14508" spans="3:9">
      <c r="C14508" s="294"/>
      <c r="E14508" s="294"/>
      <c r="I14508" s="294"/>
    </row>
    <row r="14509" spans="3:9">
      <c r="C14509" s="294"/>
      <c r="E14509" s="294"/>
      <c r="I14509" s="294"/>
    </row>
    <row r="14510" spans="3:9">
      <c r="C14510" s="294"/>
      <c r="E14510" s="294"/>
      <c r="I14510" s="294"/>
    </row>
    <row r="14511" spans="3:9">
      <c r="C14511" s="294"/>
      <c r="E14511" s="294"/>
      <c r="I14511" s="294"/>
    </row>
    <row r="14512" spans="3:9">
      <c r="C14512" s="294"/>
      <c r="E14512" s="294"/>
      <c r="I14512" s="294"/>
    </row>
    <row r="14513" spans="3:9">
      <c r="C14513" s="294"/>
      <c r="E14513" s="294"/>
      <c r="I14513" s="294"/>
    </row>
    <row r="14514" spans="3:9">
      <c r="C14514" s="294"/>
      <c r="E14514" s="294"/>
      <c r="I14514" s="294"/>
    </row>
    <row r="14515" spans="3:9">
      <c r="C14515" s="294"/>
      <c r="E14515" s="294"/>
      <c r="I14515" s="294"/>
    </row>
    <row r="14516" spans="3:9">
      <c r="C14516" s="294"/>
      <c r="E14516" s="294"/>
      <c r="I14516" s="294"/>
    </row>
    <row r="14517" spans="3:9">
      <c r="C14517" s="294"/>
      <c r="E14517" s="294"/>
      <c r="I14517" s="294"/>
    </row>
    <row r="14518" spans="3:9">
      <c r="C14518" s="294"/>
      <c r="E14518" s="294"/>
      <c r="I14518" s="294"/>
    </row>
    <row r="14519" spans="3:9">
      <c r="C14519" s="294"/>
      <c r="E14519" s="294"/>
      <c r="I14519" s="294"/>
    </row>
    <row r="14520" spans="3:9">
      <c r="C14520" s="294"/>
      <c r="E14520" s="294"/>
      <c r="I14520" s="294"/>
    </row>
    <row r="14521" spans="3:9">
      <c r="C14521" s="294"/>
      <c r="E14521" s="294"/>
      <c r="I14521" s="294"/>
    </row>
    <row r="14522" spans="3:9">
      <c r="C14522" s="294"/>
      <c r="E14522" s="294"/>
      <c r="I14522" s="294"/>
    </row>
    <row r="14523" spans="3:9">
      <c r="C14523" s="294"/>
      <c r="E14523" s="294"/>
      <c r="I14523" s="294"/>
    </row>
    <row r="14524" spans="3:9">
      <c r="C14524" s="294"/>
      <c r="E14524" s="294"/>
      <c r="I14524" s="294"/>
    </row>
    <row r="14525" spans="3:9">
      <c r="C14525" s="294"/>
      <c r="E14525" s="294"/>
      <c r="I14525" s="294"/>
    </row>
    <row r="14526" spans="3:9">
      <c r="C14526" s="294"/>
      <c r="E14526" s="294"/>
      <c r="I14526" s="294"/>
    </row>
    <row r="14527" spans="3:9">
      <c r="C14527" s="294"/>
      <c r="E14527" s="294"/>
      <c r="I14527" s="294"/>
    </row>
    <row r="14528" spans="3:9">
      <c r="C14528" s="294"/>
      <c r="E14528" s="294"/>
      <c r="I14528" s="294"/>
    </row>
    <row r="14529" spans="3:9">
      <c r="C14529" s="294"/>
      <c r="E14529" s="294"/>
      <c r="I14529" s="294"/>
    </row>
    <row r="14530" spans="3:9">
      <c r="C14530" s="294"/>
      <c r="E14530" s="294"/>
      <c r="I14530" s="294"/>
    </row>
    <row r="14531" spans="3:9">
      <c r="C14531" s="294"/>
      <c r="E14531" s="294"/>
      <c r="I14531" s="294"/>
    </row>
    <row r="14532" spans="3:9">
      <c r="C14532" s="294"/>
      <c r="E14532" s="294"/>
      <c r="I14532" s="294"/>
    </row>
    <row r="14533" spans="3:9">
      <c r="C14533" s="294"/>
      <c r="E14533" s="294"/>
      <c r="I14533" s="294"/>
    </row>
    <row r="14534" spans="3:9">
      <c r="C14534" s="294"/>
      <c r="E14534" s="294"/>
      <c r="I14534" s="294"/>
    </row>
    <row r="14535" spans="3:9">
      <c r="C14535" s="294"/>
      <c r="E14535" s="294"/>
      <c r="I14535" s="294"/>
    </row>
    <row r="14536" spans="3:9">
      <c r="C14536" s="294"/>
      <c r="E14536" s="294"/>
      <c r="I14536" s="294"/>
    </row>
    <row r="14537" spans="3:9">
      <c r="C14537" s="294"/>
      <c r="E14537" s="294"/>
      <c r="I14537" s="294"/>
    </row>
    <row r="14538" spans="3:9">
      <c r="C14538" s="294"/>
      <c r="E14538" s="294"/>
      <c r="I14538" s="294"/>
    </row>
    <row r="14539" spans="3:9">
      <c r="C14539" s="294"/>
      <c r="E14539" s="294"/>
      <c r="I14539" s="294"/>
    </row>
    <row r="14540" spans="3:9">
      <c r="C14540" s="294"/>
      <c r="E14540" s="294"/>
      <c r="I14540" s="294"/>
    </row>
    <row r="14541" spans="3:9">
      <c r="C14541" s="294"/>
      <c r="E14541" s="294"/>
      <c r="I14541" s="294"/>
    </row>
    <row r="14542" spans="3:9">
      <c r="C14542" s="294"/>
      <c r="E14542" s="294"/>
      <c r="I14542" s="294"/>
    </row>
    <row r="14543" spans="3:9">
      <c r="C14543" s="294"/>
      <c r="E14543" s="294"/>
      <c r="I14543" s="294"/>
    </row>
    <row r="14544" spans="3:9">
      <c r="C14544" s="294"/>
      <c r="E14544" s="294"/>
      <c r="I14544" s="294"/>
    </row>
    <row r="14545" spans="3:9">
      <c r="C14545" s="294"/>
      <c r="E14545" s="294"/>
      <c r="I14545" s="294"/>
    </row>
    <row r="14546" spans="3:9">
      <c r="C14546" s="294"/>
      <c r="E14546" s="294"/>
      <c r="I14546" s="294"/>
    </row>
    <row r="14547" spans="3:9">
      <c r="C14547" s="294"/>
      <c r="E14547" s="294"/>
      <c r="I14547" s="294"/>
    </row>
    <row r="14548" spans="3:9">
      <c r="C14548" s="294"/>
      <c r="E14548" s="294"/>
      <c r="I14548" s="294"/>
    </row>
    <row r="14549" spans="3:9">
      <c r="C14549" s="294"/>
      <c r="E14549" s="294"/>
      <c r="I14549" s="294"/>
    </row>
    <row r="14550" spans="3:9">
      <c r="C14550" s="294"/>
      <c r="E14550" s="294"/>
      <c r="I14550" s="294"/>
    </row>
    <row r="14551" spans="3:9">
      <c r="C14551" s="294"/>
      <c r="E14551" s="294"/>
      <c r="I14551" s="294"/>
    </row>
    <row r="14552" spans="3:9">
      <c r="C14552" s="294"/>
      <c r="E14552" s="294"/>
      <c r="I14552" s="294"/>
    </row>
    <row r="14553" spans="3:9">
      <c r="C14553" s="294"/>
      <c r="E14553" s="294"/>
      <c r="I14553" s="294"/>
    </row>
    <row r="14554" spans="3:9">
      <c r="C14554" s="294"/>
      <c r="E14554" s="294"/>
      <c r="I14554" s="294"/>
    </row>
    <row r="14555" spans="3:9">
      <c r="C14555" s="294"/>
      <c r="E14555" s="294"/>
      <c r="I14555" s="294"/>
    </row>
    <row r="14556" spans="3:9">
      <c r="C14556" s="294"/>
      <c r="E14556" s="294"/>
      <c r="I14556" s="294"/>
    </row>
    <row r="14557" spans="3:9">
      <c r="C14557" s="294"/>
      <c r="E14557" s="294"/>
      <c r="I14557" s="294"/>
    </row>
    <row r="14558" spans="3:9">
      <c r="C14558" s="294"/>
      <c r="E14558" s="294"/>
      <c r="I14558" s="294"/>
    </row>
    <row r="14559" spans="3:9">
      <c r="C14559" s="294"/>
      <c r="E14559" s="294"/>
      <c r="I14559" s="294"/>
    </row>
    <row r="14560" spans="3:9">
      <c r="C14560" s="294"/>
      <c r="E14560" s="294"/>
      <c r="I14560" s="294"/>
    </row>
    <row r="14561" spans="3:9">
      <c r="C14561" s="294"/>
      <c r="E14561" s="294"/>
      <c r="I14561" s="294"/>
    </row>
    <row r="14562" spans="3:9">
      <c r="C14562" s="294"/>
      <c r="E14562" s="294"/>
      <c r="I14562" s="294"/>
    </row>
    <row r="14563" spans="3:9">
      <c r="C14563" s="294"/>
      <c r="E14563" s="294"/>
      <c r="I14563" s="294"/>
    </row>
    <row r="14564" spans="3:9">
      <c r="C14564" s="294"/>
      <c r="E14564" s="294"/>
      <c r="I14564" s="294"/>
    </row>
    <row r="14565" spans="3:9">
      <c r="C14565" s="294"/>
      <c r="E14565" s="294"/>
      <c r="I14565" s="294"/>
    </row>
    <row r="14566" spans="3:9">
      <c r="C14566" s="294"/>
      <c r="E14566" s="294"/>
      <c r="I14566" s="294"/>
    </row>
    <row r="14567" spans="3:9">
      <c r="C14567" s="294"/>
      <c r="E14567" s="294"/>
      <c r="I14567" s="294"/>
    </row>
    <row r="14568" spans="3:9">
      <c r="C14568" s="294"/>
      <c r="E14568" s="294"/>
      <c r="I14568" s="294"/>
    </row>
    <row r="14569" spans="3:9">
      <c r="C14569" s="294"/>
      <c r="E14569" s="294"/>
      <c r="I14569" s="294"/>
    </row>
    <row r="14570" spans="3:9">
      <c r="C14570" s="294"/>
      <c r="E14570" s="294"/>
      <c r="I14570" s="294"/>
    </row>
    <row r="14571" spans="3:9">
      <c r="C14571" s="294"/>
      <c r="E14571" s="294"/>
      <c r="I14571" s="294"/>
    </row>
    <row r="14572" spans="3:9">
      <c r="C14572" s="294"/>
      <c r="E14572" s="294"/>
      <c r="I14572" s="294"/>
    </row>
    <row r="14573" spans="3:9">
      <c r="C14573" s="294"/>
      <c r="E14573" s="294"/>
      <c r="I14573" s="294"/>
    </row>
    <row r="14574" spans="3:9">
      <c r="C14574" s="294"/>
      <c r="E14574" s="294"/>
      <c r="I14574" s="294"/>
    </row>
    <row r="14575" spans="3:9">
      <c r="C14575" s="294"/>
      <c r="E14575" s="294"/>
      <c r="I14575" s="294"/>
    </row>
    <row r="14576" spans="3:9">
      <c r="C14576" s="294"/>
      <c r="E14576" s="294"/>
      <c r="I14576" s="294"/>
    </row>
    <row r="14577" spans="3:9">
      <c r="C14577" s="294"/>
      <c r="E14577" s="294"/>
      <c r="I14577" s="294"/>
    </row>
    <row r="14578" spans="3:9">
      <c r="C14578" s="294"/>
      <c r="E14578" s="294"/>
      <c r="I14578" s="294"/>
    </row>
    <row r="14579" spans="3:9">
      <c r="C14579" s="294"/>
      <c r="E14579" s="294"/>
      <c r="I14579" s="294"/>
    </row>
    <row r="14580" spans="3:9">
      <c r="C14580" s="294"/>
      <c r="E14580" s="294"/>
      <c r="I14580" s="294"/>
    </row>
    <row r="14581" spans="3:9">
      <c r="C14581" s="294"/>
      <c r="E14581" s="294"/>
      <c r="I14581" s="294"/>
    </row>
    <row r="14582" spans="3:9">
      <c r="C14582" s="294"/>
      <c r="E14582" s="294"/>
      <c r="I14582" s="294"/>
    </row>
    <row r="14583" spans="3:9">
      <c r="C14583" s="294"/>
      <c r="E14583" s="294"/>
      <c r="I14583" s="294"/>
    </row>
    <row r="14584" spans="3:9">
      <c r="C14584" s="294"/>
      <c r="E14584" s="294"/>
      <c r="I14584" s="294"/>
    </row>
    <row r="14585" spans="3:9">
      <c r="C14585" s="294"/>
      <c r="E14585" s="294"/>
      <c r="I14585" s="294"/>
    </row>
    <row r="14586" spans="3:9">
      <c r="C14586" s="294"/>
      <c r="E14586" s="294"/>
      <c r="I14586" s="294"/>
    </row>
    <row r="14587" spans="3:9">
      <c r="C14587" s="294"/>
      <c r="E14587" s="294"/>
      <c r="I14587" s="294"/>
    </row>
    <row r="14588" spans="3:9">
      <c r="C14588" s="294"/>
      <c r="E14588" s="294"/>
      <c r="I14588" s="294"/>
    </row>
    <row r="14589" spans="3:9">
      <c r="C14589" s="294"/>
      <c r="E14589" s="294"/>
      <c r="I14589" s="294"/>
    </row>
    <row r="14590" spans="3:9">
      <c r="C14590" s="294"/>
      <c r="E14590" s="294"/>
      <c r="I14590" s="294"/>
    </row>
    <row r="14591" spans="3:9">
      <c r="C14591" s="294"/>
      <c r="E14591" s="294"/>
      <c r="I14591" s="294"/>
    </row>
    <row r="14592" spans="3:9">
      <c r="C14592" s="294"/>
      <c r="E14592" s="294"/>
      <c r="I14592" s="294"/>
    </row>
    <row r="14593" spans="3:9">
      <c r="C14593" s="294"/>
      <c r="E14593" s="294"/>
      <c r="I14593" s="294"/>
    </row>
    <row r="14594" spans="3:9">
      <c r="C14594" s="294"/>
      <c r="E14594" s="294"/>
      <c r="I14594" s="294"/>
    </row>
    <row r="14595" spans="3:9">
      <c r="C14595" s="294"/>
      <c r="E14595" s="294"/>
      <c r="I14595" s="294"/>
    </row>
    <row r="14596" spans="3:9">
      <c r="C14596" s="294"/>
      <c r="E14596" s="294"/>
      <c r="I14596" s="294"/>
    </row>
    <row r="14597" spans="3:9">
      <c r="C14597" s="294"/>
      <c r="E14597" s="294"/>
      <c r="I14597" s="294"/>
    </row>
    <row r="14598" spans="3:9">
      <c r="C14598" s="294"/>
      <c r="E14598" s="294"/>
      <c r="I14598" s="294"/>
    </row>
    <row r="14599" spans="3:9">
      <c r="C14599" s="294"/>
      <c r="E14599" s="294"/>
      <c r="I14599" s="294"/>
    </row>
    <row r="14600" spans="3:9">
      <c r="C14600" s="294"/>
      <c r="E14600" s="294"/>
      <c r="I14600" s="294"/>
    </row>
    <row r="14601" spans="3:9">
      <c r="C14601" s="294"/>
      <c r="E14601" s="294"/>
      <c r="I14601" s="294"/>
    </row>
    <row r="14602" spans="3:9">
      <c r="C14602" s="294"/>
      <c r="E14602" s="294"/>
      <c r="I14602" s="294"/>
    </row>
    <row r="14603" spans="3:9">
      <c r="C14603" s="294"/>
      <c r="E14603" s="294"/>
      <c r="I14603" s="294"/>
    </row>
    <row r="14604" spans="3:9">
      <c r="C14604" s="294"/>
      <c r="E14604" s="294"/>
      <c r="I14604" s="294"/>
    </row>
    <row r="14605" spans="3:9">
      <c r="C14605" s="294"/>
      <c r="E14605" s="294"/>
      <c r="I14605" s="294"/>
    </row>
    <row r="14606" spans="3:9">
      <c r="C14606" s="294"/>
      <c r="E14606" s="294"/>
      <c r="I14606" s="294"/>
    </row>
    <row r="14607" spans="3:9">
      <c r="C14607" s="294"/>
      <c r="E14607" s="294"/>
      <c r="I14607" s="294"/>
    </row>
    <row r="14608" spans="3:9">
      <c r="C14608" s="294"/>
      <c r="E14608" s="294"/>
      <c r="I14608" s="294"/>
    </row>
    <row r="14609" spans="3:9">
      <c r="C14609" s="294"/>
      <c r="E14609" s="294"/>
      <c r="I14609" s="294"/>
    </row>
    <row r="14610" spans="3:9">
      <c r="C14610" s="294"/>
      <c r="E14610" s="294"/>
      <c r="I14610" s="294"/>
    </row>
    <row r="14611" spans="3:9">
      <c r="C14611" s="294"/>
      <c r="E14611" s="294"/>
      <c r="I14611" s="294"/>
    </row>
    <row r="14612" spans="3:9">
      <c r="C14612" s="294"/>
      <c r="E14612" s="294"/>
      <c r="I14612" s="294"/>
    </row>
    <row r="14613" spans="3:9">
      <c r="C14613" s="294"/>
      <c r="E14613" s="294"/>
      <c r="I14613" s="294"/>
    </row>
    <row r="14614" spans="3:9">
      <c r="C14614" s="294"/>
      <c r="E14614" s="294"/>
      <c r="I14614" s="294"/>
    </row>
    <row r="14615" spans="3:9">
      <c r="C14615" s="294"/>
      <c r="E14615" s="294"/>
      <c r="I14615" s="294"/>
    </row>
    <row r="14616" spans="3:9">
      <c r="C14616" s="294"/>
      <c r="E14616" s="294"/>
      <c r="I14616" s="294"/>
    </row>
    <row r="14617" spans="3:9">
      <c r="C14617" s="294"/>
      <c r="E14617" s="294"/>
      <c r="I14617" s="294"/>
    </row>
    <row r="14618" spans="3:9">
      <c r="C14618" s="294"/>
      <c r="E14618" s="294"/>
      <c r="I14618" s="294"/>
    </row>
    <row r="14619" spans="3:9">
      <c r="C14619" s="294"/>
      <c r="E14619" s="294"/>
      <c r="I14619" s="294"/>
    </row>
    <row r="14620" spans="3:9">
      <c r="C14620" s="294"/>
      <c r="E14620" s="294"/>
      <c r="I14620" s="294"/>
    </row>
    <row r="14621" spans="3:9">
      <c r="C14621" s="294"/>
      <c r="E14621" s="294"/>
      <c r="I14621" s="294"/>
    </row>
    <row r="14622" spans="3:9">
      <c r="C14622" s="294"/>
      <c r="E14622" s="294"/>
      <c r="I14622" s="294"/>
    </row>
    <row r="14623" spans="3:9">
      <c r="C14623" s="294"/>
      <c r="E14623" s="294"/>
      <c r="I14623" s="294"/>
    </row>
    <row r="14624" spans="3:9">
      <c r="C14624" s="294"/>
      <c r="E14624" s="294"/>
      <c r="I14624" s="294"/>
    </row>
    <row r="14625" spans="3:9">
      <c r="C14625" s="294"/>
      <c r="E14625" s="294"/>
      <c r="I14625" s="294"/>
    </row>
    <row r="14626" spans="3:9">
      <c r="C14626" s="294"/>
      <c r="E14626" s="294"/>
      <c r="I14626" s="294"/>
    </row>
    <row r="14627" spans="3:9">
      <c r="C14627" s="294"/>
      <c r="E14627" s="294"/>
      <c r="I14627" s="294"/>
    </row>
    <row r="14628" spans="3:9">
      <c r="C14628" s="294"/>
      <c r="E14628" s="294"/>
      <c r="I14628" s="294"/>
    </row>
    <row r="14629" spans="3:9">
      <c r="C14629" s="294"/>
      <c r="E14629" s="294"/>
      <c r="I14629" s="294"/>
    </row>
    <row r="14630" spans="3:9">
      <c r="C14630" s="294"/>
      <c r="E14630" s="294"/>
      <c r="I14630" s="294"/>
    </row>
    <row r="14631" spans="3:9">
      <c r="C14631" s="294"/>
      <c r="E14631" s="294"/>
      <c r="I14631" s="294"/>
    </row>
    <row r="14632" spans="3:9">
      <c r="C14632" s="294"/>
      <c r="E14632" s="294"/>
      <c r="I14632" s="294"/>
    </row>
    <row r="14633" spans="3:9">
      <c r="C14633" s="294"/>
      <c r="E14633" s="294"/>
      <c r="I14633" s="294"/>
    </row>
    <row r="14634" spans="3:9">
      <c r="C14634" s="294"/>
      <c r="E14634" s="294"/>
      <c r="I14634" s="294"/>
    </row>
    <row r="14635" spans="3:9">
      <c r="C14635" s="294"/>
      <c r="E14635" s="294"/>
      <c r="I14635" s="294"/>
    </row>
    <row r="14636" spans="3:9">
      <c r="C14636" s="294"/>
      <c r="E14636" s="294"/>
      <c r="I14636" s="294"/>
    </row>
    <row r="14637" spans="3:9">
      <c r="C14637" s="294"/>
      <c r="E14637" s="294"/>
      <c r="I14637" s="294"/>
    </row>
    <row r="14638" spans="3:9">
      <c r="C14638" s="294"/>
      <c r="E14638" s="294"/>
      <c r="I14638" s="294"/>
    </row>
    <row r="14639" spans="3:9">
      <c r="C14639" s="294"/>
      <c r="E14639" s="294"/>
      <c r="I14639" s="294"/>
    </row>
    <row r="14640" spans="3:9">
      <c r="C14640" s="294"/>
      <c r="E14640" s="294"/>
      <c r="I14640" s="294"/>
    </row>
    <row r="14641" spans="3:9">
      <c r="C14641" s="294"/>
      <c r="E14641" s="294"/>
      <c r="I14641" s="294"/>
    </row>
    <row r="14642" spans="3:9">
      <c r="C14642" s="294"/>
      <c r="E14642" s="294"/>
      <c r="I14642" s="294"/>
    </row>
    <row r="14643" spans="3:9">
      <c r="C14643" s="294"/>
      <c r="E14643" s="294"/>
      <c r="I14643" s="294"/>
    </row>
    <row r="14644" spans="3:9">
      <c r="C14644" s="294"/>
      <c r="E14644" s="294"/>
      <c r="I14644" s="294"/>
    </row>
    <row r="14645" spans="3:9">
      <c r="C14645" s="294"/>
      <c r="E14645" s="294"/>
      <c r="I14645" s="294"/>
    </row>
    <row r="14646" spans="3:9">
      <c r="C14646" s="294"/>
      <c r="E14646" s="294"/>
      <c r="I14646" s="294"/>
    </row>
    <row r="14647" spans="3:9">
      <c r="C14647" s="294"/>
      <c r="E14647" s="294"/>
      <c r="I14647" s="294"/>
    </row>
    <row r="14648" spans="3:9">
      <c r="C14648" s="294"/>
      <c r="E14648" s="294"/>
      <c r="I14648" s="294"/>
    </row>
    <row r="14649" spans="3:9">
      <c r="C14649" s="294"/>
      <c r="E14649" s="294"/>
      <c r="I14649" s="294"/>
    </row>
    <row r="14650" spans="3:9">
      <c r="C14650" s="294"/>
      <c r="E14650" s="294"/>
      <c r="I14650" s="294"/>
    </row>
    <row r="14651" spans="3:9">
      <c r="C14651" s="294"/>
      <c r="E14651" s="294"/>
      <c r="I14651" s="294"/>
    </row>
    <row r="14652" spans="3:9">
      <c r="C14652" s="294"/>
      <c r="E14652" s="294"/>
      <c r="I14652" s="294"/>
    </row>
    <row r="14653" spans="3:9">
      <c r="C14653" s="294"/>
      <c r="E14653" s="294"/>
      <c r="I14653" s="294"/>
    </row>
    <row r="14654" spans="3:9">
      <c r="C14654" s="294"/>
      <c r="E14654" s="294"/>
      <c r="I14654" s="294"/>
    </row>
    <row r="14655" spans="3:9">
      <c r="C14655" s="294"/>
      <c r="E14655" s="294"/>
      <c r="I14655" s="294"/>
    </row>
    <row r="14656" spans="3:9">
      <c r="C14656" s="294"/>
      <c r="E14656" s="294"/>
      <c r="I14656" s="294"/>
    </row>
    <row r="14657" spans="3:9">
      <c r="C14657" s="294"/>
      <c r="E14657" s="294"/>
      <c r="I14657" s="294"/>
    </row>
    <row r="14658" spans="3:9">
      <c r="C14658" s="294"/>
      <c r="E14658" s="294"/>
      <c r="I14658" s="294"/>
    </row>
    <row r="14659" spans="3:9">
      <c r="C14659" s="294"/>
      <c r="E14659" s="294"/>
      <c r="I14659" s="294"/>
    </row>
    <row r="14660" spans="3:9">
      <c r="C14660" s="294"/>
      <c r="E14660" s="294"/>
      <c r="I14660" s="294"/>
    </row>
    <row r="14661" spans="3:9">
      <c r="C14661" s="294"/>
      <c r="E14661" s="294"/>
      <c r="I14661" s="294"/>
    </row>
    <row r="14662" spans="3:9">
      <c r="C14662" s="294"/>
      <c r="E14662" s="294"/>
      <c r="I14662" s="294"/>
    </row>
    <row r="14663" spans="3:9">
      <c r="C14663" s="294"/>
      <c r="E14663" s="294"/>
      <c r="I14663" s="294"/>
    </row>
    <row r="14664" spans="3:9">
      <c r="C14664" s="294"/>
      <c r="E14664" s="294"/>
      <c r="I14664" s="294"/>
    </row>
    <row r="14665" spans="3:9">
      <c r="C14665" s="294"/>
      <c r="E14665" s="294"/>
      <c r="I14665" s="294"/>
    </row>
    <row r="14666" spans="3:9">
      <c r="C14666" s="294"/>
      <c r="E14666" s="294"/>
      <c r="I14666" s="294"/>
    </row>
    <row r="14667" spans="3:9">
      <c r="C14667" s="294"/>
      <c r="E14667" s="294"/>
      <c r="I14667" s="294"/>
    </row>
    <row r="14668" spans="3:9">
      <c r="C14668" s="294"/>
      <c r="E14668" s="294"/>
      <c r="I14668" s="294"/>
    </row>
    <row r="14669" spans="3:9">
      <c r="C14669" s="294"/>
      <c r="E14669" s="294"/>
      <c r="I14669" s="294"/>
    </row>
    <row r="14670" spans="3:9">
      <c r="C14670" s="294"/>
      <c r="E14670" s="294"/>
      <c r="I14670" s="294"/>
    </row>
    <row r="14671" spans="3:9">
      <c r="C14671" s="294"/>
      <c r="E14671" s="294"/>
      <c r="I14671" s="294"/>
    </row>
    <row r="14672" spans="3:9">
      <c r="C14672" s="294"/>
      <c r="E14672" s="294"/>
      <c r="I14672" s="294"/>
    </row>
    <row r="14673" spans="3:9">
      <c r="C14673" s="294"/>
      <c r="E14673" s="294"/>
      <c r="I14673" s="294"/>
    </row>
    <row r="14674" spans="3:9">
      <c r="C14674" s="294"/>
      <c r="E14674" s="294"/>
      <c r="I14674" s="294"/>
    </row>
    <row r="14675" spans="3:9">
      <c r="C14675" s="294"/>
      <c r="E14675" s="294"/>
      <c r="I14675" s="294"/>
    </row>
    <row r="14676" spans="3:9">
      <c r="C14676" s="294"/>
      <c r="E14676" s="294"/>
      <c r="I14676" s="294"/>
    </row>
    <row r="14677" spans="3:9">
      <c r="C14677" s="294"/>
      <c r="E14677" s="294"/>
      <c r="I14677" s="294"/>
    </row>
    <row r="14678" spans="3:9">
      <c r="C14678" s="294"/>
      <c r="E14678" s="294"/>
      <c r="I14678" s="294"/>
    </row>
    <row r="14679" spans="3:9">
      <c r="C14679" s="294"/>
      <c r="E14679" s="294"/>
      <c r="I14679" s="294"/>
    </row>
    <row r="14680" spans="3:9">
      <c r="C14680" s="294"/>
      <c r="E14680" s="294"/>
      <c r="I14680" s="294"/>
    </row>
    <row r="14681" spans="3:9">
      <c r="C14681" s="294"/>
      <c r="E14681" s="294"/>
      <c r="I14681" s="294"/>
    </row>
    <row r="14682" spans="3:9">
      <c r="C14682" s="294"/>
      <c r="E14682" s="294"/>
      <c r="I14682" s="294"/>
    </row>
    <row r="14683" spans="3:9">
      <c r="C14683" s="294"/>
      <c r="E14683" s="294"/>
      <c r="I14683" s="294"/>
    </row>
    <row r="14684" spans="3:9">
      <c r="C14684" s="294"/>
      <c r="E14684" s="294"/>
      <c r="I14684" s="294"/>
    </row>
    <row r="14685" spans="3:9">
      <c r="C14685" s="294"/>
      <c r="E14685" s="294"/>
      <c r="I14685" s="294"/>
    </row>
    <row r="14686" spans="3:9">
      <c r="C14686" s="294"/>
      <c r="E14686" s="294"/>
      <c r="I14686" s="294"/>
    </row>
    <row r="14687" spans="3:9">
      <c r="C14687" s="294"/>
      <c r="E14687" s="294"/>
      <c r="I14687" s="294"/>
    </row>
    <row r="14688" spans="3:9">
      <c r="C14688" s="294"/>
      <c r="E14688" s="294"/>
      <c r="I14688" s="294"/>
    </row>
    <row r="14689" spans="3:9">
      <c r="C14689" s="294"/>
      <c r="E14689" s="294"/>
      <c r="I14689" s="294"/>
    </row>
    <row r="14690" spans="3:9">
      <c r="C14690" s="294"/>
      <c r="E14690" s="294"/>
      <c r="I14690" s="294"/>
    </row>
    <row r="14691" spans="3:9">
      <c r="C14691" s="294"/>
      <c r="E14691" s="294"/>
      <c r="I14691" s="294"/>
    </row>
    <row r="14692" spans="3:9">
      <c r="C14692" s="294"/>
      <c r="E14692" s="294"/>
      <c r="I14692" s="294"/>
    </row>
    <row r="14693" spans="3:9">
      <c r="C14693" s="294"/>
      <c r="E14693" s="294"/>
      <c r="I14693" s="294"/>
    </row>
    <row r="14694" spans="3:9">
      <c r="C14694" s="294"/>
      <c r="E14694" s="294"/>
      <c r="I14694" s="294"/>
    </row>
    <row r="14695" spans="3:9">
      <c r="C14695" s="294"/>
      <c r="E14695" s="294"/>
      <c r="I14695" s="294"/>
    </row>
    <row r="14696" spans="3:9">
      <c r="C14696" s="294"/>
      <c r="E14696" s="294"/>
      <c r="I14696" s="294"/>
    </row>
    <row r="14697" spans="3:9">
      <c r="C14697" s="294"/>
      <c r="E14697" s="294"/>
      <c r="I14697" s="294"/>
    </row>
    <row r="14698" spans="3:9">
      <c r="C14698" s="294"/>
      <c r="E14698" s="294"/>
      <c r="I14698" s="294"/>
    </row>
    <row r="14699" spans="3:9">
      <c r="C14699" s="294"/>
      <c r="E14699" s="294"/>
      <c r="I14699" s="294"/>
    </row>
    <row r="14700" spans="3:9">
      <c r="C14700" s="294"/>
      <c r="E14700" s="294"/>
      <c r="I14700" s="294"/>
    </row>
    <row r="14701" spans="3:9">
      <c r="C14701" s="294"/>
      <c r="E14701" s="294"/>
      <c r="I14701" s="294"/>
    </row>
    <row r="14702" spans="3:9">
      <c r="C14702" s="294"/>
      <c r="E14702" s="294"/>
      <c r="I14702" s="294"/>
    </row>
    <row r="14703" spans="3:9">
      <c r="C14703" s="294"/>
      <c r="E14703" s="294"/>
      <c r="I14703" s="294"/>
    </row>
    <row r="14704" spans="3:9">
      <c r="C14704" s="294"/>
      <c r="E14704" s="294"/>
      <c r="I14704" s="294"/>
    </row>
    <row r="14705" spans="3:9">
      <c r="C14705" s="294"/>
      <c r="E14705" s="294"/>
      <c r="I14705" s="294"/>
    </row>
    <row r="14706" spans="3:9">
      <c r="C14706" s="294"/>
      <c r="E14706" s="294"/>
      <c r="I14706" s="294"/>
    </row>
    <row r="14707" spans="3:9">
      <c r="C14707" s="294"/>
      <c r="E14707" s="294"/>
      <c r="I14707" s="294"/>
    </row>
    <row r="14708" spans="3:9">
      <c r="C14708" s="294"/>
      <c r="E14708" s="294"/>
      <c r="I14708" s="294"/>
    </row>
    <row r="14709" spans="3:9">
      <c r="C14709" s="294"/>
      <c r="E14709" s="294"/>
      <c r="I14709" s="294"/>
    </row>
    <row r="14710" spans="3:9">
      <c r="C14710" s="294"/>
      <c r="E14710" s="294"/>
      <c r="I14710" s="294"/>
    </row>
    <row r="14711" spans="3:9">
      <c r="C14711" s="294"/>
      <c r="E14711" s="294"/>
      <c r="I14711" s="294"/>
    </row>
    <row r="14712" spans="3:9">
      <c r="C14712" s="294"/>
      <c r="E14712" s="294"/>
      <c r="I14712" s="294"/>
    </row>
    <row r="14713" spans="3:9">
      <c r="C14713" s="294"/>
      <c r="E14713" s="294"/>
      <c r="I14713" s="294"/>
    </row>
    <row r="14714" spans="3:9">
      <c r="C14714" s="294"/>
      <c r="E14714" s="294"/>
      <c r="I14714" s="294"/>
    </row>
    <row r="14715" spans="3:9">
      <c r="C14715" s="294"/>
      <c r="E14715" s="294"/>
      <c r="I14715" s="294"/>
    </row>
    <row r="14716" spans="3:9">
      <c r="C14716" s="294"/>
      <c r="E14716" s="294"/>
      <c r="I14716" s="294"/>
    </row>
    <row r="14717" spans="3:9">
      <c r="C14717" s="294"/>
      <c r="E14717" s="294"/>
      <c r="I14717" s="294"/>
    </row>
    <row r="14718" spans="3:9">
      <c r="C14718" s="294"/>
      <c r="E14718" s="294"/>
      <c r="I14718" s="294"/>
    </row>
    <row r="14719" spans="3:9">
      <c r="C14719" s="294"/>
      <c r="E14719" s="294"/>
      <c r="I14719" s="294"/>
    </row>
    <row r="14720" spans="3:9">
      <c r="C14720" s="294"/>
      <c r="E14720" s="294"/>
      <c r="I14720" s="294"/>
    </row>
    <row r="14721" spans="3:9">
      <c r="C14721" s="294"/>
      <c r="E14721" s="294"/>
      <c r="I14721" s="294"/>
    </row>
    <row r="14722" spans="3:9">
      <c r="C14722" s="294"/>
      <c r="E14722" s="294"/>
      <c r="I14722" s="294"/>
    </row>
    <row r="14723" spans="3:9">
      <c r="C14723" s="294"/>
      <c r="E14723" s="294"/>
      <c r="I14723" s="294"/>
    </row>
    <row r="14724" spans="3:9">
      <c r="C14724" s="294"/>
      <c r="E14724" s="294"/>
      <c r="I14724" s="294"/>
    </row>
    <row r="14725" spans="3:9">
      <c r="C14725" s="294"/>
      <c r="E14725" s="294"/>
      <c r="I14725" s="294"/>
    </row>
    <row r="14726" spans="3:9">
      <c r="C14726" s="294"/>
      <c r="E14726" s="294"/>
      <c r="I14726" s="294"/>
    </row>
    <row r="14727" spans="3:9">
      <c r="C14727" s="294"/>
      <c r="E14727" s="294"/>
      <c r="I14727" s="294"/>
    </row>
    <row r="14728" spans="3:9">
      <c r="C14728" s="294"/>
      <c r="E14728" s="294"/>
      <c r="I14728" s="294"/>
    </row>
    <row r="14729" spans="3:9">
      <c r="C14729" s="294"/>
      <c r="E14729" s="294"/>
      <c r="I14729" s="294"/>
    </row>
    <row r="14730" spans="3:9">
      <c r="C14730" s="294"/>
      <c r="E14730" s="294"/>
      <c r="I14730" s="294"/>
    </row>
    <row r="14731" spans="3:9">
      <c r="C14731" s="294"/>
      <c r="E14731" s="294"/>
      <c r="I14731" s="294"/>
    </row>
    <row r="14732" spans="3:9">
      <c r="C14732" s="294"/>
      <c r="E14732" s="294"/>
      <c r="I14732" s="294"/>
    </row>
    <row r="14733" spans="3:9">
      <c r="C14733" s="294"/>
      <c r="E14733" s="294"/>
      <c r="I14733" s="294"/>
    </row>
    <row r="14734" spans="3:9">
      <c r="C14734" s="294"/>
      <c r="E14734" s="294"/>
      <c r="I14734" s="294"/>
    </row>
    <row r="14735" spans="3:9">
      <c r="C14735" s="294"/>
      <c r="E14735" s="294"/>
      <c r="I14735" s="294"/>
    </row>
    <row r="14736" spans="3:9">
      <c r="C14736" s="294"/>
      <c r="E14736" s="294"/>
      <c r="I14736" s="294"/>
    </row>
    <row r="14737" spans="3:9">
      <c r="C14737" s="294"/>
      <c r="E14737" s="294"/>
      <c r="I14737" s="294"/>
    </row>
    <row r="14738" spans="3:9">
      <c r="C14738" s="294"/>
      <c r="E14738" s="294"/>
      <c r="I14738" s="294"/>
    </row>
    <row r="14739" spans="3:9">
      <c r="C14739" s="294"/>
      <c r="E14739" s="294"/>
      <c r="I14739" s="294"/>
    </row>
    <row r="14740" spans="3:9">
      <c r="C14740" s="294"/>
      <c r="E14740" s="294"/>
      <c r="I14740" s="294"/>
    </row>
    <row r="14741" spans="3:9">
      <c r="C14741" s="294"/>
      <c r="E14741" s="294"/>
      <c r="I14741" s="294"/>
    </row>
    <row r="14742" spans="3:9">
      <c r="C14742" s="294"/>
      <c r="E14742" s="294"/>
      <c r="I14742" s="294"/>
    </row>
    <row r="14743" spans="3:9">
      <c r="C14743" s="294"/>
      <c r="E14743" s="294"/>
      <c r="I14743" s="294"/>
    </row>
    <row r="14744" spans="3:9">
      <c r="C14744" s="294"/>
      <c r="E14744" s="294"/>
      <c r="I14744" s="294"/>
    </row>
    <row r="14745" spans="3:9">
      <c r="C14745" s="294"/>
      <c r="E14745" s="294"/>
      <c r="I14745" s="294"/>
    </row>
    <row r="14746" spans="3:9">
      <c r="C14746" s="294"/>
      <c r="E14746" s="294"/>
      <c r="I14746" s="294"/>
    </row>
    <row r="14747" spans="3:9">
      <c r="C14747" s="294"/>
      <c r="E14747" s="294"/>
      <c r="I14747" s="294"/>
    </row>
    <row r="14748" spans="3:9">
      <c r="C14748" s="294"/>
      <c r="E14748" s="294"/>
      <c r="I14748" s="294"/>
    </row>
    <row r="14749" spans="3:9">
      <c r="C14749" s="294"/>
      <c r="E14749" s="294"/>
      <c r="I14749" s="294"/>
    </row>
    <row r="14750" spans="3:9">
      <c r="C14750" s="294"/>
      <c r="E14750" s="294"/>
      <c r="I14750" s="294"/>
    </row>
    <row r="14751" spans="3:9">
      <c r="C14751" s="294"/>
      <c r="E14751" s="294"/>
      <c r="I14751" s="294"/>
    </row>
    <row r="14752" spans="3:9">
      <c r="C14752" s="294"/>
      <c r="E14752" s="294"/>
      <c r="I14752" s="294"/>
    </row>
    <row r="14753" spans="3:9">
      <c r="C14753" s="294"/>
      <c r="E14753" s="294"/>
      <c r="I14753" s="294"/>
    </row>
    <row r="14754" spans="3:9">
      <c r="C14754" s="294"/>
      <c r="E14754" s="294"/>
      <c r="I14754" s="294"/>
    </row>
    <row r="14755" spans="3:9">
      <c r="C14755" s="294"/>
      <c r="E14755" s="294"/>
      <c r="I14755" s="294"/>
    </row>
    <row r="14756" spans="3:9">
      <c r="C14756" s="294"/>
      <c r="E14756" s="294"/>
      <c r="I14756" s="294"/>
    </row>
    <row r="14757" spans="3:9">
      <c r="C14757" s="294"/>
      <c r="E14757" s="294"/>
      <c r="I14757" s="294"/>
    </row>
    <row r="14758" spans="3:9">
      <c r="C14758" s="294"/>
      <c r="E14758" s="294"/>
      <c r="I14758" s="294"/>
    </row>
    <row r="14759" spans="3:9">
      <c r="C14759" s="294"/>
      <c r="E14759" s="294"/>
      <c r="I14759" s="294"/>
    </row>
    <row r="14760" spans="3:9">
      <c r="C14760" s="294"/>
      <c r="E14760" s="294"/>
      <c r="I14760" s="294"/>
    </row>
    <row r="14761" spans="3:9">
      <c r="C14761" s="294"/>
      <c r="E14761" s="294"/>
      <c r="I14761" s="294"/>
    </row>
    <row r="14762" spans="3:9">
      <c r="C14762" s="294"/>
      <c r="E14762" s="294"/>
      <c r="I14762" s="294"/>
    </row>
    <row r="14763" spans="3:9">
      <c r="C14763" s="294"/>
      <c r="E14763" s="294"/>
      <c r="I14763" s="294"/>
    </row>
    <row r="14764" spans="3:9">
      <c r="C14764" s="294"/>
      <c r="E14764" s="294"/>
      <c r="I14764" s="294"/>
    </row>
    <row r="14765" spans="3:9">
      <c r="C14765" s="294"/>
      <c r="E14765" s="294"/>
      <c r="I14765" s="294"/>
    </row>
    <row r="14766" spans="3:9">
      <c r="C14766" s="294"/>
      <c r="E14766" s="294"/>
      <c r="I14766" s="294"/>
    </row>
    <row r="14767" spans="3:9">
      <c r="C14767" s="294"/>
      <c r="E14767" s="294"/>
      <c r="I14767" s="294"/>
    </row>
    <row r="14768" spans="3:9">
      <c r="C14768" s="294"/>
      <c r="E14768" s="294"/>
      <c r="I14768" s="294"/>
    </row>
    <row r="14769" spans="3:9">
      <c r="C14769" s="294"/>
      <c r="E14769" s="294"/>
      <c r="I14769" s="294"/>
    </row>
    <row r="14770" spans="3:9">
      <c r="C14770" s="294"/>
      <c r="E14770" s="294"/>
      <c r="I14770" s="294"/>
    </row>
    <row r="14771" spans="3:9">
      <c r="C14771" s="294"/>
      <c r="E14771" s="294"/>
      <c r="I14771" s="294"/>
    </row>
    <row r="14772" spans="3:9">
      <c r="C14772" s="294"/>
      <c r="E14772" s="294"/>
      <c r="I14772" s="294"/>
    </row>
    <row r="14773" spans="3:9">
      <c r="C14773" s="294"/>
      <c r="E14773" s="294"/>
      <c r="I14773" s="294"/>
    </row>
    <row r="14774" spans="3:9">
      <c r="C14774" s="294"/>
      <c r="E14774" s="294"/>
      <c r="I14774" s="294"/>
    </row>
    <row r="14775" spans="3:9">
      <c r="C14775" s="294"/>
      <c r="E14775" s="294"/>
      <c r="I14775" s="294"/>
    </row>
    <row r="14776" spans="3:9">
      <c r="C14776" s="294"/>
      <c r="E14776" s="294"/>
      <c r="I14776" s="294"/>
    </row>
    <row r="14777" spans="3:9">
      <c r="C14777" s="294"/>
      <c r="E14777" s="294"/>
      <c r="I14777" s="294"/>
    </row>
    <row r="14778" spans="3:9">
      <c r="C14778" s="294"/>
      <c r="E14778" s="294"/>
      <c r="I14778" s="294"/>
    </row>
    <row r="14779" spans="3:9">
      <c r="C14779" s="294"/>
      <c r="E14779" s="294"/>
      <c r="I14779" s="294"/>
    </row>
    <row r="14780" spans="3:9">
      <c r="C14780" s="294"/>
      <c r="E14780" s="294"/>
      <c r="I14780" s="294"/>
    </row>
    <row r="14781" spans="3:9">
      <c r="C14781" s="294"/>
      <c r="E14781" s="294"/>
      <c r="I14781" s="294"/>
    </row>
    <row r="14782" spans="3:9">
      <c r="C14782" s="294"/>
      <c r="E14782" s="294"/>
      <c r="I14782" s="294"/>
    </row>
    <row r="14783" spans="3:9">
      <c r="C14783" s="294"/>
      <c r="E14783" s="294"/>
      <c r="I14783" s="294"/>
    </row>
    <row r="14784" spans="3:9">
      <c r="C14784" s="294"/>
      <c r="E14784" s="294"/>
      <c r="I14784" s="294"/>
    </row>
    <row r="14785" spans="3:9">
      <c r="C14785" s="294"/>
      <c r="E14785" s="294"/>
      <c r="I14785" s="294"/>
    </row>
    <row r="14786" spans="3:9">
      <c r="C14786" s="294"/>
      <c r="E14786" s="294"/>
      <c r="I14786" s="294"/>
    </row>
    <row r="14787" spans="3:9">
      <c r="C14787" s="294"/>
      <c r="E14787" s="294"/>
      <c r="I14787" s="294"/>
    </row>
    <row r="14788" spans="3:9">
      <c r="C14788" s="294"/>
      <c r="E14788" s="294"/>
      <c r="I14788" s="294"/>
    </row>
    <row r="14789" spans="3:9">
      <c r="C14789" s="294"/>
      <c r="E14789" s="294"/>
      <c r="I14789" s="294"/>
    </row>
    <row r="14790" spans="3:9">
      <c r="C14790" s="294"/>
      <c r="E14790" s="294"/>
      <c r="I14790" s="294"/>
    </row>
    <row r="14791" spans="3:9">
      <c r="C14791" s="294"/>
      <c r="E14791" s="294"/>
      <c r="I14791" s="294"/>
    </row>
    <row r="14792" spans="3:9">
      <c r="C14792" s="294"/>
      <c r="E14792" s="294"/>
      <c r="I14792" s="294"/>
    </row>
    <row r="14793" spans="3:9">
      <c r="C14793" s="294"/>
      <c r="E14793" s="294"/>
      <c r="I14793" s="294"/>
    </row>
    <row r="14794" spans="3:9">
      <c r="C14794" s="294"/>
      <c r="E14794" s="294"/>
      <c r="I14794" s="294"/>
    </row>
    <row r="14795" spans="3:9">
      <c r="C14795" s="294"/>
      <c r="E14795" s="294"/>
      <c r="I14795" s="294"/>
    </row>
    <row r="14796" spans="3:9">
      <c r="C14796" s="294"/>
      <c r="E14796" s="294"/>
      <c r="I14796" s="294"/>
    </row>
    <row r="14797" spans="3:9">
      <c r="C14797" s="294"/>
      <c r="E14797" s="294"/>
      <c r="I14797" s="294"/>
    </row>
    <row r="14798" spans="3:9">
      <c r="C14798" s="294"/>
      <c r="E14798" s="294"/>
      <c r="I14798" s="294"/>
    </row>
    <row r="14799" spans="3:9">
      <c r="C14799" s="294"/>
      <c r="E14799" s="294"/>
      <c r="I14799" s="294"/>
    </row>
    <row r="14800" spans="3:9">
      <c r="C14800" s="294"/>
      <c r="E14800" s="294"/>
      <c r="I14800" s="294"/>
    </row>
    <row r="14801" spans="3:9">
      <c r="C14801" s="294"/>
      <c r="E14801" s="294"/>
      <c r="I14801" s="294"/>
    </row>
    <row r="14802" spans="3:9">
      <c r="C14802" s="294"/>
      <c r="E14802" s="294"/>
      <c r="I14802" s="294"/>
    </row>
    <row r="14803" spans="3:9">
      <c r="C14803" s="294"/>
      <c r="E14803" s="294"/>
      <c r="I14803" s="294"/>
    </row>
    <row r="14804" spans="3:9">
      <c r="C14804" s="294"/>
      <c r="E14804" s="294"/>
      <c r="I14804" s="294"/>
    </row>
    <row r="14805" spans="3:9">
      <c r="C14805" s="294"/>
      <c r="E14805" s="294"/>
      <c r="I14805" s="294"/>
    </row>
    <row r="14806" spans="3:9">
      <c r="C14806" s="294"/>
      <c r="E14806" s="294"/>
      <c r="I14806" s="294"/>
    </row>
    <row r="14807" spans="3:9">
      <c r="C14807" s="294"/>
      <c r="E14807" s="294"/>
      <c r="I14807" s="294"/>
    </row>
    <row r="14808" spans="3:9">
      <c r="C14808" s="294"/>
      <c r="E14808" s="294"/>
      <c r="I14808" s="294"/>
    </row>
    <row r="14809" spans="3:9">
      <c r="C14809" s="294"/>
      <c r="E14809" s="294"/>
      <c r="I14809" s="294"/>
    </row>
    <row r="14810" spans="3:9">
      <c r="C14810" s="294"/>
      <c r="E14810" s="294"/>
      <c r="I14810" s="294"/>
    </row>
    <row r="14811" spans="3:9">
      <c r="C14811" s="294"/>
      <c r="E14811" s="294"/>
      <c r="I14811" s="294"/>
    </row>
    <row r="14812" spans="3:9">
      <c r="C14812" s="294"/>
      <c r="E14812" s="294"/>
      <c r="I14812" s="294"/>
    </row>
    <row r="14813" spans="3:9">
      <c r="C14813" s="294"/>
      <c r="E14813" s="294"/>
      <c r="I14813" s="294"/>
    </row>
    <row r="14814" spans="3:9">
      <c r="C14814" s="294"/>
      <c r="E14814" s="294"/>
      <c r="I14814" s="294"/>
    </row>
    <row r="14815" spans="3:9">
      <c r="C14815" s="294"/>
      <c r="E14815" s="294"/>
      <c r="I14815" s="294"/>
    </row>
    <row r="14816" spans="3:9">
      <c r="C14816" s="294"/>
      <c r="E14816" s="294"/>
      <c r="I14816" s="294"/>
    </row>
    <row r="14817" spans="3:9">
      <c r="C14817" s="294"/>
      <c r="E14817" s="294"/>
      <c r="I14817" s="294"/>
    </row>
    <row r="14818" spans="3:9">
      <c r="C14818" s="294"/>
      <c r="E14818" s="294"/>
      <c r="I14818" s="294"/>
    </row>
    <row r="14819" spans="3:9">
      <c r="C14819" s="294"/>
      <c r="E14819" s="294"/>
      <c r="I14819" s="294"/>
    </row>
    <row r="14820" spans="3:9">
      <c r="C14820" s="294"/>
      <c r="E14820" s="294"/>
      <c r="I14820" s="294"/>
    </row>
    <row r="14821" spans="3:9">
      <c r="C14821" s="294"/>
      <c r="E14821" s="294"/>
      <c r="I14821" s="294"/>
    </row>
    <row r="14822" spans="3:9">
      <c r="C14822" s="294"/>
      <c r="E14822" s="294"/>
      <c r="I14822" s="294"/>
    </row>
    <row r="14823" spans="3:9">
      <c r="C14823" s="294"/>
      <c r="E14823" s="294"/>
      <c r="I14823" s="294"/>
    </row>
    <row r="14824" spans="3:9">
      <c r="C14824" s="294"/>
      <c r="E14824" s="294"/>
      <c r="I14824" s="294"/>
    </row>
    <row r="14825" spans="3:9">
      <c r="C14825" s="294"/>
      <c r="E14825" s="294"/>
      <c r="I14825" s="294"/>
    </row>
    <row r="14826" spans="3:9">
      <c r="C14826" s="294"/>
      <c r="E14826" s="294"/>
      <c r="I14826" s="294"/>
    </row>
    <row r="14827" spans="3:9">
      <c r="C14827" s="294"/>
      <c r="E14827" s="294"/>
      <c r="I14827" s="294"/>
    </row>
    <row r="14828" spans="3:9">
      <c r="C14828" s="294"/>
      <c r="E14828" s="294"/>
      <c r="I14828" s="294"/>
    </row>
    <row r="14829" spans="3:9">
      <c r="C14829" s="294"/>
      <c r="E14829" s="294"/>
      <c r="I14829" s="294"/>
    </row>
    <row r="14830" spans="3:9">
      <c r="C14830" s="294"/>
      <c r="E14830" s="294"/>
      <c r="I14830" s="294"/>
    </row>
    <row r="14831" spans="3:9">
      <c r="C14831" s="294"/>
      <c r="E14831" s="294"/>
      <c r="I14831" s="294"/>
    </row>
    <row r="14832" spans="3:9">
      <c r="C14832" s="294"/>
      <c r="E14832" s="294"/>
      <c r="I14832" s="294"/>
    </row>
    <row r="14833" spans="3:9">
      <c r="C14833" s="294"/>
      <c r="E14833" s="294"/>
      <c r="I14833" s="294"/>
    </row>
    <row r="14834" spans="3:9">
      <c r="C14834" s="294"/>
      <c r="E14834" s="294"/>
      <c r="I14834" s="294"/>
    </row>
    <row r="14835" spans="3:9">
      <c r="C14835" s="294"/>
      <c r="E14835" s="294"/>
      <c r="I14835" s="294"/>
    </row>
    <row r="14836" spans="3:9">
      <c r="C14836" s="294"/>
      <c r="E14836" s="294"/>
      <c r="I14836" s="294"/>
    </row>
    <row r="14837" spans="3:9">
      <c r="C14837" s="294"/>
      <c r="E14837" s="294"/>
      <c r="I14837" s="294"/>
    </row>
    <row r="14838" spans="3:9">
      <c r="C14838" s="294"/>
      <c r="E14838" s="294"/>
      <c r="I14838" s="294"/>
    </row>
    <row r="14839" spans="3:9">
      <c r="C14839" s="294"/>
      <c r="E14839" s="294"/>
      <c r="I14839" s="294"/>
    </row>
    <row r="14840" spans="3:9">
      <c r="C14840" s="294"/>
      <c r="E14840" s="294"/>
      <c r="I14840" s="294"/>
    </row>
    <row r="14841" spans="3:9">
      <c r="C14841" s="294"/>
      <c r="E14841" s="294"/>
      <c r="I14841" s="294"/>
    </row>
    <row r="14842" spans="3:9">
      <c r="C14842" s="294"/>
      <c r="E14842" s="294"/>
      <c r="I14842" s="294"/>
    </row>
    <row r="14843" spans="3:9">
      <c r="C14843" s="294"/>
      <c r="E14843" s="294"/>
      <c r="I14843" s="294"/>
    </row>
    <row r="14844" spans="3:9">
      <c r="C14844" s="294"/>
      <c r="E14844" s="294"/>
      <c r="I14844" s="294"/>
    </row>
    <row r="14845" spans="3:9">
      <c r="C14845" s="294"/>
      <c r="E14845" s="294"/>
      <c r="I14845" s="294"/>
    </row>
    <row r="14846" spans="3:9">
      <c r="C14846" s="294"/>
      <c r="E14846" s="294"/>
      <c r="I14846" s="294"/>
    </row>
    <row r="14847" spans="3:9">
      <c r="C14847" s="294"/>
      <c r="E14847" s="294"/>
      <c r="I14847" s="294"/>
    </row>
    <row r="14848" spans="3:9">
      <c r="C14848" s="294"/>
      <c r="E14848" s="294"/>
      <c r="I14848" s="294"/>
    </row>
    <row r="14849" spans="3:9">
      <c r="C14849" s="294"/>
      <c r="E14849" s="294"/>
      <c r="I14849" s="294"/>
    </row>
    <row r="14850" spans="3:9">
      <c r="C14850" s="294"/>
      <c r="E14850" s="294"/>
      <c r="I14850" s="294"/>
    </row>
    <row r="14851" spans="3:9">
      <c r="C14851" s="294"/>
      <c r="E14851" s="294"/>
      <c r="I14851" s="294"/>
    </row>
    <row r="14852" spans="3:9">
      <c r="C14852" s="294"/>
      <c r="E14852" s="294"/>
      <c r="I14852" s="294"/>
    </row>
    <row r="14853" spans="3:9">
      <c r="C14853" s="294"/>
      <c r="E14853" s="294"/>
      <c r="I14853" s="294"/>
    </row>
    <row r="14854" spans="3:9">
      <c r="C14854" s="294"/>
      <c r="E14854" s="294"/>
      <c r="I14854" s="294"/>
    </row>
    <row r="14855" spans="3:9">
      <c r="C14855" s="294"/>
      <c r="E14855" s="294"/>
      <c r="I14855" s="294"/>
    </row>
    <row r="14856" spans="3:9">
      <c r="C14856" s="294"/>
      <c r="E14856" s="294"/>
      <c r="I14856" s="294"/>
    </row>
    <row r="14857" spans="3:9">
      <c r="C14857" s="294"/>
      <c r="E14857" s="294"/>
      <c r="I14857" s="294"/>
    </row>
    <row r="14858" spans="3:9">
      <c r="C14858" s="294"/>
      <c r="E14858" s="294"/>
      <c r="I14858" s="294"/>
    </row>
    <row r="14859" spans="3:9">
      <c r="C14859" s="294"/>
      <c r="E14859" s="294"/>
      <c r="I14859" s="294"/>
    </row>
    <row r="14860" spans="3:9">
      <c r="C14860" s="294"/>
      <c r="E14860" s="294"/>
      <c r="I14860" s="294"/>
    </row>
    <row r="14861" spans="3:9">
      <c r="C14861" s="294"/>
      <c r="E14861" s="294"/>
      <c r="I14861" s="294"/>
    </row>
    <row r="14862" spans="3:9">
      <c r="C14862" s="294"/>
      <c r="E14862" s="294"/>
      <c r="I14862" s="294"/>
    </row>
    <row r="14863" spans="3:9">
      <c r="C14863" s="294"/>
      <c r="E14863" s="294"/>
      <c r="I14863" s="294"/>
    </row>
    <row r="14864" spans="3:9">
      <c r="C14864" s="294"/>
      <c r="E14864" s="294"/>
      <c r="I14864" s="294"/>
    </row>
    <row r="14865" spans="3:9">
      <c r="C14865" s="294"/>
      <c r="E14865" s="294"/>
      <c r="I14865" s="294"/>
    </row>
    <row r="14866" spans="3:9">
      <c r="C14866" s="294"/>
      <c r="E14866" s="294"/>
      <c r="I14866" s="294"/>
    </row>
    <row r="14867" spans="3:9">
      <c r="C14867" s="294"/>
      <c r="E14867" s="294"/>
      <c r="I14867" s="294"/>
    </row>
    <row r="14868" spans="3:9">
      <c r="C14868" s="294"/>
      <c r="E14868" s="294"/>
      <c r="I14868" s="294"/>
    </row>
    <row r="14869" spans="3:9">
      <c r="C14869" s="294"/>
      <c r="E14869" s="294"/>
      <c r="I14869" s="294"/>
    </row>
    <row r="14870" spans="3:9">
      <c r="C14870" s="294"/>
      <c r="E14870" s="294"/>
      <c r="I14870" s="294"/>
    </row>
    <row r="14871" spans="3:9">
      <c r="C14871" s="294"/>
      <c r="E14871" s="294"/>
      <c r="I14871" s="294"/>
    </row>
    <row r="14872" spans="3:9">
      <c r="C14872" s="294"/>
      <c r="E14872" s="294"/>
      <c r="I14872" s="294"/>
    </row>
    <row r="14873" spans="3:9">
      <c r="C14873" s="294"/>
      <c r="E14873" s="294"/>
      <c r="I14873" s="294"/>
    </row>
    <row r="14874" spans="3:9">
      <c r="C14874" s="294"/>
      <c r="E14874" s="294"/>
      <c r="I14874" s="294"/>
    </row>
    <row r="14875" spans="3:9">
      <c r="C14875" s="294"/>
      <c r="E14875" s="294"/>
      <c r="I14875" s="294"/>
    </row>
    <row r="14876" spans="3:9">
      <c r="C14876" s="294"/>
      <c r="E14876" s="294"/>
      <c r="I14876" s="294"/>
    </row>
    <row r="14877" spans="3:9">
      <c r="C14877" s="294"/>
      <c r="E14877" s="294"/>
      <c r="I14877" s="294"/>
    </row>
    <row r="14878" spans="3:9">
      <c r="C14878" s="294"/>
      <c r="E14878" s="294"/>
      <c r="I14878" s="294"/>
    </row>
    <row r="14879" spans="3:9">
      <c r="C14879" s="294"/>
      <c r="E14879" s="294"/>
      <c r="I14879" s="294"/>
    </row>
    <row r="14880" spans="3:9">
      <c r="C14880" s="294"/>
      <c r="E14880" s="294"/>
      <c r="I14880" s="294"/>
    </row>
    <row r="14881" spans="3:9">
      <c r="C14881" s="294"/>
      <c r="E14881" s="294"/>
      <c r="I14881" s="294"/>
    </row>
    <row r="14882" spans="3:9">
      <c r="C14882" s="294"/>
      <c r="E14882" s="294"/>
      <c r="I14882" s="294"/>
    </row>
    <row r="14883" spans="3:9">
      <c r="C14883" s="294"/>
      <c r="E14883" s="294"/>
      <c r="I14883" s="294"/>
    </row>
    <row r="14884" spans="3:9">
      <c r="C14884" s="294"/>
      <c r="E14884" s="294"/>
      <c r="I14884" s="294"/>
    </row>
    <row r="14885" spans="3:9">
      <c r="C14885" s="294"/>
      <c r="E14885" s="294"/>
      <c r="I14885" s="294"/>
    </row>
    <row r="14886" spans="3:9">
      <c r="C14886" s="294"/>
      <c r="E14886" s="294"/>
      <c r="I14886" s="294"/>
    </row>
    <row r="14887" spans="3:9">
      <c r="C14887" s="294"/>
      <c r="E14887" s="294"/>
      <c r="I14887" s="294"/>
    </row>
    <row r="14888" spans="3:9">
      <c r="C14888" s="294"/>
      <c r="E14888" s="294"/>
      <c r="I14888" s="294"/>
    </row>
    <row r="14889" spans="3:9">
      <c r="C14889" s="294"/>
      <c r="E14889" s="294"/>
      <c r="I14889" s="294"/>
    </row>
    <row r="14890" spans="3:9">
      <c r="C14890" s="294"/>
      <c r="E14890" s="294"/>
      <c r="I14890" s="294"/>
    </row>
    <row r="14891" spans="3:9">
      <c r="C14891" s="294"/>
      <c r="E14891" s="294"/>
      <c r="I14891" s="294"/>
    </row>
    <row r="14892" spans="3:9">
      <c r="C14892" s="294"/>
      <c r="E14892" s="294"/>
      <c r="I14892" s="294"/>
    </row>
    <row r="14893" spans="3:9">
      <c r="C14893" s="294"/>
      <c r="E14893" s="294"/>
      <c r="I14893" s="294"/>
    </row>
    <row r="14894" spans="3:9">
      <c r="C14894" s="294"/>
      <c r="E14894" s="294"/>
      <c r="I14894" s="294"/>
    </row>
    <row r="14895" spans="3:9">
      <c r="C14895" s="294"/>
      <c r="E14895" s="294"/>
      <c r="I14895" s="294"/>
    </row>
    <row r="14896" spans="3:9">
      <c r="C14896" s="294"/>
      <c r="E14896" s="294"/>
      <c r="I14896" s="294"/>
    </row>
    <row r="14897" spans="3:9">
      <c r="C14897" s="294"/>
      <c r="E14897" s="294"/>
      <c r="I14897" s="294"/>
    </row>
    <row r="14898" spans="3:9">
      <c r="C14898" s="294"/>
      <c r="E14898" s="294"/>
      <c r="I14898" s="294"/>
    </row>
    <row r="14899" spans="3:9">
      <c r="C14899" s="294"/>
      <c r="E14899" s="294"/>
      <c r="I14899" s="294"/>
    </row>
    <row r="14900" spans="3:9">
      <c r="C14900" s="294"/>
      <c r="E14900" s="294"/>
      <c r="I14900" s="294"/>
    </row>
    <row r="14901" spans="3:9">
      <c r="C14901" s="294"/>
      <c r="E14901" s="294"/>
      <c r="I14901" s="294"/>
    </row>
    <row r="14902" spans="3:9">
      <c r="C14902" s="294"/>
      <c r="E14902" s="294"/>
      <c r="I14902" s="294"/>
    </row>
    <row r="14903" spans="3:9">
      <c r="C14903" s="294"/>
      <c r="E14903" s="294"/>
      <c r="I14903" s="294"/>
    </row>
    <row r="14904" spans="3:9">
      <c r="C14904" s="294"/>
      <c r="E14904" s="294"/>
      <c r="I14904" s="294"/>
    </row>
    <row r="14905" spans="3:9">
      <c r="C14905" s="294"/>
      <c r="E14905" s="294"/>
      <c r="I14905" s="294"/>
    </row>
    <row r="14906" spans="3:9">
      <c r="C14906" s="294"/>
      <c r="E14906" s="294"/>
      <c r="I14906" s="294"/>
    </row>
    <row r="14907" spans="3:9">
      <c r="C14907" s="294"/>
      <c r="E14907" s="294"/>
      <c r="I14907" s="294"/>
    </row>
    <row r="14908" spans="3:9">
      <c r="C14908" s="294"/>
      <c r="E14908" s="294"/>
      <c r="I14908" s="294"/>
    </row>
    <row r="14909" spans="3:9">
      <c r="C14909" s="294"/>
      <c r="E14909" s="294"/>
      <c r="I14909" s="294"/>
    </row>
    <row r="14910" spans="3:9">
      <c r="C14910" s="294"/>
      <c r="E14910" s="294"/>
      <c r="I14910" s="294"/>
    </row>
    <row r="14911" spans="3:9">
      <c r="C14911" s="294"/>
      <c r="E14911" s="294"/>
      <c r="I14911" s="294"/>
    </row>
    <row r="14912" spans="3:9">
      <c r="C14912" s="294"/>
      <c r="E14912" s="294"/>
      <c r="I14912" s="294"/>
    </row>
    <row r="14913" spans="3:9">
      <c r="C14913" s="294"/>
      <c r="E14913" s="294"/>
      <c r="I14913" s="294"/>
    </row>
    <row r="14914" spans="3:9">
      <c r="C14914" s="294"/>
      <c r="E14914" s="294"/>
      <c r="I14914" s="294"/>
    </row>
    <row r="14915" spans="3:9">
      <c r="C14915" s="294"/>
      <c r="E14915" s="294"/>
      <c r="I14915" s="294"/>
    </row>
    <row r="14916" spans="3:9">
      <c r="C14916" s="294"/>
      <c r="E14916" s="294"/>
      <c r="I14916" s="294"/>
    </row>
    <row r="14917" spans="3:9">
      <c r="C14917" s="294"/>
      <c r="E14917" s="294"/>
      <c r="I14917" s="294"/>
    </row>
    <row r="14918" spans="3:9">
      <c r="C14918" s="294"/>
      <c r="E14918" s="294"/>
      <c r="I14918" s="294"/>
    </row>
    <row r="14919" spans="3:9">
      <c r="C14919" s="294"/>
      <c r="E14919" s="294"/>
      <c r="I14919" s="294"/>
    </row>
    <row r="14920" spans="3:9">
      <c r="C14920" s="294"/>
      <c r="E14920" s="294"/>
      <c r="I14920" s="294"/>
    </row>
    <row r="14921" spans="3:9">
      <c r="C14921" s="294"/>
      <c r="E14921" s="294"/>
      <c r="I14921" s="294"/>
    </row>
    <row r="14922" spans="3:9">
      <c r="C14922" s="294"/>
      <c r="E14922" s="294"/>
      <c r="I14922" s="294"/>
    </row>
    <row r="14923" spans="3:9">
      <c r="C14923" s="294"/>
      <c r="E14923" s="294"/>
      <c r="I14923" s="294"/>
    </row>
    <row r="14924" spans="3:9">
      <c r="C14924" s="294"/>
      <c r="E14924" s="294"/>
      <c r="I14924" s="294"/>
    </row>
    <row r="14925" spans="3:9">
      <c r="C14925" s="294"/>
      <c r="E14925" s="294"/>
      <c r="I14925" s="294"/>
    </row>
    <row r="14926" spans="3:9">
      <c r="C14926" s="294"/>
      <c r="E14926" s="294"/>
      <c r="I14926" s="294"/>
    </row>
    <row r="14927" spans="3:9">
      <c r="C14927" s="294"/>
      <c r="E14927" s="294"/>
      <c r="I14927" s="294"/>
    </row>
    <row r="14928" spans="3:9">
      <c r="C14928" s="294"/>
      <c r="E14928" s="294"/>
      <c r="I14928" s="294"/>
    </row>
    <row r="14929" spans="3:9">
      <c r="C14929" s="294"/>
      <c r="E14929" s="294"/>
      <c r="I14929" s="294"/>
    </row>
    <row r="14930" spans="3:9">
      <c r="C14930" s="294"/>
      <c r="E14930" s="294"/>
      <c r="I14930" s="294"/>
    </row>
    <row r="14931" spans="3:9">
      <c r="C14931" s="294"/>
      <c r="E14931" s="294"/>
      <c r="I14931" s="294"/>
    </row>
    <row r="14932" spans="3:9">
      <c r="C14932" s="294"/>
      <c r="E14932" s="294"/>
      <c r="I14932" s="294"/>
    </row>
    <row r="14933" spans="3:9">
      <c r="C14933" s="294"/>
      <c r="E14933" s="294"/>
      <c r="I14933" s="294"/>
    </row>
    <row r="14934" spans="3:9">
      <c r="C14934" s="294"/>
      <c r="E14934" s="294"/>
      <c r="I14934" s="294"/>
    </row>
    <row r="14935" spans="3:9">
      <c r="C14935" s="294"/>
      <c r="E14935" s="294"/>
      <c r="I14935" s="294"/>
    </row>
    <row r="14936" spans="3:9">
      <c r="C14936" s="294"/>
      <c r="E14936" s="294"/>
      <c r="I14936" s="294"/>
    </row>
    <row r="14937" spans="3:9">
      <c r="C14937" s="294"/>
      <c r="E14937" s="294"/>
      <c r="I14937" s="294"/>
    </row>
    <row r="14938" spans="3:9">
      <c r="C14938" s="294"/>
      <c r="E14938" s="294"/>
      <c r="I14938" s="294"/>
    </row>
    <row r="14939" spans="3:9">
      <c r="C14939" s="294"/>
      <c r="E14939" s="294"/>
      <c r="I14939" s="294"/>
    </row>
    <row r="14940" spans="3:9">
      <c r="C14940" s="294"/>
      <c r="E14940" s="294"/>
      <c r="I14940" s="294"/>
    </row>
    <row r="14941" spans="3:9">
      <c r="C14941" s="294"/>
      <c r="E14941" s="294"/>
      <c r="I14941" s="294"/>
    </row>
    <row r="14942" spans="3:9">
      <c r="C14942" s="294"/>
      <c r="E14942" s="294"/>
      <c r="I14942" s="294"/>
    </row>
    <row r="14943" spans="3:9">
      <c r="C14943" s="294"/>
      <c r="E14943" s="294"/>
      <c r="I14943" s="294"/>
    </row>
    <row r="14944" spans="3:9">
      <c r="C14944" s="294"/>
      <c r="E14944" s="294"/>
      <c r="I14944" s="294"/>
    </row>
    <row r="14945" spans="3:9">
      <c r="C14945" s="294"/>
      <c r="E14945" s="294"/>
      <c r="I14945" s="294"/>
    </row>
    <row r="14946" spans="3:9">
      <c r="C14946" s="294"/>
      <c r="E14946" s="294"/>
      <c r="I14946" s="294"/>
    </row>
    <row r="14947" spans="3:9">
      <c r="C14947" s="294"/>
      <c r="E14947" s="294"/>
      <c r="I14947" s="294"/>
    </row>
    <row r="14948" spans="3:9">
      <c r="C14948" s="294"/>
      <c r="E14948" s="294"/>
      <c r="I14948" s="294"/>
    </row>
    <row r="14949" spans="3:9">
      <c r="C14949" s="294"/>
      <c r="E14949" s="294"/>
      <c r="I14949" s="294"/>
    </row>
    <row r="14950" spans="3:9">
      <c r="C14950" s="294"/>
      <c r="E14950" s="294"/>
      <c r="I14950" s="294"/>
    </row>
    <row r="14951" spans="3:9">
      <c r="C14951" s="294"/>
      <c r="E14951" s="294"/>
      <c r="I14951" s="294"/>
    </row>
    <row r="14952" spans="3:9">
      <c r="C14952" s="294"/>
      <c r="E14952" s="294"/>
      <c r="I14952" s="294"/>
    </row>
    <row r="14953" spans="3:9">
      <c r="C14953" s="294"/>
      <c r="E14953" s="294"/>
      <c r="I14953" s="294"/>
    </row>
    <row r="14954" spans="3:9">
      <c r="C14954" s="294"/>
      <c r="E14954" s="294"/>
      <c r="I14954" s="294"/>
    </row>
    <row r="14955" spans="3:9">
      <c r="C14955" s="294"/>
      <c r="E14955" s="294"/>
      <c r="I14955" s="294"/>
    </row>
    <row r="14956" spans="3:9">
      <c r="C14956" s="294"/>
      <c r="E14956" s="294"/>
      <c r="I14956" s="294"/>
    </row>
    <row r="14957" spans="3:9">
      <c r="C14957" s="294"/>
      <c r="E14957" s="294"/>
      <c r="I14957" s="294"/>
    </row>
    <row r="14958" spans="3:9">
      <c r="C14958" s="294"/>
      <c r="E14958" s="294"/>
      <c r="I14958" s="294"/>
    </row>
    <row r="14959" spans="3:9">
      <c r="C14959" s="294"/>
      <c r="E14959" s="294"/>
      <c r="I14959" s="294"/>
    </row>
    <row r="14960" spans="3:9">
      <c r="C14960" s="294"/>
      <c r="E14960" s="294"/>
      <c r="I14960" s="294"/>
    </row>
    <row r="14961" spans="3:9">
      <c r="C14961" s="294"/>
      <c r="E14961" s="294"/>
      <c r="I14961" s="294"/>
    </row>
    <row r="14962" spans="3:9">
      <c r="C14962" s="294"/>
      <c r="E14962" s="294"/>
      <c r="I14962" s="294"/>
    </row>
    <row r="14963" spans="3:9">
      <c r="C14963" s="294"/>
      <c r="E14963" s="294"/>
      <c r="I14963" s="294"/>
    </row>
    <row r="14964" spans="3:9">
      <c r="C14964" s="294"/>
      <c r="E14964" s="294"/>
      <c r="I14964" s="294"/>
    </row>
    <row r="14965" spans="3:9">
      <c r="C14965" s="294"/>
      <c r="E14965" s="294"/>
      <c r="I14965" s="294"/>
    </row>
    <row r="14966" spans="3:9">
      <c r="C14966" s="294"/>
      <c r="E14966" s="294"/>
      <c r="I14966" s="294"/>
    </row>
    <row r="14967" spans="3:9">
      <c r="C14967" s="294"/>
      <c r="E14967" s="294"/>
      <c r="I14967" s="294"/>
    </row>
    <row r="14968" spans="3:9">
      <c r="C14968" s="294"/>
      <c r="E14968" s="294"/>
      <c r="I14968" s="294"/>
    </row>
    <row r="14969" spans="3:9">
      <c r="C14969" s="294"/>
      <c r="E14969" s="294"/>
      <c r="I14969" s="294"/>
    </row>
    <row r="14970" spans="3:9">
      <c r="C14970" s="294"/>
      <c r="E14970" s="294"/>
      <c r="I14970" s="294"/>
    </row>
    <row r="14971" spans="3:9">
      <c r="C14971" s="294"/>
      <c r="E14971" s="294"/>
      <c r="I14971" s="294"/>
    </row>
    <row r="14972" spans="3:9">
      <c r="C14972" s="294"/>
      <c r="E14972" s="294"/>
      <c r="I14972" s="294"/>
    </row>
    <row r="14973" spans="3:9">
      <c r="C14973" s="294"/>
      <c r="E14973" s="294"/>
      <c r="I14973" s="294"/>
    </row>
    <row r="14974" spans="3:9">
      <c r="C14974" s="294"/>
      <c r="E14974" s="294"/>
      <c r="I14974" s="294"/>
    </row>
    <row r="14975" spans="3:9">
      <c r="C14975" s="294"/>
      <c r="E14975" s="294"/>
      <c r="I14975" s="294"/>
    </row>
    <row r="14976" spans="3:9">
      <c r="C14976" s="294"/>
      <c r="E14976" s="294"/>
      <c r="I14976" s="294"/>
    </row>
    <row r="14977" spans="3:9">
      <c r="C14977" s="294"/>
      <c r="E14977" s="294"/>
      <c r="I14977" s="294"/>
    </row>
    <row r="14978" spans="3:9">
      <c r="C14978" s="294"/>
      <c r="E14978" s="294"/>
      <c r="I14978" s="294"/>
    </row>
    <row r="14979" spans="3:9">
      <c r="C14979" s="294"/>
      <c r="E14979" s="294"/>
      <c r="I14979" s="294"/>
    </row>
    <row r="14980" spans="3:9">
      <c r="C14980" s="294"/>
      <c r="E14980" s="294"/>
      <c r="I14980" s="294"/>
    </row>
    <row r="14981" spans="3:9">
      <c r="C14981" s="294"/>
      <c r="E14981" s="294"/>
      <c r="I14981" s="294"/>
    </row>
    <row r="14982" spans="3:9">
      <c r="C14982" s="294"/>
      <c r="E14982" s="294"/>
      <c r="I14982" s="294"/>
    </row>
    <row r="14983" spans="3:9">
      <c r="C14983" s="294"/>
      <c r="E14983" s="294"/>
      <c r="I14983" s="294"/>
    </row>
    <row r="14984" spans="3:9">
      <c r="C14984" s="294"/>
      <c r="E14984" s="294"/>
      <c r="I14984" s="294"/>
    </row>
    <row r="14985" spans="3:9">
      <c r="C14985" s="294"/>
      <c r="E14985" s="294"/>
      <c r="I14985" s="294"/>
    </row>
    <row r="14986" spans="3:9">
      <c r="C14986" s="294"/>
      <c r="E14986" s="294"/>
      <c r="I14986" s="294"/>
    </row>
    <row r="14987" spans="3:9">
      <c r="C14987" s="294"/>
      <c r="E14987" s="294"/>
      <c r="I14987" s="294"/>
    </row>
    <row r="14988" spans="3:9">
      <c r="C14988" s="294"/>
      <c r="E14988" s="294"/>
      <c r="I14988" s="294"/>
    </row>
    <row r="14989" spans="3:9">
      <c r="C14989" s="294"/>
      <c r="E14989" s="294"/>
      <c r="I14989" s="294"/>
    </row>
    <row r="14990" spans="3:9">
      <c r="C14990" s="294"/>
      <c r="E14990" s="294"/>
      <c r="I14990" s="294"/>
    </row>
    <row r="14991" spans="3:9">
      <c r="C14991" s="294"/>
      <c r="E14991" s="294"/>
      <c r="I14991" s="294"/>
    </row>
    <row r="14992" spans="3:9">
      <c r="C14992" s="294"/>
      <c r="E14992" s="294"/>
      <c r="I14992" s="294"/>
    </row>
    <row r="14993" spans="3:9">
      <c r="C14993" s="294"/>
      <c r="E14993" s="294"/>
      <c r="I14993" s="294"/>
    </row>
    <row r="14994" spans="3:9">
      <c r="C14994" s="294"/>
      <c r="E14994" s="294"/>
      <c r="I14994" s="294"/>
    </row>
    <row r="14995" spans="3:9">
      <c r="C14995" s="294"/>
      <c r="E14995" s="294"/>
      <c r="I14995" s="294"/>
    </row>
    <row r="14996" spans="3:9">
      <c r="C14996" s="294"/>
      <c r="E14996" s="294"/>
      <c r="I14996" s="294"/>
    </row>
    <row r="14997" spans="3:9">
      <c r="C14997" s="294"/>
      <c r="E14997" s="294"/>
      <c r="I14997" s="294"/>
    </row>
    <row r="14998" spans="3:9">
      <c r="C14998" s="294"/>
      <c r="E14998" s="294"/>
      <c r="I14998" s="294"/>
    </row>
    <row r="14999" spans="3:9">
      <c r="C14999" s="294"/>
      <c r="E14999" s="294"/>
      <c r="I14999" s="294"/>
    </row>
    <row r="15000" spans="3:9">
      <c r="C15000" s="294"/>
      <c r="E15000" s="294"/>
      <c r="I15000" s="294"/>
    </row>
    <row r="15001" spans="3:9">
      <c r="C15001" s="294"/>
      <c r="E15001" s="294"/>
      <c r="I15001" s="294"/>
    </row>
    <row r="15002" spans="3:9">
      <c r="C15002" s="294"/>
      <c r="E15002" s="294"/>
      <c r="I15002" s="294"/>
    </row>
    <row r="15003" spans="3:9">
      <c r="C15003" s="294"/>
      <c r="E15003" s="294"/>
      <c r="I15003" s="294"/>
    </row>
    <row r="15004" spans="3:9">
      <c r="C15004" s="294"/>
      <c r="E15004" s="294"/>
      <c r="I15004" s="294"/>
    </row>
    <row r="15005" spans="3:9">
      <c r="C15005" s="294"/>
      <c r="E15005" s="294"/>
      <c r="I15005" s="294"/>
    </row>
    <row r="15006" spans="3:9">
      <c r="C15006" s="294"/>
      <c r="E15006" s="294"/>
      <c r="I15006" s="294"/>
    </row>
    <row r="15007" spans="3:9">
      <c r="C15007" s="294"/>
      <c r="E15007" s="294"/>
      <c r="I15007" s="294"/>
    </row>
    <row r="15008" spans="3:9">
      <c r="C15008" s="294"/>
      <c r="E15008" s="294"/>
      <c r="I15008" s="294"/>
    </row>
    <row r="15009" spans="3:9">
      <c r="C15009" s="294"/>
      <c r="E15009" s="294"/>
      <c r="I15009" s="294"/>
    </row>
    <row r="15010" spans="3:9">
      <c r="C15010" s="294"/>
      <c r="E15010" s="294"/>
      <c r="I15010" s="294"/>
    </row>
    <row r="15011" spans="3:9">
      <c r="C15011" s="294"/>
      <c r="E15011" s="294"/>
      <c r="I15011" s="294"/>
    </row>
    <row r="15012" spans="3:9">
      <c r="C15012" s="294"/>
      <c r="E15012" s="294"/>
      <c r="I15012" s="294"/>
    </row>
    <row r="15013" spans="3:9">
      <c r="C15013" s="294"/>
      <c r="E15013" s="294"/>
      <c r="I15013" s="294"/>
    </row>
    <row r="15014" spans="3:9">
      <c r="C15014" s="294"/>
      <c r="E15014" s="294"/>
      <c r="I15014" s="294"/>
    </row>
    <row r="15015" spans="3:9">
      <c r="C15015" s="294"/>
      <c r="E15015" s="294"/>
      <c r="I15015" s="294"/>
    </row>
    <row r="15016" spans="3:9">
      <c r="C15016" s="294"/>
      <c r="E15016" s="294"/>
      <c r="I15016" s="294"/>
    </row>
    <row r="15017" spans="3:9">
      <c r="C15017" s="294"/>
      <c r="E15017" s="294"/>
      <c r="I15017" s="294"/>
    </row>
    <row r="15018" spans="3:9">
      <c r="C15018" s="294"/>
      <c r="E15018" s="294"/>
      <c r="I15018" s="294"/>
    </row>
    <row r="15019" spans="3:9">
      <c r="C15019" s="294"/>
      <c r="E15019" s="294"/>
      <c r="I15019" s="294"/>
    </row>
    <row r="15020" spans="3:9">
      <c r="C15020" s="294"/>
      <c r="E15020" s="294"/>
      <c r="I15020" s="294"/>
    </row>
    <row r="15021" spans="3:9">
      <c r="C15021" s="294"/>
      <c r="E15021" s="294"/>
      <c r="I15021" s="294"/>
    </row>
    <row r="15022" spans="3:9">
      <c r="C15022" s="294"/>
      <c r="E15022" s="294"/>
      <c r="I15022" s="294"/>
    </row>
    <row r="15023" spans="3:9">
      <c r="C15023" s="294"/>
      <c r="E15023" s="294"/>
      <c r="I15023" s="294"/>
    </row>
    <row r="15024" spans="3:9">
      <c r="C15024" s="294"/>
      <c r="E15024" s="294"/>
      <c r="I15024" s="294"/>
    </row>
    <row r="15025" spans="3:9">
      <c r="C15025" s="294"/>
      <c r="E15025" s="294"/>
      <c r="I15025" s="294"/>
    </row>
    <row r="15026" spans="3:9">
      <c r="C15026" s="294"/>
      <c r="E15026" s="294"/>
      <c r="I15026" s="294"/>
    </row>
    <row r="15027" spans="3:9">
      <c r="C15027" s="294"/>
      <c r="E15027" s="294"/>
      <c r="I15027" s="294"/>
    </row>
    <row r="15028" spans="3:9">
      <c r="C15028" s="294"/>
      <c r="E15028" s="294"/>
      <c r="I15028" s="294"/>
    </row>
    <row r="15029" spans="3:9">
      <c r="C15029" s="294"/>
      <c r="E15029" s="294"/>
      <c r="I15029" s="294"/>
    </row>
    <row r="15030" spans="3:9">
      <c r="C15030" s="294"/>
      <c r="E15030" s="294"/>
      <c r="I15030" s="294"/>
    </row>
    <row r="15031" spans="3:9">
      <c r="C15031" s="294"/>
      <c r="E15031" s="294"/>
      <c r="I15031" s="294"/>
    </row>
    <row r="15032" spans="3:9">
      <c r="C15032" s="294"/>
      <c r="E15032" s="294"/>
      <c r="I15032" s="294"/>
    </row>
    <row r="15033" spans="3:9">
      <c r="C15033" s="294"/>
      <c r="E15033" s="294"/>
      <c r="I15033" s="294"/>
    </row>
    <row r="15034" spans="3:9">
      <c r="C15034" s="294"/>
      <c r="E15034" s="294"/>
      <c r="I15034" s="294"/>
    </row>
    <row r="15035" spans="3:9">
      <c r="C15035" s="294"/>
      <c r="E15035" s="294"/>
      <c r="I15035" s="294"/>
    </row>
    <row r="15036" spans="3:9">
      <c r="C15036" s="294"/>
      <c r="E15036" s="294"/>
      <c r="I15036" s="294"/>
    </row>
    <row r="15037" spans="3:9">
      <c r="C15037" s="294"/>
      <c r="E15037" s="294"/>
      <c r="I15037" s="294"/>
    </row>
    <row r="15038" spans="3:9">
      <c r="C15038" s="294"/>
      <c r="E15038" s="294"/>
      <c r="I15038" s="294"/>
    </row>
    <row r="15039" spans="3:9">
      <c r="C15039" s="294"/>
      <c r="E15039" s="294"/>
      <c r="I15039" s="294"/>
    </row>
    <row r="15040" spans="3:9">
      <c r="C15040" s="294"/>
      <c r="E15040" s="294"/>
      <c r="I15040" s="294"/>
    </row>
    <row r="15041" spans="3:9">
      <c r="C15041" s="294"/>
      <c r="E15041" s="294"/>
      <c r="I15041" s="294"/>
    </row>
    <row r="15042" spans="3:9">
      <c r="C15042" s="294"/>
      <c r="E15042" s="294"/>
      <c r="I15042" s="294"/>
    </row>
    <row r="15043" spans="3:9">
      <c r="C15043" s="294"/>
      <c r="E15043" s="294"/>
      <c r="I15043" s="294"/>
    </row>
    <row r="15044" spans="3:9">
      <c r="C15044" s="294"/>
      <c r="E15044" s="294"/>
      <c r="I15044" s="294"/>
    </row>
    <row r="15045" spans="3:9">
      <c r="C15045" s="294"/>
      <c r="E15045" s="294"/>
      <c r="I15045" s="294"/>
    </row>
    <row r="15046" spans="3:9">
      <c r="C15046" s="294"/>
      <c r="E15046" s="294"/>
      <c r="I15046" s="294"/>
    </row>
    <row r="15047" spans="3:9">
      <c r="C15047" s="294"/>
      <c r="E15047" s="294"/>
      <c r="I15047" s="294"/>
    </row>
    <row r="15048" spans="3:9">
      <c r="C15048" s="294"/>
      <c r="E15048" s="294"/>
      <c r="I15048" s="294"/>
    </row>
    <row r="15049" spans="3:9">
      <c r="C15049" s="294"/>
      <c r="E15049" s="294"/>
      <c r="I15049" s="294"/>
    </row>
    <row r="15050" spans="3:9">
      <c r="C15050" s="294"/>
      <c r="E15050" s="294"/>
      <c r="I15050" s="294"/>
    </row>
    <row r="15051" spans="3:9">
      <c r="C15051" s="294"/>
      <c r="E15051" s="294"/>
      <c r="I15051" s="294"/>
    </row>
    <row r="15052" spans="3:9">
      <c r="C15052" s="294"/>
      <c r="E15052" s="294"/>
      <c r="I15052" s="294"/>
    </row>
    <row r="15053" spans="3:9">
      <c r="C15053" s="294"/>
      <c r="E15053" s="294"/>
      <c r="I15053" s="294"/>
    </row>
    <row r="15054" spans="3:9">
      <c r="C15054" s="294"/>
      <c r="E15054" s="294"/>
      <c r="I15054" s="294"/>
    </row>
    <row r="15055" spans="3:9">
      <c r="C15055" s="294"/>
      <c r="E15055" s="294"/>
      <c r="I15055" s="294"/>
    </row>
    <row r="15056" spans="3:9">
      <c r="C15056" s="294"/>
      <c r="E15056" s="294"/>
      <c r="I15056" s="294"/>
    </row>
    <row r="15057" spans="3:9">
      <c r="C15057" s="294"/>
      <c r="E15057" s="294"/>
      <c r="I15057" s="294"/>
    </row>
    <row r="15058" spans="3:9">
      <c r="C15058" s="294"/>
      <c r="E15058" s="294"/>
      <c r="I15058" s="294"/>
    </row>
    <row r="15059" spans="3:9">
      <c r="C15059" s="294"/>
      <c r="E15059" s="294"/>
      <c r="I15059" s="294"/>
    </row>
    <row r="15060" spans="3:9">
      <c r="C15060" s="294"/>
      <c r="E15060" s="294"/>
      <c r="I15060" s="294"/>
    </row>
    <row r="15061" spans="3:9">
      <c r="C15061" s="294"/>
      <c r="E15061" s="294"/>
      <c r="I15061" s="294"/>
    </row>
    <row r="15062" spans="3:9">
      <c r="C15062" s="294"/>
      <c r="E15062" s="294"/>
      <c r="I15062" s="294"/>
    </row>
    <row r="15063" spans="3:9">
      <c r="C15063" s="294"/>
      <c r="E15063" s="294"/>
      <c r="I15063" s="294"/>
    </row>
    <row r="15064" spans="3:9">
      <c r="C15064" s="294"/>
      <c r="E15064" s="294"/>
      <c r="I15064" s="294"/>
    </row>
    <row r="15065" spans="3:9">
      <c r="C15065" s="294"/>
      <c r="E15065" s="294"/>
      <c r="I15065" s="294"/>
    </row>
    <row r="15066" spans="3:9">
      <c r="C15066" s="294"/>
      <c r="E15066" s="294"/>
      <c r="I15066" s="294"/>
    </row>
    <row r="15067" spans="3:9">
      <c r="C15067" s="294"/>
      <c r="E15067" s="294"/>
      <c r="I15067" s="294"/>
    </row>
    <row r="15068" spans="3:9">
      <c r="C15068" s="294"/>
      <c r="E15068" s="294"/>
      <c r="I15068" s="294"/>
    </row>
    <row r="15069" spans="3:9">
      <c r="C15069" s="294"/>
      <c r="E15069" s="294"/>
      <c r="I15069" s="294"/>
    </row>
    <row r="15070" spans="3:9">
      <c r="C15070" s="294"/>
      <c r="E15070" s="294"/>
      <c r="I15070" s="294"/>
    </row>
    <row r="15071" spans="3:9">
      <c r="C15071" s="294"/>
      <c r="E15071" s="294"/>
      <c r="I15071" s="294"/>
    </row>
    <row r="15072" spans="3:9">
      <c r="C15072" s="294"/>
      <c r="E15072" s="294"/>
      <c r="I15072" s="294"/>
    </row>
    <row r="15073" spans="3:9">
      <c r="C15073" s="294"/>
      <c r="E15073" s="294"/>
      <c r="I15073" s="294"/>
    </row>
    <row r="15074" spans="3:9">
      <c r="C15074" s="294"/>
      <c r="E15074" s="294"/>
      <c r="I15074" s="294"/>
    </row>
    <row r="15075" spans="3:9">
      <c r="C15075" s="294"/>
      <c r="E15075" s="294"/>
      <c r="I15075" s="294"/>
    </row>
    <row r="15076" spans="3:9">
      <c r="C15076" s="294"/>
      <c r="E15076" s="294"/>
      <c r="I15076" s="294"/>
    </row>
    <row r="15077" spans="3:9">
      <c r="C15077" s="294"/>
      <c r="E15077" s="294"/>
      <c r="I15077" s="294"/>
    </row>
    <row r="15078" spans="3:9">
      <c r="C15078" s="294"/>
      <c r="E15078" s="294"/>
      <c r="I15078" s="294"/>
    </row>
    <row r="15079" spans="3:9">
      <c r="C15079" s="294"/>
      <c r="E15079" s="294"/>
      <c r="I15079" s="294"/>
    </row>
    <row r="15080" spans="3:9">
      <c r="C15080" s="294"/>
      <c r="E15080" s="294"/>
      <c r="I15080" s="294"/>
    </row>
    <row r="15081" spans="3:9">
      <c r="C15081" s="294"/>
      <c r="E15081" s="294"/>
      <c r="I15081" s="294"/>
    </row>
    <row r="15082" spans="3:9">
      <c r="C15082" s="294"/>
      <c r="E15082" s="294"/>
      <c r="I15082" s="294"/>
    </row>
    <row r="15083" spans="3:9">
      <c r="C15083" s="294"/>
      <c r="E15083" s="294"/>
      <c r="I15083" s="294"/>
    </row>
    <row r="15084" spans="3:9">
      <c r="C15084" s="294"/>
      <c r="E15084" s="294"/>
      <c r="I15084" s="294"/>
    </row>
    <row r="15085" spans="3:9">
      <c r="C15085" s="294"/>
      <c r="E15085" s="294"/>
      <c r="I15085" s="294"/>
    </row>
    <row r="15086" spans="3:9">
      <c r="C15086" s="294"/>
      <c r="E15086" s="294"/>
      <c r="I15086" s="294"/>
    </row>
    <row r="15087" spans="3:9">
      <c r="C15087" s="294"/>
      <c r="E15087" s="294"/>
      <c r="I15087" s="294"/>
    </row>
    <row r="15088" spans="3:9">
      <c r="C15088" s="294"/>
      <c r="E15088" s="294"/>
      <c r="I15088" s="294"/>
    </row>
    <row r="15089" spans="3:9">
      <c r="C15089" s="294"/>
      <c r="E15089" s="294"/>
      <c r="I15089" s="294"/>
    </row>
    <row r="15090" spans="3:9">
      <c r="C15090" s="294"/>
      <c r="E15090" s="294"/>
      <c r="I15090" s="294"/>
    </row>
    <row r="15091" spans="3:9">
      <c r="C15091" s="294"/>
      <c r="E15091" s="294"/>
      <c r="I15091" s="294"/>
    </row>
    <row r="15092" spans="3:9">
      <c r="C15092" s="294"/>
      <c r="E15092" s="294"/>
      <c r="I15092" s="294"/>
    </row>
    <row r="15093" spans="3:9">
      <c r="C15093" s="294"/>
      <c r="E15093" s="294"/>
      <c r="I15093" s="294"/>
    </row>
    <row r="15094" spans="3:9">
      <c r="C15094" s="294"/>
      <c r="E15094" s="294"/>
      <c r="I15094" s="294"/>
    </row>
    <row r="15095" spans="3:9">
      <c r="C15095" s="294"/>
      <c r="E15095" s="294"/>
      <c r="I15095" s="294"/>
    </row>
    <row r="15096" spans="3:9">
      <c r="C15096" s="294"/>
      <c r="E15096" s="294"/>
      <c r="I15096" s="294"/>
    </row>
    <row r="15097" spans="3:9">
      <c r="C15097" s="294"/>
      <c r="E15097" s="294"/>
      <c r="I15097" s="294"/>
    </row>
    <row r="15098" spans="3:9">
      <c r="C15098" s="294"/>
      <c r="E15098" s="294"/>
      <c r="I15098" s="294"/>
    </row>
    <row r="15099" spans="3:9">
      <c r="C15099" s="294"/>
      <c r="E15099" s="294"/>
      <c r="I15099" s="294"/>
    </row>
    <row r="15100" spans="3:9">
      <c r="C15100" s="294"/>
      <c r="E15100" s="294"/>
      <c r="I15100" s="294"/>
    </row>
    <row r="15101" spans="3:9">
      <c r="C15101" s="294"/>
      <c r="E15101" s="294"/>
      <c r="I15101" s="294"/>
    </row>
    <row r="15102" spans="3:9">
      <c r="C15102" s="294"/>
      <c r="E15102" s="294"/>
      <c r="I15102" s="294"/>
    </row>
    <row r="15103" spans="3:9">
      <c r="C15103" s="294"/>
      <c r="E15103" s="294"/>
      <c r="I15103" s="294"/>
    </row>
    <row r="15104" spans="3:9">
      <c r="C15104" s="294"/>
      <c r="E15104" s="294"/>
      <c r="I15104" s="294"/>
    </row>
    <row r="15105" spans="3:9">
      <c r="C15105" s="294"/>
      <c r="E15105" s="294"/>
      <c r="I15105" s="294"/>
    </row>
    <row r="15106" spans="3:9">
      <c r="C15106" s="294"/>
      <c r="E15106" s="294"/>
      <c r="I15106" s="294"/>
    </row>
    <row r="15107" spans="3:9">
      <c r="C15107" s="294"/>
      <c r="E15107" s="294"/>
      <c r="I15107" s="294"/>
    </row>
    <row r="15108" spans="3:9">
      <c r="C15108" s="294"/>
      <c r="E15108" s="294"/>
      <c r="I15108" s="294"/>
    </row>
    <row r="15109" spans="3:9">
      <c r="C15109" s="294"/>
      <c r="E15109" s="294"/>
      <c r="I15109" s="294"/>
    </row>
    <row r="15110" spans="3:9">
      <c r="C15110" s="294"/>
      <c r="E15110" s="294"/>
      <c r="I15110" s="294"/>
    </row>
    <row r="15111" spans="3:9">
      <c r="C15111" s="294"/>
      <c r="E15111" s="294"/>
      <c r="I15111" s="294"/>
    </row>
    <row r="15112" spans="3:9">
      <c r="C15112" s="294"/>
      <c r="E15112" s="294"/>
      <c r="I15112" s="294"/>
    </row>
    <row r="15113" spans="3:9">
      <c r="C15113" s="294"/>
      <c r="E15113" s="294"/>
      <c r="I15113" s="294"/>
    </row>
    <row r="15114" spans="3:9">
      <c r="C15114" s="294"/>
      <c r="E15114" s="294"/>
      <c r="I15114" s="294"/>
    </row>
    <row r="15115" spans="3:9">
      <c r="C15115" s="294"/>
      <c r="E15115" s="294"/>
      <c r="I15115" s="294"/>
    </row>
    <row r="15116" spans="3:9">
      <c r="C15116" s="294"/>
      <c r="E15116" s="294"/>
      <c r="I15116" s="294"/>
    </row>
    <row r="15117" spans="3:9">
      <c r="C15117" s="294"/>
      <c r="E15117" s="294"/>
      <c r="I15117" s="294"/>
    </row>
    <row r="15118" spans="3:9">
      <c r="C15118" s="294"/>
      <c r="E15118" s="294"/>
      <c r="I15118" s="294"/>
    </row>
    <row r="15119" spans="3:9">
      <c r="C15119" s="294"/>
      <c r="E15119" s="294"/>
      <c r="I15119" s="294"/>
    </row>
    <row r="15120" spans="3:9">
      <c r="C15120" s="294"/>
      <c r="E15120" s="294"/>
      <c r="I15120" s="294"/>
    </row>
    <row r="15121" spans="3:9">
      <c r="C15121" s="294"/>
      <c r="E15121" s="294"/>
      <c r="I15121" s="294"/>
    </row>
    <row r="15122" spans="3:9">
      <c r="C15122" s="294"/>
      <c r="E15122" s="294"/>
      <c r="I15122" s="294"/>
    </row>
    <row r="15123" spans="3:9">
      <c r="C15123" s="294"/>
      <c r="E15123" s="294"/>
      <c r="I15123" s="294"/>
    </row>
    <row r="15124" spans="3:9">
      <c r="C15124" s="294"/>
      <c r="E15124" s="294"/>
      <c r="I15124" s="294"/>
    </row>
    <row r="15125" spans="3:9">
      <c r="C15125" s="294"/>
      <c r="E15125" s="294"/>
      <c r="I15125" s="294"/>
    </row>
    <row r="15126" spans="3:9">
      <c r="C15126" s="294"/>
      <c r="E15126" s="294"/>
      <c r="I15126" s="294"/>
    </row>
    <row r="15127" spans="3:9">
      <c r="C15127" s="294"/>
      <c r="E15127" s="294"/>
      <c r="I15127" s="294"/>
    </row>
    <row r="15128" spans="3:9">
      <c r="C15128" s="294"/>
      <c r="E15128" s="294"/>
      <c r="I15128" s="294"/>
    </row>
    <row r="15129" spans="3:9">
      <c r="C15129" s="294"/>
      <c r="E15129" s="294"/>
      <c r="I15129" s="294"/>
    </row>
    <row r="15130" spans="3:9">
      <c r="C15130" s="294"/>
      <c r="E15130" s="294"/>
      <c r="I15130" s="294"/>
    </row>
    <row r="15131" spans="3:9">
      <c r="C15131" s="294"/>
      <c r="E15131" s="294"/>
      <c r="I15131" s="294"/>
    </row>
    <row r="15132" spans="3:9">
      <c r="C15132" s="294"/>
      <c r="E15132" s="294"/>
      <c r="I15132" s="294"/>
    </row>
    <row r="15133" spans="3:9">
      <c r="C15133" s="294"/>
      <c r="E15133" s="294"/>
      <c r="I15133" s="294"/>
    </row>
    <row r="15134" spans="3:9">
      <c r="C15134" s="294"/>
      <c r="E15134" s="294"/>
      <c r="I15134" s="294"/>
    </row>
    <row r="15135" spans="3:9">
      <c r="C15135" s="294"/>
      <c r="E15135" s="294"/>
      <c r="I15135" s="294"/>
    </row>
    <row r="15136" spans="3:9">
      <c r="C15136" s="294"/>
      <c r="E15136" s="294"/>
      <c r="I15136" s="294"/>
    </row>
    <row r="15137" spans="3:9">
      <c r="C15137" s="294"/>
      <c r="E15137" s="294"/>
      <c r="I15137" s="294"/>
    </row>
    <row r="15138" spans="3:9">
      <c r="C15138" s="294"/>
      <c r="E15138" s="294"/>
      <c r="I15138" s="294"/>
    </row>
    <row r="15139" spans="3:9">
      <c r="C15139" s="294"/>
      <c r="E15139" s="294"/>
      <c r="I15139" s="294"/>
    </row>
    <row r="15140" spans="3:9">
      <c r="C15140" s="294"/>
      <c r="E15140" s="294"/>
      <c r="I15140" s="294"/>
    </row>
    <row r="15141" spans="3:9">
      <c r="C15141" s="294"/>
      <c r="E15141" s="294"/>
      <c r="I15141" s="294"/>
    </row>
    <row r="15142" spans="3:9">
      <c r="C15142" s="294"/>
      <c r="E15142" s="294"/>
      <c r="I15142" s="294"/>
    </row>
    <row r="15143" spans="3:9">
      <c r="C15143" s="294"/>
      <c r="E15143" s="294"/>
      <c r="I15143" s="294"/>
    </row>
    <row r="15144" spans="3:9">
      <c r="C15144" s="294"/>
      <c r="E15144" s="294"/>
      <c r="I15144" s="294"/>
    </row>
    <row r="15145" spans="3:9">
      <c r="C15145" s="294"/>
      <c r="E15145" s="294"/>
      <c r="I15145" s="294"/>
    </row>
    <row r="15146" spans="3:9">
      <c r="C15146" s="294"/>
      <c r="E15146" s="294"/>
      <c r="I15146" s="294"/>
    </row>
    <row r="15147" spans="3:9">
      <c r="C15147" s="294"/>
      <c r="E15147" s="294"/>
      <c r="I15147" s="294"/>
    </row>
    <row r="15148" spans="3:9">
      <c r="C15148" s="294"/>
      <c r="E15148" s="294"/>
      <c r="I15148" s="294"/>
    </row>
    <row r="15149" spans="3:9">
      <c r="C15149" s="294"/>
      <c r="E15149" s="294"/>
      <c r="I15149" s="294"/>
    </row>
    <row r="15150" spans="3:9">
      <c r="C15150" s="294"/>
      <c r="E15150" s="294"/>
      <c r="I15150" s="294"/>
    </row>
    <row r="15151" spans="3:9">
      <c r="C15151" s="294"/>
      <c r="E15151" s="294"/>
      <c r="I15151" s="294"/>
    </row>
    <row r="15152" spans="3:9">
      <c r="C15152" s="294"/>
      <c r="E15152" s="294"/>
      <c r="I15152" s="294"/>
    </row>
    <row r="15153" spans="3:9">
      <c r="C15153" s="294"/>
      <c r="E15153" s="294"/>
      <c r="I15153" s="294"/>
    </row>
    <row r="15154" spans="3:9">
      <c r="C15154" s="294"/>
      <c r="E15154" s="294"/>
      <c r="I15154" s="294"/>
    </row>
    <row r="15155" spans="3:9">
      <c r="C15155" s="294"/>
      <c r="E15155" s="294"/>
      <c r="I15155" s="294"/>
    </row>
    <row r="15156" spans="3:9">
      <c r="C15156" s="294"/>
      <c r="E15156" s="294"/>
      <c r="I15156" s="294"/>
    </row>
    <row r="15157" spans="3:9">
      <c r="C15157" s="294"/>
      <c r="E15157" s="294"/>
      <c r="I15157" s="294"/>
    </row>
    <row r="15158" spans="3:9">
      <c r="C15158" s="294"/>
      <c r="E15158" s="294"/>
      <c r="I15158" s="294"/>
    </row>
    <row r="15159" spans="3:9">
      <c r="C15159" s="294"/>
      <c r="E15159" s="294"/>
      <c r="I15159" s="294"/>
    </row>
    <row r="15160" spans="3:9">
      <c r="C15160" s="294"/>
      <c r="E15160" s="294"/>
      <c r="I15160" s="294"/>
    </row>
    <row r="15161" spans="3:9">
      <c r="C15161" s="294"/>
      <c r="E15161" s="294"/>
      <c r="I15161" s="294"/>
    </row>
    <row r="15162" spans="3:9">
      <c r="C15162" s="294"/>
      <c r="E15162" s="294"/>
      <c r="I15162" s="294"/>
    </row>
    <row r="15163" spans="3:9">
      <c r="C15163" s="294"/>
      <c r="E15163" s="294"/>
      <c r="I15163" s="294"/>
    </row>
    <row r="15164" spans="3:9">
      <c r="C15164" s="294"/>
      <c r="E15164" s="294"/>
      <c r="I15164" s="294"/>
    </row>
    <row r="15165" spans="3:9">
      <c r="C15165" s="294"/>
      <c r="E15165" s="294"/>
      <c r="I15165" s="294"/>
    </row>
    <row r="15166" spans="3:9">
      <c r="C15166" s="294"/>
      <c r="E15166" s="294"/>
      <c r="I15166" s="294"/>
    </row>
    <row r="15167" spans="3:9">
      <c r="C15167" s="294"/>
      <c r="E15167" s="294"/>
      <c r="I15167" s="294"/>
    </row>
    <row r="15168" spans="3:9">
      <c r="C15168" s="294"/>
      <c r="E15168" s="294"/>
      <c r="I15168" s="294"/>
    </row>
    <row r="15169" spans="3:9">
      <c r="C15169" s="294"/>
      <c r="E15169" s="294"/>
      <c r="I15169" s="294"/>
    </row>
    <row r="15170" spans="3:9">
      <c r="C15170" s="294"/>
      <c r="E15170" s="294"/>
      <c r="I15170" s="294"/>
    </row>
    <row r="15171" spans="3:9">
      <c r="C15171" s="294"/>
      <c r="E15171" s="294"/>
      <c r="I15171" s="294"/>
    </row>
    <row r="15172" spans="3:9">
      <c r="C15172" s="294"/>
      <c r="E15172" s="294"/>
      <c r="I15172" s="294"/>
    </row>
    <row r="15173" spans="3:9">
      <c r="C15173" s="294"/>
      <c r="E15173" s="294"/>
      <c r="I15173" s="294"/>
    </row>
    <row r="15174" spans="3:9">
      <c r="C15174" s="294"/>
      <c r="E15174" s="294"/>
      <c r="I15174" s="294"/>
    </row>
    <row r="15175" spans="3:9">
      <c r="C15175" s="294"/>
      <c r="E15175" s="294"/>
      <c r="I15175" s="294"/>
    </row>
    <row r="15176" spans="3:9">
      <c r="C15176" s="294"/>
      <c r="E15176" s="294"/>
      <c r="I15176" s="294"/>
    </row>
    <row r="15177" spans="3:9">
      <c r="C15177" s="294"/>
      <c r="E15177" s="294"/>
      <c r="I15177" s="294"/>
    </row>
    <row r="15178" spans="3:9">
      <c r="C15178" s="294"/>
      <c r="E15178" s="294"/>
      <c r="I15178" s="294"/>
    </row>
    <row r="15179" spans="3:9">
      <c r="C15179" s="294"/>
      <c r="E15179" s="294"/>
      <c r="I15179" s="294"/>
    </row>
    <row r="15180" spans="3:9">
      <c r="C15180" s="294"/>
      <c r="E15180" s="294"/>
      <c r="I15180" s="294"/>
    </row>
    <row r="15181" spans="3:9">
      <c r="C15181" s="294"/>
      <c r="E15181" s="294"/>
      <c r="I15181" s="294"/>
    </row>
    <row r="15182" spans="3:9">
      <c r="C15182" s="294"/>
      <c r="E15182" s="294"/>
      <c r="I15182" s="294"/>
    </row>
    <row r="15183" spans="3:9">
      <c r="C15183" s="294"/>
      <c r="E15183" s="294"/>
      <c r="I15183" s="294"/>
    </row>
    <row r="15184" spans="3:9">
      <c r="C15184" s="294"/>
      <c r="E15184" s="294"/>
      <c r="I15184" s="294"/>
    </row>
    <row r="15185" spans="3:9">
      <c r="C15185" s="294"/>
      <c r="E15185" s="294"/>
      <c r="I15185" s="294"/>
    </row>
    <row r="15186" spans="3:9">
      <c r="C15186" s="294"/>
      <c r="E15186" s="294"/>
      <c r="I15186" s="294"/>
    </row>
    <row r="15187" spans="3:9">
      <c r="C15187" s="294"/>
      <c r="E15187" s="294"/>
      <c r="I15187" s="294"/>
    </row>
    <row r="15188" spans="3:9">
      <c r="C15188" s="294"/>
      <c r="E15188" s="294"/>
      <c r="I15188" s="294"/>
    </row>
    <row r="15189" spans="3:9">
      <c r="C15189" s="294"/>
      <c r="E15189" s="294"/>
      <c r="I15189" s="294"/>
    </row>
    <row r="15190" spans="3:9">
      <c r="C15190" s="294"/>
      <c r="E15190" s="294"/>
      <c r="I15190" s="294"/>
    </row>
    <row r="15191" spans="3:9">
      <c r="C15191" s="294"/>
      <c r="E15191" s="294"/>
      <c r="I15191" s="294"/>
    </row>
    <row r="15192" spans="3:9">
      <c r="C15192" s="294"/>
      <c r="E15192" s="294"/>
      <c r="I15192" s="294"/>
    </row>
    <row r="15193" spans="3:9">
      <c r="C15193" s="294"/>
      <c r="E15193" s="294"/>
      <c r="I15193" s="294"/>
    </row>
    <row r="15194" spans="3:9">
      <c r="C15194" s="294"/>
      <c r="E15194" s="294"/>
      <c r="I15194" s="294"/>
    </row>
    <row r="15195" spans="3:9">
      <c r="C15195" s="294"/>
      <c r="E15195" s="294"/>
      <c r="I15195" s="294"/>
    </row>
    <row r="15196" spans="3:9">
      <c r="C15196" s="294"/>
      <c r="E15196" s="294"/>
      <c r="I15196" s="294"/>
    </row>
    <row r="15197" spans="3:9">
      <c r="C15197" s="294"/>
      <c r="E15197" s="294"/>
      <c r="I15197" s="294"/>
    </row>
    <row r="15198" spans="3:9">
      <c r="C15198" s="294"/>
      <c r="E15198" s="294"/>
      <c r="I15198" s="294"/>
    </row>
    <row r="15199" spans="3:9">
      <c r="C15199" s="294"/>
      <c r="E15199" s="294"/>
      <c r="I15199" s="294"/>
    </row>
    <row r="15200" spans="3:9">
      <c r="C15200" s="294"/>
      <c r="E15200" s="294"/>
      <c r="I15200" s="294"/>
    </row>
    <row r="15201" spans="3:9">
      <c r="C15201" s="294"/>
      <c r="E15201" s="294"/>
      <c r="I15201" s="294"/>
    </row>
    <row r="15202" spans="3:9">
      <c r="C15202" s="294"/>
      <c r="E15202" s="294"/>
      <c r="I15202" s="294"/>
    </row>
    <row r="15203" spans="3:9">
      <c r="C15203" s="294"/>
      <c r="E15203" s="294"/>
      <c r="I15203" s="294"/>
    </row>
    <row r="15204" spans="3:9">
      <c r="C15204" s="294"/>
      <c r="E15204" s="294"/>
      <c r="I15204" s="294"/>
    </row>
    <row r="15205" spans="3:9">
      <c r="C15205" s="294"/>
      <c r="E15205" s="294"/>
      <c r="I15205" s="294"/>
    </row>
    <row r="15206" spans="3:9">
      <c r="C15206" s="294"/>
      <c r="E15206" s="294"/>
      <c r="I15206" s="294"/>
    </row>
    <row r="15207" spans="3:9">
      <c r="C15207" s="294"/>
      <c r="E15207" s="294"/>
      <c r="I15207" s="294"/>
    </row>
    <row r="15208" spans="3:9">
      <c r="C15208" s="294"/>
      <c r="E15208" s="294"/>
      <c r="I15208" s="294"/>
    </row>
    <row r="15209" spans="3:9">
      <c r="C15209" s="294"/>
      <c r="E15209" s="294"/>
      <c r="I15209" s="294"/>
    </row>
    <row r="15210" spans="3:9">
      <c r="C15210" s="294"/>
      <c r="E15210" s="294"/>
      <c r="I15210" s="294"/>
    </row>
    <row r="15211" spans="3:9">
      <c r="C15211" s="294"/>
      <c r="E15211" s="294"/>
      <c r="I15211" s="294"/>
    </row>
    <row r="15212" spans="3:9">
      <c r="C15212" s="294"/>
      <c r="E15212" s="294"/>
      <c r="I15212" s="294"/>
    </row>
    <row r="15213" spans="3:9">
      <c r="C15213" s="294"/>
      <c r="E15213" s="294"/>
      <c r="I15213" s="294"/>
    </row>
    <row r="15214" spans="3:9">
      <c r="C15214" s="294"/>
      <c r="E15214" s="294"/>
      <c r="I15214" s="294"/>
    </row>
    <row r="15215" spans="3:9">
      <c r="C15215" s="294"/>
      <c r="E15215" s="294"/>
      <c r="I15215" s="294"/>
    </row>
    <row r="15216" spans="3:9">
      <c r="C15216" s="294"/>
      <c r="E15216" s="294"/>
      <c r="I15216" s="294"/>
    </row>
    <row r="15217" spans="3:9">
      <c r="C15217" s="294"/>
      <c r="E15217" s="294"/>
      <c r="I15217" s="294"/>
    </row>
    <row r="15218" spans="3:9">
      <c r="C15218" s="294"/>
      <c r="E15218" s="294"/>
      <c r="I15218" s="294"/>
    </row>
    <row r="15219" spans="3:9">
      <c r="C15219" s="294"/>
      <c r="E15219" s="294"/>
      <c r="I15219" s="294"/>
    </row>
    <row r="15220" spans="3:9">
      <c r="C15220" s="294"/>
      <c r="E15220" s="294"/>
      <c r="I15220" s="294"/>
    </row>
    <row r="15221" spans="3:9">
      <c r="C15221" s="294"/>
      <c r="E15221" s="294"/>
      <c r="I15221" s="294"/>
    </row>
    <row r="15222" spans="3:9">
      <c r="C15222" s="294"/>
      <c r="E15222" s="294"/>
      <c r="I15222" s="294"/>
    </row>
    <row r="15223" spans="3:9">
      <c r="C15223" s="294"/>
      <c r="E15223" s="294"/>
      <c r="I15223" s="294"/>
    </row>
    <row r="15224" spans="3:9">
      <c r="C15224" s="294"/>
      <c r="E15224" s="294"/>
      <c r="I15224" s="294"/>
    </row>
    <row r="15225" spans="3:9">
      <c r="C15225" s="294"/>
      <c r="E15225" s="294"/>
      <c r="I15225" s="294"/>
    </row>
    <row r="15226" spans="3:9">
      <c r="C15226" s="294"/>
      <c r="E15226" s="294"/>
      <c r="I15226" s="294"/>
    </row>
    <row r="15227" spans="3:9">
      <c r="C15227" s="294"/>
      <c r="E15227" s="294"/>
      <c r="I15227" s="294"/>
    </row>
    <row r="15228" spans="3:9">
      <c r="C15228" s="294"/>
      <c r="E15228" s="294"/>
      <c r="I15228" s="294"/>
    </row>
    <row r="15229" spans="3:9">
      <c r="C15229" s="294"/>
      <c r="E15229" s="294"/>
      <c r="I15229" s="294"/>
    </row>
    <row r="15230" spans="3:9">
      <c r="C15230" s="294"/>
      <c r="E15230" s="294"/>
      <c r="I15230" s="294"/>
    </row>
    <row r="15231" spans="3:9">
      <c r="C15231" s="294"/>
      <c r="E15231" s="294"/>
      <c r="I15231" s="294"/>
    </row>
    <row r="15232" spans="3:9">
      <c r="C15232" s="294"/>
      <c r="E15232" s="294"/>
      <c r="I15232" s="294"/>
    </row>
    <row r="15233" spans="3:9">
      <c r="C15233" s="294"/>
      <c r="E15233" s="294"/>
      <c r="I15233" s="294"/>
    </row>
    <row r="15234" spans="3:9">
      <c r="C15234" s="294"/>
      <c r="E15234" s="294"/>
      <c r="I15234" s="294"/>
    </row>
    <row r="15235" spans="3:9">
      <c r="C15235" s="294"/>
      <c r="E15235" s="294"/>
      <c r="I15235" s="294"/>
    </row>
    <row r="15236" spans="3:9">
      <c r="C15236" s="294"/>
      <c r="E15236" s="294"/>
      <c r="I15236" s="294"/>
    </row>
    <row r="15237" spans="3:9">
      <c r="C15237" s="294"/>
      <c r="E15237" s="294"/>
      <c r="I15237" s="294"/>
    </row>
    <row r="15238" spans="3:9">
      <c r="C15238" s="294"/>
      <c r="E15238" s="294"/>
      <c r="I15238" s="294"/>
    </row>
    <row r="15239" spans="3:9">
      <c r="C15239" s="294"/>
      <c r="E15239" s="294"/>
      <c r="I15239" s="294"/>
    </row>
    <row r="15240" spans="3:9">
      <c r="C15240" s="294"/>
      <c r="E15240" s="294"/>
      <c r="I15240" s="294"/>
    </row>
    <row r="15241" spans="3:9">
      <c r="C15241" s="294"/>
      <c r="E15241" s="294"/>
      <c r="I15241" s="294"/>
    </row>
    <row r="15242" spans="3:9">
      <c r="C15242" s="294"/>
      <c r="E15242" s="294"/>
      <c r="I15242" s="294"/>
    </row>
    <row r="15243" spans="3:9">
      <c r="C15243" s="294"/>
      <c r="E15243" s="294"/>
      <c r="I15243" s="294"/>
    </row>
    <row r="15244" spans="3:9">
      <c r="C15244" s="294"/>
      <c r="E15244" s="294"/>
      <c r="I15244" s="294"/>
    </row>
    <row r="15245" spans="3:9">
      <c r="C15245" s="294"/>
      <c r="E15245" s="294"/>
      <c r="I15245" s="294"/>
    </row>
    <row r="15246" spans="3:9">
      <c r="C15246" s="294"/>
      <c r="E15246" s="294"/>
      <c r="I15246" s="294"/>
    </row>
    <row r="15247" spans="3:9">
      <c r="C15247" s="294"/>
      <c r="E15247" s="294"/>
      <c r="I15247" s="294"/>
    </row>
    <row r="15248" spans="3:9">
      <c r="C15248" s="294"/>
      <c r="E15248" s="294"/>
      <c r="I15248" s="294"/>
    </row>
    <row r="15249" spans="3:9">
      <c r="C15249" s="294"/>
      <c r="E15249" s="294"/>
      <c r="I15249" s="294"/>
    </row>
    <row r="15250" spans="3:9">
      <c r="C15250" s="294"/>
      <c r="E15250" s="294"/>
      <c r="I15250" s="294"/>
    </row>
    <row r="15251" spans="3:9">
      <c r="C15251" s="294"/>
      <c r="E15251" s="294"/>
      <c r="I15251" s="294"/>
    </row>
    <row r="15252" spans="3:9">
      <c r="C15252" s="294"/>
      <c r="E15252" s="294"/>
      <c r="I15252" s="294"/>
    </row>
    <row r="15253" spans="3:9">
      <c r="C15253" s="294"/>
      <c r="E15253" s="294"/>
      <c r="I15253" s="294"/>
    </row>
    <row r="15254" spans="3:9">
      <c r="C15254" s="294"/>
      <c r="E15254" s="294"/>
      <c r="I15254" s="294"/>
    </row>
    <row r="15255" spans="3:9">
      <c r="C15255" s="294"/>
      <c r="E15255" s="294"/>
      <c r="I15255" s="294"/>
    </row>
    <row r="15256" spans="3:9">
      <c r="C15256" s="294"/>
      <c r="E15256" s="294"/>
      <c r="I15256" s="294"/>
    </row>
    <row r="15257" spans="3:9">
      <c r="C15257" s="294"/>
      <c r="E15257" s="294"/>
      <c r="I15257" s="294"/>
    </row>
    <row r="15258" spans="3:9">
      <c r="C15258" s="294"/>
      <c r="E15258" s="294"/>
      <c r="I15258" s="294"/>
    </row>
    <row r="15259" spans="3:9">
      <c r="C15259" s="294"/>
      <c r="E15259" s="294"/>
      <c r="I15259" s="294"/>
    </row>
    <row r="15260" spans="3:9">
      <c r="C15260" s="294"/>
      <c r="E15260" s="294"/>
      <c r="I15260" s="294"/>
    </row>
    <row r="15261" spans="3:9">
      <c r="C15261" s="294"/>
      <c r="E15261" s="294"/>
      <c r="I15261" s="294"/>
    </row>
    <row r="15262" spans="3:9">
      <c r="C15262" s="294"/>
      <c r="E15262" s="294"/>
      <c r="I15262" s="294"/>
    </row>
    <row r="15263" spans="3:9">
      <c r="C15263" s="294"/>
      <c r="E15263" s="294"/>
      <c r="I15263" s="294"/>
    </row>
    <row r="15264" spans="3:9">
      <c r="C15264" s="294"/>
      <c r="E15264" s="294"/>
      <c r="I15264" s="294"/>
    </row>
    <row r="15265" spans="3:9">
      <c r="C15265" s="294"/>
      <c r="E15265" s="294"/>
      <c r="I15265" s="294"/>
    </row>
    <row r="15266" spans="3:9">
      <c r="C15266" s="294"/>
      <c r="E15266" s="294"/>
      <c r="I15266" s="294"/>
    </row>
    <row r="15267" spans="3:9">
      <c r="C15267" s="294"/>
      <c r="E15267" s="294"/>
      <c r="I15267" s="294"/>
    </row>
    <row r="15268" spans="3:9">
      <c r="C15268" s="294"/>
      <c r="E15268" s="294"/>
      <c r="I15268" s="294"/>
    </row>
    <row r="15269" spans="3:9">
      <c r="C15269" s="294"/>
      <c r="E15269" s="294"/>
      <c r="I15269" s="294"/>
    </row>
    <row r="15270" spans="3:9">
      <c r="C15270" s="294"/>
      <c r="E15270" s="294"/>
      <c r="I15270" s="294"/>
    </row>
    <row r="15271" spans="3:9">
      <c r="C15271" s="294"/>
      <c r="E15271" s="294"/>
      <c r="I15271" s="294"/>
    </row>
    <row r="15272" spans="3:9">
      <c r="C15272" s="294"/>
      <c r="E15272" s="294"/>
      <c r="I15272" s="294"/>
    </row>
    <row r="15273" spans="3:9">
      <c r="C15273" s="294"/>
      <c r="E15273" s="294"/>
      <c r="I15273" s="294"/>
    </row>
    <row r="15274" spans="3:9">
      <c r="C15274" s="294"/>
      <c r="E15274" s="294"/>
      <c r="I15274" s="294"/>
    </row>
    <row r="15275" spans="3:9">
      <c r="C15275" s="294"/>
      <c r="E15275" s="294"/>
      <c r="I15275" s="294"/>
    </row>
    <row r="15276" spans="3:9">
      <c r="C15276" s="294"/>
      <c r="E15276" s="294"/>
      <c r="I15276" s="294"/>
    </row>
    <row r="15277" spans="3:9">
      <c r="C15277" s="294"/>
      <c r="E15277" s="294"/>
      <c r="I15277" s="294"/>
    </row>
    <row r="15278" spans="3:9">
      <c r="C15278" s="294"/>
      <c r="E15278" s="294"/>
      <c r="I15278" s="294"/>
    </row>
    <row r="15279" spans="3:9">
      <c r="C15279" s="294"/>
      <c r="E15279" s="294"/>
      <c r="I15279" s="294"/>
    </row>
    <row r="15280" spans="3:9">
      <c r="C15280" s="294"/>
      <c r="E15280" s="294"/>
      <c r="I15280" s="294"/>
    </row>
    <row r="15281" spans="3:9">
      <c r="C15281" s="294"/>
      <c r="E15281" s="294"/>
      <c r="I15281" s="294"/>
    </row>
    <row r="15282" spans="3:9">
      <c r="C15282" s="294"/>
      <c r="E15282" s="294"/>
      <c r="I15282" s="294"/>
    </row>
    <row r="15283" spans="3:9">
      <c r="C15283" s="294"/>
      <c r="E15283" s="294"/>
      <c r="I15283" s="294"/>
    </row>
    <row r="15284" spans="3:9">
      <c r="C15284" s="294"/>
      <c r="E15284" s="294"/>
      <c r="I15284" s="294"/>
    </row>
    <row r="15285" spans="3:9">
      <c r="C15285" s="294"/>
      <c r="E15285" s="294"/>
      <c r="I15285" s="294"/>
    </row>
    <row r="15286" spans="3:9">
      <c r="C15286" s="294"/>
      <c r="E15286" s="294"/>
      <c r="I15286" s="294"/>
    </row>
    <row r="15287" spans="3:9">
      <c r="C15287" s="294"/>
      <c r="E15287" s="294"/>
      <c r="I15287" s="294"/>
    </row>
    <row r="15288" spans="3:9">
      <c r="C15288" s="294"/>
      <c r="E15288" s="294"/>
      <c r="I15288" s="294"/>
    </row>
    <row r="15289" spans="3:9">
      <c r="C15289" s="294"/>
      <c r="E15289" s="294"/>
      <c r="I15289" s="294"/>
    </row>
    <row r="15290" spans="3:9">
      <c r="C15290" s="294"/>
      <c r="E15290" s="294"/>
      <c r="I15290" s="294"/>
    </row>
    <row r="15291" spans="3:9">
      <c r="C15291" s="294"/>
      <c r="E15291" s="294"/>
      <c r="I15291" s="294"/>
    </row>
    <row r="15292" spans="3:9">
      <c r="C15292" s="294"/>
      <c r="E15292" s="294"/>
      <c r="I15292" s="294"/>
    </row>
    <row r="15293" spans="3:9">
      <c r="C15293" s="294"/>
      <c r="E15293" s="294"/>
      <c r="I15293" s="294"/>
    </row>
    <row r="15294" spans="3:9">
      <c r="C15294" s="294"/>
      <c r="E15294" s="294"/>
      <c r="I15294" s="294"/>
    </row>
    <row r="15295" spans="3:9">
      <c r="C15295" s="294"/>
      <c r="E15295" s="294"/>
      <c r="I15295" s="294"/>
    </row>
    <row r="15296" spans="3:9">
      <c r="C15296" s="294"/>
      <c r="E15296" s="294"/>
      <c r="I15296" s="294"/>
    </row>
    <row r="15297" spans="3:9">
      <c r="C15297" s="294"/>
      <c r="E15297" s="294"/>
      <c r="I15297" s="294"/>
    </row>
    <row r="15298" spans="3:9">
      <c r="C15298" s="294"/>
      <c r="E15298" s="294"/>
      <c r="I15298" s="294"/>
    </row>
    <row r="15299" spans="3:9">
      <c r="C15299" s="294"/>
      <c r="E15299" s="294"/>
      <c r="I15299" s="294"/>
    </row>
    <row r="15300" spans="3:9">
      <c r="C15300" s="294"/>
      <c r="E15300" s="294"/>
      <c r="I15300" s="294"/>
    </row>
    <row r="15301" spans="3:9">
      <c r="C15301" s="294"/>
      <c r="E15301" s="294"/>
      <c r="I15301" s="294"/>
    </row>
    <row r="15302" spans="3:9">
      <c r="C15302" s="294"/>
      <c r="E15302" s="294"/>
      <c r="I15302" s="294"/>
    </row>
    <row r="15303" spans="3:9">
      <c r="C15303" s="294"/>
      <c r="E15303" s="294"/>
      <c r="I15303" s="294"/>
    </row>
    <row r="15304" spans="3:9">
      <c r="C15304" s="294"/>
      <c r="E15304" s="294"/>
      <c r="I15304" s="294"/>
    </row>
    <row r="15305" spans="3:9">
      <c r="C15305" s="294"/>
      <c r="E15305" s="294"/>
      <c r="I15305" s="294"/>
    </row>
    <row r="15306" spans="3:9">
      <c r="C15306" s="294"/>
      <c r="E15306" s="294"/>
      <c r="I15306" s="294"/>
    </row>
    <row r="15307" spans="3:9">
      <c r="C15307" s="294"/>
      <c r="E15307" s="294"/>
      <c r="I15307" s="294"/>
    </row>
    <row r="15308" spans="3:9">
      <c r="C15308" s="294"/>
      <c r="E15308" s="294"/>
      <c r="I15308" s="294"/>
    </row>
    <row r="15309" spans="3:9">
      <c r="C15309" s="294"/>
      <c r="E15309" s="294"/>
      <c r="I15309" s="294"/>
    </row>
    <row r="15310" spans="3:9">
      <c r="C15310" s="294"/>
      <c r="E15310" s="294"/>
      <c r="I15310" s="294"/>
    </row>
    <row r="15311" spans="3:9">
      <c r="C15311" s="294"/>
      <c r="E15311" s="294"/>
      <c r="I15311" s="294"/>
    </row>
    <row r="15312" spans="3:9">
      <c r="C15312" s="294"/>
      <c r="E15312" s="294"/>
      <c r="I15312" s="294"/>
    </row>
    <row r="15313" spans="3:9">
      <c r="C15313" s="294"/>
      <c r="E15313" s="294"/>
      <c r="I15313" s="294"/>
    </row>
    <row r="15314" spans="3:9">
      <c r="C15314" s="294"/>
      <c r="E15314" s="294"/>
      <c r="I15314" s="294"/>
    </row>
    <row r="15315" spans="3:9">
      <c r="C15315" s="294"/>
      <c r="E15315" s="294"/>
      <c r="I15315" s="294"/>
    </row>
    <row r="15316" spans="3:9">
      <c r="C15316" s="294"/>
      <c r="E15316" s="294"/>
      <c r="I15316" s="294"/>
    </row>
    <row r="15317" spans="3:9">
      <c r="C15317" s="294"/>
      <c r="E15317" s="294"/>
      <c r="I15317" s="294"/>
    </row>
    <row r="15318" spans="3:9">
      <c r="C15318" s="294"/>
      <c r="E15318" s="294"/>
      <c r="I15318" s="294"/>
    </row>
    <row r="15319" spans="3:9">
      <c r="C15319" s="294"/>
      <c r="E15319" s="294"/>
      <c r="I15319" s="294"/>
    </row>
    <row r="15320" spans="3:9">
      <c r="C15320" s="294"/>
      <c r="E15320" s="294"/>
      <c r="I15320" s="294"/>
    </row>
    <row r="15321" spans="3:9">
      <c r="C15321" s="294"/>
      <c r="E15321" s="294"/>
      <c r="I15321" s="294"/>
    </row>
    <row r="15322" spans="3:9">
      <c r="C15322" s="294"/>
      <c r="E15322" s="294"/>
      <c r="I15322" s="294"/>
    </row>
    <row r="15323" spans="3:9">
      <c r="C15323" s="294"/>
      <c r="E15323" s="294"/>
      <c r="I15323" s="294"/>
    </row>
    <row r="15324" spans="3:9">
      <c r="C15324" s="294"/>
      <c r="E15324" s="294"/>
      <c r="I15324" s="294"/>
    </row>
    <row r="15325" spans="3:9">
      <c r="C15325" s="294"/>
      <c r="E15325" s="294"/>
      <c r="I15325" s="294"/>
    </row>
    <row r="15326" spans="3:9">
      <c r="C15326" s="294"/>
      <c r="E15326" s="294"/>
      <c r="I15326" s="294"/>
    </row>
    <row r="15327" spans="3:9">
      <c r="C15327" s="294"/>
      <c r="E15327" s="294"/>
      <c r="I15327" s="294"/>
    </row>
    <row r="15328" spans="3:9">
      <c r="C15328" s="294"/>
      <c r="E15328" s="294"/>
      <c r="I15328" s="294"/>
    </row>
    <row r="15329" spans="3:9">
      <c r="C15329" s="294"/>
      <c r="E15329" s="294"/>
      <c r="I15329" s="294"/>
    </row>
    <row r="15330" spans="3:9">
      <c r="C15330" s="294"/>
      <c r="E15330" s="294"/>
      <c r="I15330" s="294"/>
    </row>
    <row r="15331" spans="3:9">
      <c r="C15331" s="294"/>
      <c r="E15331" s="294"/>
      <c r="I15331" s="294"/>
    </row>
    <row r="15332" spans="3:9">
      <c r="C15332" s="294"/>
      <c r="E15332" s="294"/>
      <c r="I15332" s="294"/>
    </row>
    <row r="15333" spans="3:9">
      <c r="C15333" s="294"/>
      <c r="E15333" s="294"/>
      <c r="I15333" s="294"/>
    </row>
    <row r="15334" spans="3:9">
      <c r="C15334" s="294"/>
      <c r="E15334" s="294"/>
      <c r="I15334" s="294"/>
    </row>
    <row r="15335" spans="3:9">
      <c r="C15335" s="294"/>
      <c r="E15335" s="294"/>
      <c r="I15335" s="294"/>
    </row>
    <row r="15336" spans="3:9">
      <c r="C15336" s="294"/>
      <c r="E15336" s="294"/>
      <c r="I15336" s="294"/>
    </row>
    <row r="15337" spans="3:9">
      <c r="C15337" s="294"/>
      <c r="E15337" s="294"/>
      <c r="I15337" s="294"/>
    </row>
    <row r="15338" spans="3:9">
      <c r="C15338" s="294"/>
      <c r="E15338" s="294"/>
      <c r="I15338" s="294"/>
    </row>
    <row r="15339" spans="3:9">
      <c r="C15339" s="294"/>
      <c r="E15339" s="294"/>
      <c r="I15339" s="294"/>
    </row>
    <row r="15340" spans="3:9">
      <c r="C15340" s="294"/>
      <c r="E15340" s="294"/>
      <c r="I15340" s="294"/>
    </row>
    <row r="15341" spans="3:9">
      <c r="C15341" s="294"/>
      <c r="E15341" s="294"/>
      <c r="I15341" s="294"/>
    </row>
    <row r="15342" spans="3:9">
      <c r="C15342" s="294"/>
      <c r="E15342" s="294"/>
      <c r="I15342" s="294"/>
    </row>
    <row r="15343" spans="3:9">
      <c r="C15343" s="294"/>
      <c r="E15343" s="294"/>
      <c r="I15343" s="294"/>
    </row>
    <row r="15344" spans="3:9">
      <c r="C15344" s="294"/>
      <c r="E15344" s="294"/>
      <c r="I15344" s="294"/>
    </row>
    <row r="15345" spans="3:9">
      <c r="C15345" s="294"/>
      <c r="E15345" s="294"/>
      <c r="I15345" s="294"/>
    </row>
    <row r="15346" spans="3:9">
      <c r="C15346" s="294"/>
      <c r="E15346" s="294"/>
      <c r="I15346" s="294"/>
    </row>
    <row r="15347" spans="3:9">
      <c r="C15347" s="294"/>
      <c r="E15347" s="294"/>
      <c r="I15347" s="294"/>
    </row>
    <row r="15348" spans="3:9">
      <c r="C15348" s="294"/>
      <c r="E15348" s="294"/>
      <c r="I15348" s="294"/>
    </row>
    <row r="15349" spans="3:9">
      <c r="C15349" s="294"/>
      <c r="E15349" s="294"/>
      <c r="I15349" s="294"/>
    </row>
    <row r="15350" spans="3:9">
      <c r="C15350" s="294"/>
      <c r="E15350" s="294"/>
      <c r="I15350" s="294"/>
    </row>
    <row r="15351" spans="3:9">
      <c r="C15351" s="294"/>
      <c r="E15351" s="294"/>
      <c r="I15351" s="294"/>
    </row>
    <row r="15352" spans="3:9">
      <c r="C15352" s="294"/>
      <c r="E15352" s="294"/>
      <c r="I15352" s="294"/>
    </row>
    <row r="15353" spans="3:9">
      <c r="C15353" s="294"/>
      <c r="E15353" s="294"/>
      <c r="I15353" s="294"/>
    </row>
    <row r="15354" spans="3:9">
      <c r="C15354" s="294"/>
      <c r="E15354" s="294"/>
      <c r="I15354" s="294"/>
    </row>
    <row r="15355" spans="3:9">
      <c r="C15355" s="294"/>
      <c r="E15355" s="294"/>
      <c r="I15355" s="294"/>
    </row>
    <row r="15356" spans="3:9">
      <c r="C15356" s="294"/>
      <c r="E15356" s="294"/>
      <c r="I15356" s="294"/>
    </row>
    <row r="15357" spans="3:9">
      <c r="C15357" s="294"/>
      <c r="E15357" s="294"/>
      <c r="I15357" s="294"/>
    </row>
    <row r="15358" spans="3:9">
      <c r="C15358" s="294"/>
      <c r="E15358" s="294"/>
      <c r="I15358" s="294"/>
    </row>
    <row r="15359" spans="3:9">
      <c r="C15359" s="294"/>
      <c r="E15359" s="294"/>
      <c r="I15359" s="294"/>
    </row>
    <row r="15360" spans="3:9">
      <c r="C15360" s="294"/>
      <c r="E15360" s="294"/>
      <c r="I15360" s="294"/>
    </row>
    <row r="15361" spans="3:9">
      <c r="C15361" s="294"/>
      <c r="E15361" s="294"/>
      <c r="I15361" s="294"/>
    </row>
    <row r="15362" spans="3:9">
      <c r="C15362" s="294"/>
      <c r="E15362" s="294"/>
      <c r="I15362" s="294"/>
    </row>
    <row r="15363" spans="3:9">
      <c r="C15363" s="294"/>
      <c r="E15363" s="294"/>
      <c r="I15363" s="294"/>
    </row>
    <row r="15364" spans="3:9">
      <c r="C15364" s="294"/>
      <c r="E15364" s="294"/>
      <c r="I15364" s="294"/>
    </row>
    <row r="15365" spans="3:9">
      <c r="C15365" s="294"/>
      <c r="E15365" s="294"/>
      <c r="I15365" s="294"/>
    </row>
    <row r="15366" spans="3:9">
      <c r="C15366" s="294"/>
      <c r="E15366" s="294"/>
      <c r="I15366" s="294"/>
    </row>
    <row r="15367" spans="3:9">
      <c r="C15367" s="294"/>
      <c r="E15367" s="294"/>
      <c r="I15367" s="294"/>
    </row>
    <row r="15368" spans="3:9">
      <c r="C15368" s="294"/>
      <c r="E15368" s="294"/>
      <c r="I15368" s="294"/>
    </row>
    <row r="15369" spans="3:9">
      <c r="C15369" s="294"/>
      <c r="E15369" s="294"/>
      <c r="I15369" s="294"/>
    </row>
    <row r="15370" spans="3:9">
      <c r="C15370" s="294"/>
      <c r="E15370" s="294"/>
      <c r="I15370" s="294"/>
    </row>
    <row r="15371" spans="3:9">
      <c r="C15371" s="294"/>
      <c r="E15371" s="294"/>
      <c r="I15371" s="294"/>
    </row>
    <row r="15372" spans="3:9">
      <c r="C15372" s="294"/>
      <c r="E15372" s="294"/>
      <c r="I15372" s="294"/>
    </row>
    <row r="15373" spans="3:9">
      <c r="C15373" s="294"/>
      <c r="E15373" s="294"/>
      <c r="I15373" s="294"/>
    </row>
    <row r="15374" spans="3:9">
      <c r="C15374" s="294"/>
      <c r="E15374" s="294"/>
      <c r="I15374" s="294"/>
    </row>
    <row r="15375" spans="3:9">
      <c r="C15375" s="294"/>
      <c r="E15375" s="294"/>
      <c r="I15375" s="294"/>
    </row>
    <row r="15376" spans="3:9">
      <c r="C15376" s="294"/>
      <c r="E15376" s="294"/>
      <c r="I15376" s="294"/>
    </row>
    <row r="15377" spans="3:9">
      <c r="C15377" s="294"/>
      <c r="E15377" s="294"/>
      <c r="I15377" s="294"/>
    </row>
    <row r="15378" spans="3:9">
      <c r="C15378" s="294"/>
      <c r="E15378" s="294"/>
      <c r="I15378" s="294"/>
    </row>
    <row r="15379" spans="3:9">
      <c r="C15379" s="294"/>
      <c r="E15379" s="294"/>
      <c r="I15379" s="294"/>
    </row>
    <row r="15380" spans="3:9">
      <c r="C15380" s="294"/>
      <c r="E15380" s="294"/>
      <c r="I15380" s="294"/>
    </row>
    <row r="15381" spans="3:9">
      <c r="C15381" s="294"/>
      <c r="E15381" s="294"/>
      <c r="I15381" s="294"/>
    </row>
    <row r="15382" spans="3:9">
      <c r="C15382" s="294"/>
      <c r="E15382" s="294"/>
      <c r="I15382" s="294"/>
    </row>
    <row r="15383" spans="3:9">
      <c r="C15383" s="294"/>
      <c r="E15383" s="294"/>
      <c r="I15383" s="294"/>
    </row>
    <row r="15384" spans="3:9">
      <c r="C15384" s="294"/>
      <c r="E15384" s="294"/>
      <c r="I15384" s="294"/>
    </row>
    <row r="15385" spans="3:9">
      <c r="C15385" s="294"/>
      <c r="E15385" s="294"/>
      <c r="I15385" s="294"/>
    </row>
    <row r="15386" spans="3:9">
      <c r="C15386" s="294"/>
      <c r="E15386" s="294"/>
      <c r="I15386" s="294"/>
    </row>
    <row r="15387" spans="3:9">
      <c r="C15387" s="294"/>
      <c r="E15387" s="294"/>
      <c r="I15387" s="294"/>
    </row>
    <row r="15388" spans="3:9">
      <c r="C15388" s="294"/>
      <c r="E15388" s="294"/>
      <c r="I15388" s="294"/>
    </row>
    <row r="15389" spans="3:9">
      <c r="C15389" s="294"/>
      <c r="E15389" s="294"/>
      <c r="I15389" s="294"/>
    </row>
    <row r="15390" spans="3:9">
      <c r="C15390" s="294"/>
      <c r="E15390" s="294"/>
      <c r="I15390" s="294"/>
    </row>
    <row r="15391" spans="3:9">
      <c r="C15391" s="294"/>
      <c r="E15391" s="294"/>
      <c r="I15391" s="294"/>
    </row>
    <row r="15392" spans="3:9">
      <c r="C15392" s="294"/>
      <c r="E15392" s="294"/>
      <c r="I15392" s="294"/>
    </row>
    <row r="15393" spans="3:9">
      <c r="C15393" s="294"/>
      <c r="E15393" s="294"/>
      <c r="I15393" s="294"/>
    </row>
    <row r="15394" spans="3:9">
      <c r="C15394" s="294"/>
      <c r="E15394" s="294"/>
      <c r="I15394" s="294"/>
    </row>
    <row r="15395" spans="3:9">
      <c r="C15395" s="294"/>
      <c r="E15395" s="294"/>
      <c r="I15395" s="294"/>
    </row>
    <row r="15396" spans="3:9">
      <c r="C15396" s="294"/>
      <c r="E15396" s="294"/>
      <c r="I15396" s="294"/>
    </row>
    <row r="15397" spans="3:9">
      <c r="C15397" s="294"/>
      <c r="E15397" s="294"/>
      <c r="I15397" s="294"/>
    </row>
    <row r="15398" spans="3:9">
      <c r="C15398" s="294"/>
      <c r="E15398" s="294"/>
      <c r="I15398" s="294"/>
    </row>
    <row r="15399" spans="3:9">
      <c r="C15399" s="294"/>
      <c r="E15399" s="294"/>
      <c r="I15399" s="294"/>
    </row>
    <row r="15400" spans="3:9">
      <c r="C15400" s="294"/>
      <c r="E15400" s="294"/>
      <c r="I15400" s="294"/>
    </row>
    <row r="15401" spans="3:9">
      <c r="C15401" s="294"/>
      <c r="E15401" s="294"/>
      <c r="I15401" s="294"/>
    </row>
    <row r="15402" spans="3:9">
      <c r="C15402" s="294"/>
      <c r="E15402" s="294"/>
      <c r="I15402" s="294"/>
    </row>
    <row r="15403" spans="3:9">
      <c r="C15403" s="294"/>
      <c r="E15403" s="294"/>
      <c r="I15403" s="294"/>
    </row>
    <row r="15404" spans="3:9">
      <c r="C15404" s="294"/>
      <c r="E15404" s="294"/>
      <c r="I15404" s="294"/>
    </row>
    <row r="15405" spans="3:9">
      <c r="C15405" s="294"/>
      <c r="E15405" s="294"/>
      <c r="I15405" s="294"/>
    </row>
    <row r="15406" spans="3:9">
      <c r="C15406" s="294"/>
      <c r="E15406" s="294"/>
      <c r="I15406" s="294"/>
    </row>
    <row r="15407" spans="3:9">
      <c r="C15407" s="294"/>
      <c r="E15407" s="294"/>
      <c r="I15407" s="294"/>
    </row>
    <row r="15408" spans="3:9">
      <c r="C15408" s="294"/>
      <c r="E15408" s="294"/>
      <c r="I15408" s="294"/>
    </row>
    <row r="15409" spans="3:9">
      <c r="C15409" s="294"/>
      <c r="E15409" s="294"/>
      <c r="I15409" s="294"/>
    </row>
    <row r="15410" spans="3:9">
      <c r="C15410" s="294"/>
      <c r="E15410" s="294"/>
      <c r="I15410" s="294"/>
    </row>
    <row r="15411" spans="3:9">
      <c r="C15411" s="294"/>
      <c r="E15411" s="294"/>
      <c r="I15411" s="294"/>
    </row>
    <row r="15412" spans="3:9">
      <c r="C15412" s="294"/>
      <c r="E15412" s="294"/>
      <c r="I15412" s="294"/>
    </row>
    <row r="15413" spans="3:9">
      <c r="C15413" s="294"/>
      <c r="E15413" s="294"/>
      <c r="I15413" s="294"/>
    </row>
    <row r="15414" spans="3:9">
      <c r="C15414" s="294"/>
      <c r="E15414" s="294"/>
      <c r="I15414" s="294"/>
    </row>
    <row r="15415" spans="3:9">
      <c r="C15415" s="294"/>
      <c r="E15415" s="294"/>
      <c r="I15415" s="294"/>
    </row>
    <row r="15416" spans="3:9">
      <c r="C15416" s="294"/>
      <c r="E15416" s="294"/>
      <c r="I15416" s="294"/>
    </row>
    <row r="15417" spans="3:9">
      <c r="C15417" s="294"/>
      <c r="E15417" s="294"/>
      <c r="I15417" s="294"/>
    </row>
    <row r="15418" spans="3:9">
      <c r="C15418" s="294"/>
      <c r="E15418" s="294"/>
      <c r="I15418" s="294"/>
    </row>
    <row r="15419" spans="3:9">
      <c r="C15419" s="294"/>
      <c r="E15419" s="294"/>
      <c r="I15419" s="294"/>
    </row>
    <row r="15420" spans="3:9">
      <c r="C15420" s="294"/>
      <c r="E15420" s="294"/>
      <c r="I15420" s="294"/>
    </row>
    <row r="15421" spans="3:9">
      <c r="C15421" s="294"/>
      <c r="E15421" s="294"/>
      <c r="I15421" s="294"/>
    </row>
    <row r="15422" spans="3:9">
      <c r="C15422" s="294"/>
      <c r="E15422" s="294"/>
      <c r="I15422" s="294"/>
    </row>
    <row r="15423" spans="3:9">
      <c r="C15423" s="294"/>
      <c r="E15423" s="294"/>
      <c r="I15423" s="294"/>
    </row>
    <row r="15424" spans="3:9">
      <c r="C15424" s="294"/>
      <c r="E15424" s="294"/>
      <c r="I15424" s="294"/>
    </row>
    <row r="15425" spans="3:9">
      <c r="C15425" s="294"/>
      <c r="E15425" s="294"/>
      <c r="I15425" s="294"/>
    </row>
    <row r="15426" spans="3:9">
      <c r="C15426" s="294"/>
      <c r="E15426" s="294"/>
      <c r="I15426" s="294"/>
    </row>
    <row r="15427" spans="3:9">
      <c r="C15427" s="294"/>
      <c r="E15427" s="294"/>
      <c r="I15427" s="294"/>
    </row>
    <row r="15428" spans="3:9">
      <c r="C15428" s="294"/>
      <c r="E15428" s="294"/>
      <c r="I15428" s="294"/>
    </row>
    <row r="15429" spans="3:9">
      <c r="C15429" s="294"/>
      <c r="E15429" s="294"/>
      <c r="I15429" s="294"/>
    </row>
    <row r="15430" spans="3:9">
      <c r="C15430" s="294"/>
      <c r="E15430" s="294"/>
      <c r="I15430" s="294"/>
    </row>
    <row r="15431" spans="3:9">
      <c r="C15431" s="294"/>
      <c r="E15431" s="294"/>
      <c r="I15431" s="294"/>
    </row>
    <row r="15432" spans="3:9">
      <c r="C15432" s="294"/>
      <c r="E15432" s="294"/>
      <c r="I15432" s="294"/>
    </row>
    <row r="15433" spans="3:9">
      <c r="C15433" s="294"/>
      <c r="E15433" s="294"/>
      <c r="I15433" s="294"/>
    </row>
    <row r="15434" spans="3:9">
      <c r="C15434" s="294"/>
      <c r="E15434" s="294"/>
      <c r="I15434" s="294"/>
    </row>
    <row r="15435" spans="3:9">
      <c r="C15435" s="294"/>
      <c r="E15435" s="294"/>
      <c r="I15435" s="294"/>
    </row>
    <row r="15436" spans="3:9">
      <c r="C15436" s="294"/>
      <c r="E15436" s="294"/>
      <c r="I15436" s="294"/>
    </row>
    <row r="15437" spans="3:9">
      <c r="C15437" s="294"/>
      <c r="E15437" s="294"/>
      <c r="I15437" s="294"/>
    </row>
    <row r="15438" spans="3:9">
      <c r="C15438" s="294"/>
      <c r="E15438" s="294"/>
      <c r="I15438" s="294"/>
    </row>
    <row r="15439" spans="3:9">
      <c r="C15439" s="294"/>
      <c r="E15439" s="294"/>
      <c r="I15439" s="294"/>
    </row>
    <row r="15440" spans="3:9">
      <c r="C15440" s="294"/>
      <c r="E15440" s="294"/>
      <c r="I15440" s="294"/>
    </row>
    <row r="15441" spans="3:9">
      <c r="C15441" s="294"/>
      <c r="E15441" s="294"/>
      <c r="I15441" s="294"/>
    </row>
    <row r="15442" spans="3:9">
      <c r="C15442" s="294"/>
      <c r="E15442" s="294"/>
      <c r="I15442" s="294"/>
    </row>
    <row r="15443" spans="3:9">
      <c r="C15443" s="294"/>
      <c r="E15443" s="294"/>
      <c r="I15443" s="294"/>
    </row>
    <row r="15444" spans="3:9">
      <c r="C15444" s="294"/>
      <c r="E15444" s="294"/>
      <c r="I15444" s="294"/>
    </row>
    <row r="15445" spans="3:9">
      <c r="C15445" s="294"/>
      <c r="E15445" s="294"/>
      <c r="I15445" s="294"/>
    </row>
    <row r="15446" spans="3:9">
      <c r="C15446" s="294"/>
      <c r="E15446" s="294"/>
      <c r="I15446" s="294"/>
    </row>
    <row r="15447" spans="3:9">
      <c r="C15447" s="294"/>
      <c r="E15447" s="294"/>
      <c r="I15447" s="294"/>
    </row>
    <row r="15448" spans="3:9">
      <c r="C15448" s="294"/>
      <c r="E15448" s="294"/>
      <c r="I15448" s="294"/>
    </row>
    <row r="15449" spans="3:9">
      <c r="C15449" s="294"/>
      <c r="E15449" s="294"/>
      <c r="I15449" s="294"/>
    </row>
    <row r="15450" spans="3:9">
      <c r="C15450" s="294"/>
      <c r="E15450" s="294"/>
      <c r="I15450" s="294"/>
    </row>
    <row r="15451" spans="3:9">
      <c r="C15451" s="294"/>
      <c r="E15451" s="294"/>
      <c r="I15451" s="294"/>
    </row>
    <row r="15452" spans="3:9">
      <c r="C15452" s="294"/>
      <c r="E15452" s="294"/>
      <c r="I15452" s="294"/>
    </row>
    <row r="15453" spans="3:9">
      <c r="C15453" s="294"/>
      <c r="E15453" s="294"/>
      <c r="I15453" s="294"/>
    </row>
    <row r="15454" spans="3:9">
      <c r="C15454" s="294"/>
      <c r="E15454" s="294"/>
      <c r="I15454" s="294"/>
    </row>
    <row r="15455" spans="3:9">
      <c r="C15455" s="294"/>
      <c r="E15455" s="294"/>
      <c r="I15455" s="294"/>
    </row>
    <row r="15456" spans="3:9">
      <c r="C15456" s="294"/>
      <c r="E15456" s="294"/>
      <c r="I15456" s="294"/>
    </row>
    <row r="15457" spans="3:9">
      <c r="C15457" s="294"/>
      <c r="E15457" s="294"/>
      <c r="I15457" s="294"/>
    </row>
    <row r="15458" spans="3:9">
      <c r="C15458" s="294"/>
      <c r="E15458" s="294"/>
      <c r="I15458" s="294"/>
    </row>
    <row r="15459" spans="3:9">
      <c r="C15459" s="294"/>
      <c r="E15459" s="294"/>
      <c r="I15459" s="294"/>
    </row>
    <row r="15460" spans="3:9">
      <c r="C15460" s="294"/>
      <c r="E15460" s="294"/>
      <c r="I15460" s="294"/>
    </row>
    <row r="15461" spans="3:9">
      <c r="C15461" s="294"/>
      <c r="E15461" s="294"/>
      <c r="I15461" s="294"/>
    </row>
    <row r="15462" spans="3:9">
      <c r="C15462" s="294"/>
      <c r="E15462" s="294"/>
      <c r="I15462" s="294"/>
    </row>
    <row r="15463" spans="3:9">
      <c r="C15463" s="294"/>
      <c r="E15463" s="294"/>
      <c r="I15463" s="294"/>
    </row>
    <row r="15464" spans="3:9">
      <c r="C15464" s="294"/>
      <c r="E15464" s="294"/>
      <c r="I15464" s="294"/>
    </row>
    <row r="15465" spans="3:9">
      <c r="C15465" s="294"/>
      <c r="E15465" s="294"/>
      <c r="I15465" s="294"/>
    </row>
    <row r="15466" spans="3:9">
      <c r="C15466" s="294"/>
      <c r="E15466" s="294"/>
      <c r="I15466" s="294"/>
    </row>
    <row r="15467" spans="3:9">
      <c r="C15467" s="294"/>
      <c r="E15467" s="294"/>
      <c r="I15467" s="294"/>
    </row>
    <row r="15468" spans="3:9">
      <c r="C15468" s="294"/>
      <c r="E15468" s="294"/>
      <c r="I15468" s="294"/>
    </row>
    <row r="15469" spans="3:9">
      <c r="C15469" s="294"/>
      <c r="E15469" s="294"/>
      <c r="I15469" s="294"/>
    </row>
    <row r="15470" spans="3:9">
      <c r="C15470" s="294"/>
      <c r="E15470" s="294"/>
      <c r="I15470" s="294"/>
    </row>
    <row r="15471" spans="3:9">
      <c r="C15471" s="294"/>
      <c r="E15471" s="294"/>
      <c r="I15471" s="294"/>
    </row>
    <row r="15472" spans="3:9">
      <c r="C15472" s="294"/>
      <c r="E15472" s="294"/>
      <c r="I15472" s="294"/>
    </row>
    <row r="15473" spans="3:9">
      <c r="C15473" s="294"/>
      <c r="E15473" s="294"/>
      <c r="I15473" s="294"/>
    </row>
    <row r="15474" spans="3:9">
      <c r="C15474" s="294"/>
      <c r="E15474" s="294"/>
      <c r="I15474" s="294"/>
    </row>
    <row r="15475" spans="3:9">
      <c r="C15475" s="294"/>
      <c r="E15475" s="294"/>
      <c r="I15475" s="294"/>
    </row>
    <row r="15476" spans="3:9">
      <c r="C15476" s="294"/>
      <c r="E15476" s="294"/>
      <c r="I15476" s="294"/>
    </row>
    <row r="15477" spans="3:9">
      <c r="C15477" s="294"/>
      <c r="E15477" s="294"/>
      <c r="I15477" s="294"/>
    </row>
    <row r="15478" spans="3:9">
      <c r="C15478" s="294"/>
      <c r="E15478" s="294"/>
      <c r="I15478" s="294"/>
    </row>
    <row r="15479" spans="3:9">
      <c r="C15479" s="294"/>
      <c r="E15479" s="294"/>
      <c r="I15479" s="294"/>
    </row>
    <row r="15480" spans="3:9">
      <c r="C15480" s="294"/>
      <c r="E15480" s="294"/>
      <c r="I15480" s="294"/>
    </row>
    <row r="15481" spans="3:9">
      <c r="C15481" s="294"/>
      <c r="E15481" s="294"/>
      <c r="I15481" s="294"/>
    </row>
    <row r="15482" spans="3:9">
      <c r="C15482" s="294"/>
      <c r="E15482" s="294"/>
      <c r="I15482" s="294"/>
    </row>
    <row r="15483" spans="3:9">
      <c r="C15483" s="294"/>
      <c r="E15483" s="294"/>
      <c r="I15483" s="294"/>
    </row>
    <row r="15484" spans="3:9">
      <c r="C15484" s="294"/>
      <c r="E15484" s="294"/>
      <c r="I15484" s="294"/>
    </row>
    <row r="15485" spans="3:9">
      <c r="C15485" s="294"/>
      <c r="E15485" s="294"/>
      <c r="I15485" s="294"/>
    </row>
    <row r="15486" spans="3:9">
      <c r="C15486" s="294"/>
      <c r="E15486" s="294"/>
      <c r="I15486" s="294"/>
    </row>
    <row r="15487" spans="3:9">
      <c r="C15487" s="294"/>
      <c r="E15487" s="294"/>
      <c r="I15487" s="294"/>
    </row>
    <row r="15488" spans="3:9">
      <c r="C15488" s="294"/>
      <c r="E15488" s="294"/>
      <c r="I15488" s="294"/>
    </row>
    <row r="15489" spans="3:9">
      <c r="C15489" s="294"/>
      <c r="E15489" s="294"/>
      <c r="I15489" s="294"/>
    </row>
    <row r="15490" spans="3:9">
      <c r="C15490" s="294"/>
      <c r="E15490" s="294"/>
      <c r="I15490" s="294"/>
    </row>
    <row r="15491" spans="3:9">
      <c r="C15491" s="294"/>
      <c r="E15491" s="294"/>
      <c r="I15491" s="294"/>
    </row>
    <row r="15492" spans="3:9">
      <c r="C15492" s="294"/>
      <c r="E15492" s="294"/>
      <c r="I15492" s="294"/>
    </row>
    <row r="15493" spans="3:9">
      <c r="C15493" s="294"/>
      <c r="E15493" s="294"/>
      <c r="I15493" s="294"/>
    </row>
    <row r="15494" spans="3:9">
      <c r="C15494" s="294"/>
      <c r="E15494" s="294"/>
      <c r="I15494" s="294"/>
    </row>
    <row r="15495" spans="3:9">
      <c r="C15495" s="294"/>
      <c r="E15495" s="294"/>
      <c r="I15495" s="294"/>
    </row>
    <row r="15496" spans="3:9">
      <c r="C15496" s="294"/>
      <c r="E15496" s="294"/>
      <c r="I15496" s="294"/>
    </row>
    <row r="15497" spans="3:9">
      <c r="C15497" s="294"/>
      <c r="E15497" s="294"/>
      <c r="I15497" s="294"/>
    </row>
    <row r="15498" spans="3:9">
      <c r="C15498" s="294"/>
      <c r="E15498" s="294"/>
      <c r="I15498" s="294"/>
    </row>
    <row r="15499" spans="3:9">
      <c r="C15499" s="294"/>
      <c r="E15499" s="294"/>
      <c r="I15499" s="294"/>
    </row>
    <row r="15500" spans="3:9">
      <c r="C15500" s="294"/>
      <c r="E15500" s="294"/>
      <c r="I15500" s="294"/>
    </row>
    <row r="15501" spans="3:9">
      <c r="C15501" s="294"/>
      <c r="E15501" s="294"/>
      <c r="I15501" s="294"/>
    </row>
    <row r="15502" spans="3:9">
      <c r="C15502" s="294"/>
      <c r="E15502" s="294"/>
      <c r="I15502" s="294"/>
    </row>
    <row r="15503" spans="3:9">
      <c r="C15503" s="294"/>
      <c r="E15503" s="294"/>
      <c r="I15503" s="294"/>
    </row>
    <row r="15504" spans="3:9">
      <c r="C15504" s="294"/>
      <c r="E15504" s="294"/>
      <c r="I15504" s="294"/>
    </row>
    <row r="15505" spans="3:9">
      <c r="C15505" s="294"/>
      <c r="E15505" s="294"/>
      <c r="I15505" s="294"/>
    </row>
    <row r="15506" spans="3:9">
      <c r="C15506" s="294"/>
      <c r="E15506" s="294"/>
      <c r="I15506" s="294"/>
    </row>
    <row r="15507" spans="3:9">
      <c r="C15507" s="294"/>
      <c r="E15507" s="294"/>
      <c r="I15507" s="294"/>
    </row>
    <row r="15508" spans="3:9">
      <c r="C15508" s="294"/>
      <c r="E15508" s="294"/>
      <c r="I15508" s="294"/>
    </row>
    <row r="15509" spans="3:9">
      <c r="C15509" s="294"/>
      <c r="E15509" s="294"/>
      <c r="I15509" s="294"/>
    </row>
    <row r="15510" spans="3:9">
      <c r="C15510" s="294"/>
      <c r="E15510" s="294"/>
      <c r="I15510" s="294"/>
    </row>
    <row r="15511" spans="3:9">
      <c r="C15511" s="294"/>
      <c r="E15511" s="294"/>
      <c r="I15511" s="294"/>
    </row>
    <row r="15512" spans="3:9">
      <c r="C15512" s="294"/>
      <c r="E15512" s="294"/>
      <c r="I15512" s="294"/>
    </row>
    <row r="15513" spans="3:9">
      <c r="C15513" s="294"/>
      <c r="E15513" s="294"/>
      <c r="I15513" s="294"/>
    </row>
    <row r="15514" spans="3:9">
      <c r="C15514" s="294"/>
      <c r="E15514" s="294"/>
      <c r="I15514" s="294"/>
    </row>
    <row r="15515" spans="3:9">
      <c r="C15515" s="294"/>
      <c r="E15515" s="294"/>
      <c r="I15515" s="294"/>
    </row>
    <row r="15516" spans="3:9">
      <c r="C15516" s="294"/>
      <c r="E15516" s="294"/>
      <c r="I15516" s="294"/>
    </row>
    <row r="15517" spans="3:9">
      <c r="C15517" s="294"/>
      <c r="E15517" s="294"/>
      <c r="I15517" s="294"/>
    </row>
    <row r="15518" spans="3:9">
      <c r="C15518" s="294"/>
      <c r="E15518" s="294"/>
      <c r="I15518" s="294"/>
    </row>
    <row r="15519" spans="3:9">
      <c r="C15519" s="294"/>
      <c r="E15519" s="294"/>
      <c r="I15519" s="294"/>
    </row>
    <row r="15520" spans="3:9">
      <c r="C15520" s="294"/>
      <c r="E15520" s="294"/>
      <c r="I15520" s="294"/>
    </row>
    <row r="15521" spans="3:9">
      <c r="C15521" s="294"/>
      <c r="E15521" s="294"/>
      <c r="I15521" s="294"/>
    </row>
    <row r="15522" spans="3:9">
      <c r="C15522" s="294"/>
      <c r="E15522" s="294"/>
      <c r="I15522" s="294"/>
    </row>
    <row r="15523" spans="3:9">
      <c r="C15523" s="294"/>
      <c r="E15523" s="294"/>
      <c r="I15523" s="294"/>
    </row>
    <row r="15524" spans="3:9">
      <c r="C15524" s="294"/>
      <c r="E15524" s="294"/>
      <c r="I15524" s="294"/>
    </row>
    <row r="15525" spans="3:9">
      <c r="C15525" s="294"/>
      <c r="E15525" s="294"/>
      <c r="I15525" s="294"/>
    </row>
    <row r="15526" spans="3:9">
      <c r="C15526" s="294"/>
      <c r="E15526" s="294"/>
      <c r="I15526" s="294"/>
    </row>
    <row r="15527" spans="3:9">
      <c r="C15527" s="294"/>
      <c r="E15527" s="294"/>
      <c r="I15527" s="294"/>
    </row>
    <row r="15528" spans="3:9">
      <c r="C15528" s="294"/>
      <c r="E15528" s="294"/>
      <c r="I15528" s="294"/>
    </row>
    <row r="15529" spans="3:9">
      <c r="C15529" s="294"/>
      <c r="E15529" s="294"/>
      <c r="I15529" s="294"/>
    </row>
    <row r="15530" spans="3:9">
      <c r="C15530" s="294"/>
      <c r="E15530" s="294"/>
      <c r="I15530" s="294"/>
    </row>
    <row r="15531" spans="3:9">
      <c r="C15531" s="294"/>
      <c r="E15531" s="294"/>
      <c r="I15531" s="294"/>
    </row>
    <row r="15532" spans="3:9">
      <c r="C15532" s="294"/>
      <c r="E15532" s="294"/>
      <c r="I15532" s="294"/>
    </row>
    <row r="15533" spans="3:9">
      <c r="C15533" s="294"/>
      <c r="E15533" s="294"/>
      <c r="I15533" s="294"/>
    </row>
    <row r="15534" spans="3:9">
      <c r="C15534" s="294"/>
      <c r="E15534" s="294"/>
      <c r="I15534" s="294"/>
    </row>
    <row r="15535" spans="3:9">
      <c r="C15535" s="294"/>
      <c r="E15535" s="294"/>
      <c r="I15535" s="294"/>
    </row>
    <row r="15536" spans="3:9">
      <c r="C15536" s="294"/>
      <c r="E15536" s="294"/>
      <c r="I15536" s="294"/>
    </row>
    <row r="15537" spans="3:9">
      <c r="C15537" s="294"/>
      <c r="E15537" s="294"/>
      <c r="I15537" s="294"/>
    </row>
    <row r="15538" spans="3:9">
      <c r="C15538" s="294"/>
      <c r="E15538" s="294"/>
      <c r="I15538" s="294"/>
    </row>
    <row r="15539" spans="3:9">
      <c r="C15539" s="294"/>
      <c r="E15539" s="294"/>
      <c r="I15539" s="294"/>
    </row>
    <row r="15540" spans="3:9">
      <c r="C15540" s="294"/>
      <c r="E15540" s="294"/>
      <c r="I15540" s="294"/>
    </row>
    <row r="15541" spans="3:9">
      <c r="C15541" s="294"/>
      <c r="E15541" s="294"/>
      <c r="I15541" s="294"/>
    </row>
    <row r="15542" spans="3:9">
      <c r="C15542" s="294"/>
      <c r="E15542" s="294"/>
      <c r="I15542" s="294"/>
    </row>
    <row r="15543" spans="3:9">
      <c r="C15543" s="294"/>
      <c r="E15543" s="294"/>
      <c r="I15543" s="294"/>
    </row>
    <row r="15544" spans="3:9">
      <c r="C15544" s="294"/>
      <c r="E15544" s="294"/>
      <c r="I15544" s="294"/>
    </row>
    <row r="15545" spans="3:9">
      <c r="C15545" s="294"/>
      <c r="E15545" s="294"/>
      <c r="I15545" s="294"/>
    </row>
    <row r="15546" spans="3:9">
      <c r="C15546" s="294"/>
      <c r="E15546" s="294"/>
      <c r="I15546" s="294"/>
    </row>
    <row r="15547" spans="3:9">
      <c r="C15547" s="294"/>
      <c r="E15547" s="294"/>
      <c r="I15547" s="294"/>
    </row>
    <row r="15548" spans="3:9">
      <c r="C15548" s="294"/>
      <c r="E15548" s="294"/>
      <c r="I15548" s="294"/>
    </row>
    <row r="15549" spans="3:9">
      <c r="C15549" s="294"/>
      <c r="E15549" s="294"/>
      <c r="I15549" s="294"/>
    </row>
    <row r="15550" spans="3:9">
      <c r="C15550" s="294"/>
      <c r="E15550" s="294"/>
      <c r="I15550" s="294"/>
    </row>
    <row r="15551" spans="3:9">
      <c r="C15551" s="294"/>
      <c r="E15551" s="294"/>
      <c r="I15551" s="294"/>
    </row>
    <row r="15552" spans="3:9">
      <c r="C15552" s="294"/>
      <c r="E15552" s="294"/>
      <c r="I15552" s="294"/>
    </row>
    <row r="15553" spans="3:9">
      <c r="C15553" s="294"/>
      <c r="E15553" s="294"/>
      <c r="I15553" s="294"/>
    </row>
    <row r="15554" spans="3:9">
      <c r="C15554" s="294"/>
      <c r="E15554" s="294"/>
      <c r="I15554" s="294"/>
    </row>
    <row r="15555" spans="3:9">
      <c r="C15555" s="294"/>
      <c r="E15555" s="294"/>
      <c r="I15555" s="294"/>
    </row>
    <row r="15556" spans="3:9">
      <c r="C15556" s="294"/>
      <c r="E15556" s="294"/>
      <c r="I15556" s="294"/>
    </row>
    <row r="15557" spans="3:9">
      <c r="C15557" s="294"/>
      <c r="E15557" s="294"/>
      <c r="I15557" s="294"/>
    </row>
    <row r="15558" spans="3:9">
      <c r="C15558" s="294"/>
      <c r="E15558" s="294"/>
      <c r="I15558" s="294"/>
    </row>
    <row r="15559" spans="3:9">
      <c r="C15559" s="294"/>
      <c r="E15559" s="294"/>
      <c r="I15559" s="294"/>
    </row>
    <row r="15560" spans="3:9">
      <c r="C15560" s="294"/>
      <c r="E15560" s="294"/>
      <c r="I15560" s="294"/>
    </row>
    <row r="15561" spans="3:9">
      <c r="C15561" s="294"/>
      <c r="E15561" s="294"/>
      <c r="I15561" s="294"/>
    </row>
    <row r="15562" spans="3:9">
      <c r="C15562" s="294"/>
      <c r="E15562" s="294"/>
      <c r="I15562" s="294"/>
    </row>
    <row r="15563" spans="3:9">
      <c r="C15563" s="294"/>
      <c r="E15563" s="294"/>
      <c r="I15563" s="294"/>
    </row>
    <row r="15564" spans="3:9">
      <c r="C15564" s="294"/>
      <c r="E15564" s="294"/>
      <c r="I15564" s="294"/>
    </row>
    <row r="15565" spans="3:9">
      <c r="C15565" s="294"/>
      <c r="E15565" s="294"/>
      <c r="I15565" s="294"/>
    </row>
    <row r="15566" spans="3:9">
      <c r="C15566" s="294"/>
      <c r="E15566" s="294"/>
      <c r="I15566" s="294"/>
    </row>
    <row r="15567" spans="3:9">
      <c r="C15567" s="294"/>
      <c r="E15567" s="294"/>
      <c r="I15567" s="294"/>
    </row>
    <row r="15568" spans="3:9">
      <c r="C15568" s="294"/>
      <c r="E15568" s="294"/>
      <c r="I15568" s="294"/>
    </row>
    <row r="15569" spans="3:9">
      <c r="C15569" s="294"/>
      <c r="E15569" s="294"/>
      <c r="I15569" s="294"/>
    </row>
    <row r="15570" spans="3:9">
      <c r="C15570" s="294"/>
      <c r="E15570" s="294"/>
      <c r="I15570" s="294"/>
    </row>
    <row r="15571" spans="3:9">
      <c r="C15571" s="294"/>
      <c r="E15571" s="294"/>
      <c r="I15571" s="294"/>
    </row>
    <row r="15572" spans="3:9">
      <c r="C15572" s="294"/>
      <c r="E15572" s="294"/>
      <c r="I15572" s="294"/>
    </row>
    <row r="15573" spans="3:9">
      <c r="C15573" s="294"/>
      <c r="E15573" s="294"/>
      <c r="I15573" s="294"/>
    </row>
    <row r="15574" spans="3:9">
      <c r="C15574" s="294"/>
      <c r="E15574" s="294"/>
      <c r="I15574" s="294"/>
    </row>
    <row r="15575" spans="3:9">
      <c r="C15575" s="294"/>
      <c r="E15575" s="294"/>
      <c r="I15575" s="294"/>
    </row>
    <row r="15576" spans="3:9">
      <c r="C15576" s="294"/>
      <c r="E15576" s="294"/>
      <c r="I15576" s="294"/>
    </row>
    <row r="15577" spans="3:9">
      <c r="C15577" s="294"/>
      <c r="E15577" s="294"/>
      <c r="I15577" s="294"/>
    </row>
    <row r="15578" spans="3:9">
      <c r="C15578" s="294"/>
      <c r="E15578" s="294"/>
      <c r="I15578" s="294"/>
    </row>
    <row r="15579" spans="3:9">
      <c r="C15579" s="294"/>
      <c r="E15579" s="294"/>
      <c r="I15579" s="294"/>
    </row>
    <row r="15580" spans="3:9">
      <c r="C15580" s="294"/>
      <c r="E15580" s="294"/>
      <c r="I15580" s="294"/>
    </row>
    <row r="15581" spans="3:9">
      <c r="C15581" s="294"/>
      <c r="E15581" s="294"/>
      <c r="I15581" s="294"/>
    </row>
    <row r="15582" spans="3:9">
      <c r="C15582" s="294"/>
      <c r="E15582" s="294"/>
      <c r="I15582" s="294"/>
    </row>
    <row r="15583" spans="3:9">
      <c r="C15583" s="294"/>
      <c r="E15583" s="294"/>
      <c r="I15583" s="294"/>
    </row>
    <row r="15584" spans="3:9">
      <c r="C15584" s="294"/>
      <c r="E15584" s="294"/>
      <c r="I15584" s="294"/>
    </row>
    <row r="15585" spans="3:9">
      <c r="C15585" s="294"/>
      <c r="E15585" s="294"/>
      <c r="I15585" s="294"/>
    </row>
    <row r="15586" spans="3:9">
      <c r="C15586" s="294"/>
      <c r="E15586" s="294"/>
      <c r="I15586" s="294"/>
    </row>
    <row r="15587" spans="3:9">
      <c r="C15587" s="294"/>
      <c r="E15587" s="294"/>
      <c r="I15587" s="294"/>
    </row>
    <row r="15588" spans="3:9">
      <c r="C15588" s="294"/>
      <c r="E15588" s="294"/>
      <c r="I15588" s="294"/>
    </row>
    <row r="15589" spans="3:9">
      <c r="C15589" s="294"/>
      <c r="E15589" s="294"/>
      <c r="I15589" s="294"/>
    </row>
    <row r="15590" spans="3:9">
      <c r="C15590" s="294"/>
      <c r="E15590" s="294"/>
      <c r="I15590" s="294"/>
    </row>
    <row r="15591" spans="3:9">
      <c r="C15591" s="294"/>
      <c r="E15591" s="294"/>
      <c r="I15591" s="294"/>
    </row>
    <row r="15592" spans="3:9">
      <c r="C15592" s="294"/>
      <c r="E15592" s="294"/>
      <c r="I15592" s="294"/>
    </row>
    <row r="15593" spans="3:9">
      <c r="C15593" s="294"/>
      <c r="E15593" s="294"/>
      <c r="I15593" s="294"/>
    </row>
    <row r="15594" spans="3:9">
      <c r="C15594" s="294"/>
      <c r="E15594" s="294"/>
      <c r="I15594" s="294"/>
    </row>
    <row r="15595" spans="3:9">
      <c r="C15595" s="294"/>
      <c r="E15595" s="294"/>
      <c r="I15595" s="294"/>
    </row>
    <row r="15596" spans="3:9">
      <c r="C15596" s="294"/>
      <c r="E15596" s="294"/>
      <c r="I15596" s="294"/>
    </row>
    <row r="15597" spans="3:9">
      <c r="C15597" s="294"/>
      <c r="E15597" s="294"/>
      <c r="I15597" s="294"/>
    </row>
    <row r="15598" spans="3:9">
      <c r="C15598" s="294"/>
      <c r="E15598" s="294"/>
      <c r="I15598" s="294"/>
    </row>
    <row r="15599" spans="3:9">
      <c r="C15599" s="294"/>
      <c r="E15599" s="294"/>
      <c r="I15599" s="294"/>
    </row>
    <row r="15600" spans="3:9">
      <c r="C15600" s="294"/>
      <c r="E15600" s="294"/>
      <c r="I15600" s="294"/>
    </row>
    <row r="15601" spans="3:9">
      <c r="C15601" s="294"/>
      <c r="E15601" s="294"/>
      <c r="I15601" s="294"/>
    </row>
    <row r="15602" spans="3:9">
      <c r="C15602" s="294"/>
      <c r="E15602" s="294"/>
      <c r="I15602" s="294"/>
    </row>
    <row r="15603" spans="3:9">
      <c r="C15603" s="294"/>
      <c r="E15603" s="294"/>
      <c r="I15603" s="294"/>
    </row>
    <row r="15604" spans="3:9">
      <c r="C15604" s="294"/>
      <c r="E15604" s="294"/>
      <c r="I15604" s="294"/>
    </row>
    <row r="15605" spans="3:9">
      <c r="C15605" s="294"/>
      <c r="E15605" s="294"/>
      <c r="I15605" s="294"/>
    </row>
    <row r="15606" spans="3:9">
      <c r="C15606" s="294"/>
      <c r="E15606" s="294"/>
      <c r="I15606" s="294"/>
    </row>
    <row r="15607" spans="3:9">
      <c r="C15607" s="294"/>
      <c r="E15607" s="294"/>
      <c r="I15607" s="294"/>
    </row>
    <row r="15608" spans="3:9">
      <c r="C15608" s="294"/>
      <c r="E15608" s="294"/>
      <c r="I15608" s="294"/>
    </row>
    <row r="15609" spans="3:9">
      <c r="C15609" s="294"/>
      <c r="E15609" s="294"/>
      <c r="I15609" s="294"/>
    </row>
    <row r="15610" spans="3:9">
      <c r="C15610" s="294"/>
      <c r="E15610" s="294"/>
      <c r="I15610" s="294"/>
    </row>
    <row r="15611" spans="3:9">
      <c r="C15611" s="294"/>
      <c r="E15611" s="294"/>
      <c r="I15611" s="294"/>
    </row>
    <row r="15612" spans="3:9">
      <c r="C15612" s="294"/>
      <c r="E15612" s="294"/>
      <c r="I15612" s="294"/>
    </row>
    <row r="15613" spans="3:9">
      <c r="C15613" s="294"/>
      <c r="E15613" s="294"/>
      <c r="I15613" s="294"/>
    </row>
    <row r="15614" spans="3:9">
      <c r="C15614" s="294"/>
      <c r="E15614" s="294"/>
      <c r="I15614" s="294"/>
    </row>
    <row r="15615" spans="3:9">
      <c r="C15615" s="294"/>
      <c r="E15615" s="294"/>
      <c r="I15615" s="294"/>
    </row>
    <row r="15616" spans="3:9">
      <c r="C15616" s="294"/>
      <c r="E15616" s="294"/>
      <c r="I15616" s="294"/>
    </row>
    <row r="15617" spans="3:9">
      <c r="C15617" s="294"/>
      <c r="E15617" s="294"/>
      <c r="I15617" s="294"/>
    </row>
    <row r="15618" spans="3:9">
      <c r="C15618" s="294"/>
      <c r="E15618" s="294"/>
      <c r="I15618" s="294"/>
    </row>
    <row r="15619" spans="3:9">
      <c r="C15619" s="294"/>
      <c r="E15619" s="294"/>
      <c r="I15619" s="294"/>
    </row>
    <row r="15620" spans="3:9">
      <c r="C15620" s="294"/>
      <c r="E15620" s="294"/>
      <c r="I15620" s="294"/>
    </row>
    <row r="15621" spans="3:9">
      <c r="C15621" s="294"/>
      <c r="E15621" s="294"/>
      <c r="I15621" s="294"/>
    </row>
    <row r="15622" spans="3:9">
      <c r="C15622" s="294"/>
      <c r="E15622" s="294"/>
      <c r="I15622" s="294"/>
    </row>
    <row r="15623" spans="3:9">
      <c r="C15623" s="294"/>
      <c r="E15623" s="294"/>
      <c r="I15623" s="294"/>
    </row>
    <row r="15624" spans="3:9">
      <c r="C15624" s="294"/>
      <c r="E15624" s="294"/>
      <c r="I15624" s="294"/>
    </row>
    <row r="15625" spans="3:9">
      <c r="C15625" s="294"/>
      <c r="E15625" s="294"/>
      <c r="I15625" s="294"/>
    </row>
    <row r="15626" spans="3:9">
      <c r="C15626" s="294"/>
      <c r="E15626" s="294"/>
      <c r="I15626" s="294"/>
    </row>
    <row r="15627" spans="3:9">
      <c r="C15627" s="294"/>
      <c r="E15627" s="294"/>
      <c r="I15627" s="294"/>
    </row>
    <row r="15628" spans="3:9">
      <c r="C15628" s="294"/>
      <c r="E15628" s="294"/>
      <c r="I15628" s="294"/>
    </row>
    <row r="15629" spans="3:9">
      <c r="C15629" s="294"/>
      <c r="E15629" s="294"/>
      <c r="I15629" s="294"/>
    </row>
    <row r="15630" spans="3:9">
      <c r="C15630" s="294"/>
      <c r="E15630" s="294"/>
      <c r="I15630" s="294"/>
    </row>
    <row r="15631" spans="3:9">
      <c r="C15631" s="294"/>
      <c r="E15631" s="294"/>
      <c r="I15631" s="294"/>
    </row>
    <row r="15632" spans="3:9">
      <c r="C15632" s="294"/>
      <c r="E15632" s="294"/>
      <c r="I15632" s="294"/>
    </row>
    <row r="15633" spans="3:9">
      <c r="C15633" s="294"/>
      <c r="E15633" s="294"/>
      <c r="I15633" s="294"/>
    </row>
    <row r="15634" spans="3:9">
      <c r="C15634" s="294"/>
      <c r="E15634" s="294"/>
      <c r="I15634" s="294"/>
    </row>
    <row r="15635" spans="3:9">
      <c r="C15635" s="294"/>
      <c r="E15635" s="294"/>
      <c r="I15635" s="294"/>
    </row>
    <row r="15636" spans="3:9">
      <c r="C15636" s="294"/>
      <c r="E15636" s="294"/>
      <c r="I15636" s="294"/>
    </row>
    <row r="15637" spans="3:9">
      <c r="C15637" s="294"/>
      <c r="E15637" s="294"/>
      <c r="I15637" s="294"/>
    </row>
    <row r="15638" spans="3:9">
      <c r="C15638" s="294"/>
      <c r="E15638" s="294"/>
      <c r="I15638" s="294"/>
    </row>
    <row r="15639" spans="3:9">
      <c r="C15639" s="294"/>
      <c r="E15639" s="294"/>
      <c r="I15639" s="294"/>
    </row>
    <row r="15640" spans="3:9">
      <c r="C15640" s="294"/>
      <c r="E15640" s="294"/>
      <c r="I15640" s="294"/>
    </row>
    <row r="15641" spans="3:9">
      <c r="C15641" s="294"/>
      <c r="E15641" s="294"/>
      <c r="I15641" s="294"/>
    </row>
    <row r="15642" spans="3:9">
      <c r="C15642" s="294"/>
      <c r="E15642" s="294"/>
      <c r="I15642" s="294"/>
    </row>
    <row r="15643" spans="3:9">
      <c r="C15643" s="294"/>
      <c r="E15643" s="294"/>
      <c r="I15643" s="294"/>
    </row>
    <row r="15644" spans="3:9">
      <c r="C15644" s="294"/>
      <c r="E15644" s="294"/>
      <c r="I15644" s="294"/>
    </row>
    <row r="15645" spans="3:9">
      <c r="C15645" s="294"/>
      <c r="E15645" s="294"/>
      <c r="I15645" s="294"/>
    </row>
    <row r="15646" spans="3:9">
      <c r="C15646" s="294"/>
      <c r="E15646" s="294"/>
      <c r="I15646" s="294"/>
    </row>
    <row r="15647" spans="3:9">
      <c r="C15647" s="294"/>
      <c r="E15647" s="294"/>
      <c r="I15647" s="294"/>
    </row>
    <row r="15648" spans="3:9">
      <c r="C15648" s="294"/>
      <c r="E15648" s="294"/>
      <c r="I15648" s="294"/>
    </row>
    <row r="15649" spans="3:9">
      <c r="C15649" s="294"/>
      <c r="E15649" s="294"/>
      <c r="I15649" s="294"/>
    </row>
    <row r="15650" spans="3:9">
      <c r="C15650" s="294"/>
      <c r="E15650" s="294"/>
      <c r="I15650" s="294"/>
    </row>
    <row r="15651" spans="3:9">
      <c r="C15651" s="294"/>
      <c r="E15651" s="294"/>
      <c r="I15651" s="294"/>
    </row>
    <row r="15652" spans="3:9">
      <c r="C15652" s="294"/>
      <c r="E15652" s="294"/>
      <c r="I15652" s="294"/>
    </row>
    <row r="15653" spans="3:9">
      <c r="C15653" s="294"/>
      <c r="E15653" s="294"/>
      <c r="I15653" s="294"/>
    </row>
    <row r="15654" spans="3:9">
      <c r="C15654" s="294"/>
      <c r="E15654" s="294"/>
      <c r="I15654" s="294"/>
    </row>
    <row r="15655" spans="3:9">
      <c r="C15655" s="294"/>
      <c r="E15655" s="294"/>
      <c r="I15655" s="294"/>
    </row>
    <row r="15656" spans="3:9">
      <c r="C15656" s="294"/>
      <c r="E15656" s="294"/>
      <c r="I15656" s="294"/>
    </row>
    <row r="15657" spans="3:9">
      <c r="C15657" s="294"/>
      <c r="E15657" s="294"/>
      <c r="I15657" s="294"/>
    </row>
    <row r="15658" spans="3:9">
      <c r="C15658" s="294"/>
      <c r="E15658" s="294"/>
      <c r="I15658" s="294"/>
    </row>
    <row r="15659" spans="3:9">
      <c r="C15659" s="294"/>
      <c r="E15659" s="294"/>
      <c r="I15659" s="294"/>
    </row>
    <row r="15660" spans="3:9">
      <c r="C15660" s="294"/>
      <c r="E15660" s="294"/>
      <c r="I15660" s="294"/>
    </row>
    <row r="15661" spans="3:9">
      <c r="C15661" s="294"/>
      <c r="E15661" s="294"/>
      <c r="I15661" s="294"/>
    </row>
    <row r="15662" spans="3:9">
      <c r="C15662" s="294"/>
      <c r="E15662" s="294"/>
      <c r="I15662" s="294"/>
    </row>
    <row r="15663" spans="3:9">
      <c r="C15663" s="294"/>
      <c r="E15663" s="294"/>
      <c r="I15663" s="294"/>
    </row>
    <row r="15664" spans="3:9">
      <c r="C15664" s="294"/>
      <c r="E15664" s="294"/>
      <c r="I15664" s="294"/>
    </row>
    <row r="15665" spans="3:9">
      <c r="C15665" s="294"/>
      <c r="E15665" s="294"/>
      <c r="I15665" s="294"/>
    </row>
    <row r="15666" spans="3:9">
      <c r="C15666" s="294"/>
      <c r="E15666" s="294"/>
      <c r="I15666" s="294"/>
    </row>
    <row r="15667" spans="3:9">
      <c r="C15667" s="294"/>
      <c r="E15667" s="294"/>
      <c r="I15667" s="294"/>
    </row>
    <row r="15668" spans="3:9">
      <c r="C15668" s="294"/>
      <c r="E15668" s="294"/>
      <c r="I15668" s="294"/>
    </row>
    <row r="15669" spans="3:9">
      <c r="C15669" s="294"/>
      <c r="E15669" s="294"/>
      <c r="I15669" s="294"/>
    </row>
    <row r="15670" spans="3:9">
      <c r="C15670" s="294"/>
      <c r="E15670" s="294"/>
      <c r="I15670" s="294"/>
    </row>
    <row r="15671" spans="3:9">
      <c r="C15671" s="294"/>
      <c r="E15671" s="294"/>
      <c r="I15671" s="294"/>
    </row>
    <row r="15672" spans="3:9">
      <c r="C15672" s="294"/>
      <c r="E15672" s="294"/>
      <c r="I15672" s="294"/>
    </row>
    <row r="15673" spans="3:9">
      <c r="C15673" s="294"/>
      <c r="E15673" s="294"/>
      <c r="I15673" s="294"/>
    </row>
    <row r="15674" spans="3:9">
      <c r="C15674" s="294"/>
      <c r="E15674" s="294"/>
      <c r="I15674" s="294"/>
    </row>
    <row r="15675" spans="3:9">
      <c r="C15675" s="294"/>
      <c r="E15675" s="294"/>
      <c r="I15675" s="294"/>
    </row>
    <row r="15676" spans="3:9">
      <c r="C15676" s="294"/>
      <c r="E15676" s="294"/>
      <c r="I15676" s="294"/>
    </row>
    <row r="15677" spans="3:9">
      <c r="C15677" s="294"/>
      <c r="E15677" s="294"/>
      <c r="I15677" s="294"/>
    </row>
    <row r="15678" spans="3:9">
      <c r="C15678" s="294"/>
      <c r="E15678" s="294"/>
      <c r="I15678" s="294"/>
    </row>
    <row r="15679" spans="3:9">
      <c r="C15679" s="294"/>
      <c r="E15679" s="294"/>
      <c r="I15679" s="294"/>
    </row>
    <row r="15680" spans="3:9">
      <c r="C15680" s="294"/>
      <c r="E15680" s="294"/>
      <c r="I15680" s="294"/>
    </row>
    <row r="15681" spans="3:9">
      <c r="C15681" s="294"/>
      <c r="E15681" s="294"/>
      <c r="I15681" s="294"/>
    </row>
    <row r="15682" spans="3:9">
      <c r="C15682" s="294"/>
      <c r="E15682" s="294"/>
      <c r="I15682" s="294"/>
    </row>
    <row r="15683" spans="3:9">
      <c r="C15683" s="294"/>
      <c r="E15683" s="294"/>
      <c r="I15683" s="294"/>
    </row>
    <row r="15684" spans="3:9">
      <c r="C15684" s="294"/>
      <c r="E15684" s="294"/>
      <c r="I15684" s="294"/>
    </row>
    <row r="15685" spans="3:9">
      <c r="C15685" s="294"/>
      <c r="E15685" s="294"/>
      <c r="I15685" s="294"/>
    </row>
    <row r="15686" spans="3:9">
      <c r="C15686" s="294"/>
      <c r="E15686" s="294"/>
      <c r="I15686" s="294"/>
    </row>
    <row r="15687" spans="3:9">
      <c r="C15687" s="294"/>
      <c r="E15687" s="294"/>
      <c r="I15687" s="294"/>
    </row>
    <row r="15688" spans="3:9">
      <c r="C15688" s="294"/>
      <c r="E15688" s="294"/>
      <c r="I15688" s="294"/>
    </row>
    <row r="15689" spans="3:9">
      <c r="C15689" s="294"/>
      <c r="E15689" s="294"/>
      <c r="I15689" s="294"/>
    </row>
    <row r="15690" spans="3:9">
      <c r="C15690" s="294"/>
      <c r="E15690" s="294"/>
      <c r="I15690" s="294"/>
    </row>
    <row r="15691" spans="3:9">
      <c r="C15691" s="294"/>
      <c r="E15691" s="294"/>
      <c r="I15691" s="294"/>
    </row>
    <row r="15692" spans="3:9">
      <c r="C15692" s="294"/>
      <c r="E15692" s="294"/>
      <c r="I15692" s="294"/>
    </row>
    <row r="15693" spans="3:9">
      <c r="C15693" s="294"/>
      <c r="E15693" s="294"/>
      <c r="I15693" s="294"/>
    </row>
    <row r="15694" spans="3:9">
      <c r="C15694" s="294"/>
      <c r="E15694" s="294"/>
      <c r="I15694" s="294"/>
    </row>
    <row r="15695" spans="3:9">
      <c r="C15695" s="294"/>
      <c r="E15695" s="294"/>
      <c r="I15695" s="294"/>
    </row>
    <row r="15696" spans="3:9">
      <c r="C15696" s="294"/>
      <c r="E15696" s="294"/>
      <c r="I15696" s="294"/>
    </row>
    <row r="15697" spans="3:9">
      <c r="C15697" s="294"/>
      <c r="E15697" s="294"/>
      <c r="I15697" s="294"/>
    </row>
    <row r="15698" spans="3:9">
      <c r="C15698" s="294"/>
      <c r="E15698" s="294"/>
      <c r="I15698" s="294"/>
    </row>
    <row r="15699" spans="3:9">
      <c r="C15699" s="294"/>
      <c r="E15699" s="294"/>
      <c r="I15699" s="294"/>
    </row>
    <row r="15700" spans="3:9">
      <c r="C15700" s="294"/>
      <c r="E15700" s="294"/>
      <c r="I15700" s="294"/>
    </row>
    <row r="15701" spans="3:9">
      <c r="C15701" s="294"/>
      <c r="E15701" s="294"/>
      <c r="I15701" s="294"/>
    </row>
    <row r="15702" spans="3:9">
      <c r="C15702" s="294"/>
      <c r="E15702" s="294"/>
      <c r="I15702" s="294"/>
    </row>
    <row r="15703" spans="3:9">
      <c r="C15703" s="294"/>
      <c r="E15703" s="294"/>
      <c r="I15703" s="294"/>
    </row>
    <row r="15704" spans="3:9">
      <c r="C15704" s="294"/>
      <c r="E15704" s="294"/>
      <c r="I15704" s="294"/>
    </row>
    <row r="15705" spans="3:9">
      <c r="C15705" s="294"/>
      <c r="E15705" s="294"/>
      <c r="I15705" s="294"/>
    </row>
    <row r="15706" spans="3:9">
      <c r="C15706" s="294"/>
      <c r="E15706" s="294"/>
      <c r="I15706" s="294"/>
    </row>
    <row r="15707" spans="3:9">
      <c r="C15707" s="294"/>
      <c r="E15707" s="294"/>
      <c r="I15707" s="294"/>
    </row>
    <row r="15708" spans="3:9">
      <c r="C15708" s="294"/>
      <c r="E15708" s="294"/>
      <c r="I15708" s="294"/>
    </row>
    <row r="15709" spans="3:9">
      <c r="C15709" s="294"/>
      <c r="E15709" s="294"/>
      <c r="I15709" s="294"/>
    </row>
    <row r="15710" spans="3:9">
      <c r="C15710" s="294"/>
      <c r="E15710" s="294"/>
      <c r="I15710" s="294"/>
    </row>
    <row r="15711" spans="3:9">
      <c r="C15711" s="294"/>
      <c r="E15711" s="294"/>
      <c r="I15711" s="294"/>
    </row>
    <row r="15712" spans="3:9">
      <c r="C15712" s="294"/>
      <c r="E15712" s="294"/>
      <c r="I15712" s="294"/>
    </row>
    <row r="15713" spans="3:9">
      <c r="C15713" s="294"/>
      <c r="E15713" s="294"/>
      <c r="I15713" s="294"/>
    </row>
    <row r="15714" spans="3:9">
      <c r="C15714" s="294"/>
      <c r="E15714" s="294"/>
      <c r="I15714" s="294"/>
    </row>
    <row r="15715" spans="3:9">
      <c r="C15715" s="294"/>
      <c r="E15715" s="294"/>
      <c r="I15715" s="294"/>
    </row>
    <row r="15716" spans="3:9">
      <c r="C15716" s="294"/>
      <c r="E15716" s="294"/>
      <c r="I15716" s="294"/>
    </row>
    <row r="15717" spans="3:9">
      <c r="C15717" s="294"/>
      <c r="E15717" s="294"/>
      <c r="I15717" s="294"/>
    </row>
    <row r="15718" spans="3:9">
      <c r="C15718" s="294"/>
      <c r="E15718" s="294"/>
      <c r="I15718" s="294"/>
    </row>
    <row r="15719" spans="3:9">
      <c r="C15719" s="294"/>
      <c r="E15719" s="294"/>
      <c r="I15719" s="294"/>
    </row>
    <row r="15720" spans="3:9">
      <c r="C15720" s="294"/>
      <c r="E15720" s="294"/>
      <c r="I15720" s="294"/>
    </row>
    <row r="15721" spans="3:9">
      <c r="C15721" s="294"/>
      <c r="E15721" s="294"/>
      <c r="I15721" s="294"/>
    </row>
    <row r="15722" spans="3:9">
      <c r="C15722" s="294"/>
      <c r="E15722" s="294"/>
      <c r="I15722" s="294"/>
    </row>
    <row r="15723" spans="3:9">
      <c r="C15723" s="294"/>
      <c r="E15723" s="294"/>
      <c r="I15723" s="294"/>
    </row>
    <row r="15724" spans="3:9">
      <c r="C15724" s="294"/>
      <c r="E15724" s="294"/>
      <c r="I15724" s="294"/>
    </row>
    <row r="15725" spans="3:9">
      <c r="C15725" s="294"/>
      <c r="E15725" s="294"/>
      <c r="I15725" s="294"/>
    </row>
    <row r="15726" spans="3:9">
      <c r="C15726" s="294"/>
      <c r="E15726" s="294"/>
      <c r="I15726" s="294"/>
    </row>
    <row r="15727" spans="3:9">
      <c r="C15727" s="294"/>
      <c r="E15727" s="294"/>
      <c r="I15727" s="294"/>
    </row>
    <row r="15728" spans="3:9">
      <c r="C15728" s="294"/>
      <c r="E15728" s="294"/>
      <c r="I15728" s="294"/>
    </row>
    <row r="15729" spans="3:9">
      <c r="C15729" s="294"/>
      <c r="E15729" s="294"/>
      <c r="I15729" s="294"/>
    </row>
    <row r="15730" spans="3:9">
      <c r="C15730" s="294"/>
      <c r="E15730" s="294"/>
      <c r="I15730" s="294"/>
    </row>
    <row r="15731" spans="3:9">
      <c r="C15731" s="294"/>
      <c r="E15731" s="294"/>
      <c r="I15731" s="294"/>
    </row>
    <row r="15732" spans="3:9">
      <c r="C15732" s="294"/>
      <c r="E15732" s="294"/>
      <c r="I15732" s="294"/>
    </row>
    <row r="15733" spans="3:9">
      <c r="C15733" s="294"/>
      <c r="E15733" s="294"/>
      <c r="I15733" s="294"/>
    </row>
    <row r="15734" spans="3:9">
      <c r="C15734" s="294"/>
      <c r="E15734" s="294"/>
      <c r="I15734" s="294"/>
    </row>
    <row r="15735" spans="3:9">
      <c r="C15735" s="294"/>
      <c r="E15735" s="294"/>
      <c r="I15735" s="294"/>
    </row>
    <row r="15736" spans="3:9">
      <c r="C15736" s="294"/>
      <c r="E15736" s="294"/>
      <c r="I15736" s="294"/>
    </row>
    <row r="15737" spans="3:9">
      <c r="C15737" s="294"/>
      <c r="E15737" s="294"/>
      <c r="I15737" s="294"/>
    </row>
    <row r="15738" spans="3:9">
      <c r="C15738" s="294"/>
      <c r="E15738" s="294"/>
      <c r="I15738" s="294"/>
    </row>
    <row r="15739" spans="3:9">
      <c r="C15739" s="294"/>
      <c r="E15739" s="294"/>
      <c r="I15739" s="294"/>
    </row>
    <row r="15740" spans="3:9">
      <c r="C15740" s="294"/>
      <c r="E15740" s="294"/>
      <c r="I15740" s="294"/>
    </row>
    <row r="15741" spans="3:9">
      <c r="C15741" s="294"/>
      <c r="E15741" s="294"/>
      <c r="I15741" s="294"/>
    </row>
    <row r="15742" spans="3:9">
      <c r="C15742" s="294"/>
      <c r="E15742" s="294"/>
      <c r="I15742" s="294"/>
    </row>
    <row r="15743" spans="3:9">
      <c r="C15743" s="294"/>
      <c r="E15743" s="294"/>
      <c r="I15743" s="294"/>
    </row>
    <row r="15744" spans="3:9">
      <c r="C15744" s="294"/>
      <c r="E15744" s="294"/>
      <c r="I15744" s="294"/>
    </row>
    <row r="15745" spans="3:9">
      <c r="C15745" s="294"/>
      <c r="E15745" s="294"/>
      <c r="I15745" s="294"/>
    </row>
    <row r="15746" spans="3:9">
      <c r="C15746" s="294"/>
      <c r="E15746" s="294"/>
      <c r="I15746" s="294"/>
    </row>
    <row r="15747" spans="3:9">
      <c r="C15747" s="294"/>
      <c r="E15747" s="294"/>
      <c r="I15747" s="294"/>
    </row>
    <row r="15748" spans="3:9">
      <c r="C15748" s="294"/>
      <c r="E15748" s="294"/>
      <c r="I15748" s="294"/>
    </row>
    <row r="15749" spans="3:9">
      <c r="C15749" s="294"/>
      <c r="E15749" s="294"/>
      <c r="I15749" s="294"/>
    </row>
    <row r="15750" spans="3:9">
      <c r="C15750" s="294"/>
      <c r="E15750" s="294"/>
      <c r="I15750" s="294"/>
    </row>
    <row r="15751" spans="3:9">
      <c r="C15751" s="294"/>
      <c r="E15751" s="294"/>
      <c r="I15751" s="294"/>
    </row>
    <row r="15752" spans="3:9">
      <c r="C15752" s="294"/>
      <c r="E15752" s="294"/>
      <c r="I15752" s="294"/>
    </row>
    <row r="15753" spans="3:9">
      <c r="C15753" s="294"/>
      <c r="E15753" s="294"/>
      <c r="I15753" s="294"/>
    </row>
    <row r="15754" spans="3:9">
      <c r="C15754" s="294"/>
      <c r="E15754" s="294"/>
      <c r="I15754" s="294"/>
    </row>
    <row r="15755" spans="3:9">
      <c r="C15755" s="294"/>
      <c r="E15755" s="294"/>
      <c r="I15755" s="294"/>
    </row>
    <row r="15756" spans="3:9">
      <c r="C15756" s="294"/>
      <c r="E15756" s="294"/>
      <c r="I15756" s="294"/>
    </row>
    <row r="15757" spans="3:9">
      <c r="C15757" s="294"/>
      <c r="E15757" s="294"/>
      <c r="I15757" s="294"/>
    </row>
    <row r="15758" spans="3:9">
      <c r="C15758" s="294"/>
      <c r="E15758" s="294"/>
      <c r="I15758" s="294"/>
    </row>
    <row r="15759" spans="3:9">
      <c r="C15759" s="294"/>
      <c r="E15759" s="294"/>
      <c r="I15759" s="294"/>
    </row>
    <row r="15760" spans="3:9">
      <c r="C15760" s="294"/>
      <c r="E15760" s="294"/>
      <c r="I15760" s="294"/>
    </row>
    <row r="15761" spans="3:9">
      <c r="C15761" s="294"/>
      <c r="E15761" s="294"/>
      <c r="I15761" s="294"/>
    </row>
    <row r="15762" spans="3:9">
      <c r="C15762" s="294"/>
      <c r="E15762" s="294"/>
      <c r="I15762" s="294"/>
    </row>
    <row r="15763" spans="3:9">
      <c r="C15763" s="294"/>
      <c r="E15763" s="294"/>
      <c r="I15763" s="294"/>
    </row>
    <row r="15764" spans="3:9">
      <c r="C15764" s="294"/>
      <c r="E15764" s="294"/>
      <c r="I15764" s="294"/>
    </row>
    <row r="15765" spans="3:9">
      <c r="C15765" s="294"/>
      <c r="E15765" s="294"/>
      <c r="I15765" s="294"/>
    </row>
    <row r="15766" spans="3:9">
      <c r="C15766" s="294"/>
      <c r="E15766" s="294"/>
      <c r="I15766" s="294"/>
    </row>
    <row r="15767" spans="3:9">
      <c r="C15767" s="294"/>
      <c r="E15767" s="294"/>
      <c r="I15767" s="294"/>
    </row>
    <row r="15768" spans="3:9">
      <c r="C15768" s="294"/>
      <c r="E15768" s="294"/>
      <c r="I15768" s="294"/>
    </row>
    <row r="15769" spans="3:9">
      <c r="C15769" s="294"/>
      <c r="E15769" s="294"/>
      <c r="I15769" s="294"/>
    </row>
    <row r="15770" spans="3:9">
      <c r="C15770" s="294"/>
      <c r="E15770" s="294"/>
      <c r="I15770" s="294"/>
    </row>
    <row r="15771" spans="3:9">
      <c r="C15771" s="294"/>
      <c r="E15771" s="294"/>
      <c r="I15771" s="294"/>
    </row>
    <row r="15772" spans="3:9">
      <c r="C15772" s="294"/>
      <c r="E15772" s="294"/>
      <c r="I15772" s="294"/>
    </row>
    <row r="15773" spans="3:9">
      <c r="C15773" s="294"/>
      <c r="E15773" s="294"/>
      <c r="I15773" s="294"/>
    </row>
    <row r="15774" spans="3:9">
      <c r="C15774" s="294"/>
      <c r="E15774" s="294"/>
      <c r="I15774" s="294"/>
    </row>
    <row r="15775" spans="3:9">
      <c r="C15775" s="294"/>
      <c r="E15775" s="294"/>
      <c r="I15775" s="294"/>
    </row>
    <row r="15776" spans="3:9">
      <c r="C15776" s="294"/>
      <c r="E15776" s="294"/>
      <c r="I15776" s="294"/>
    </row>
    <row r="15777" spans="3:9">
      <c r="C15777" s="294"/>
      <c r="E15777" s="294"/>
      <c r="I15777" s="294"/>
    </row>
    <row r="15778" spans="3:9">
      <c r="C15778" s="294"/>
      <c r="E15778" s="294"/>
      <c r="I15778" s="294"/>
    </row>
    <row r="15779" spans="3:9">
      <c r="C15779" s="294"/>
      <c r="E15779" s="294"/>
      <c r="I15779" s="294"/>
    </row>
    <row r="15780" spans="3:9">
      <c r="C15780" s="294"/>
      <c r="E15780" s="294"/>
      <c r="I15780" s="294"/>
    </row>
    <row r="15781" spans="3:9">
      <c r="C15781" s="294"/>
      <c r="E15781" s="294"/>
      <c r="I15781" s="294"/>
    </row>
    <row r="15782" spans="3:9">
      <c r="C15782" s="294"/>
      <c r="E15782" s="294"/>
      <c r="I15782" s="294"/>
    </row>
    <row r="15783" spans="3:9">
      <c r="C15783" s="294"/>
      <c r="E15783" s="294"/>
      <c r="I15783" s="294"/>
    </row>
    <row r="15784" spans="3:9">
      <c r="C15784" s="294"/>
      <c r="E15784" s="294"/>
      <c r="I15784" s="294"/>
    </row>
    <row r="15785" spans="3:9">
      <c r="C15785" s="294"/>
      <c r="E15785" s="294"/>
      <c r="I15785" s="294"/>
    </row>
    <row r="15786" spans="3:9">
      <c r="C15786" s="294"/>
      <c r="E15786" s="294"/>
      <c r="I15786" s="294"/>
    </row>
    <row r="15787" spans="3:9">
      <c r="C15787" s="294"/>
      <c r="E15787" s="294"/>
      <c r="I15787" s="294"/>
    </row>
    <row r="15788" spans="3:9">
      <c r="C15788" s="294"/>
      <c r="E15788" s="294"/>
      <c r="I15788" s="294"/>
    </row>
    <row r="15789" spans="3:9">
      <c r="C15789" s="294"/>
      <c r="E15789" s="294"/>
      <c r="I15789" s="294"/>
    </row>
    <row r="15790" spans="3:9">
      <c r="C15790" s="294"/>
      <c r="E15790" s="294"/>
      <c r="I15790" s="294"/>
    </row>
    <row r="15791" spans="3:9">
      <c r="C15791" s="294"/>
      <c r="E15791" s="294"/>
      <c r="I15791" s="294"/>
    </row>
    <row r="15792" spans="3:9">
      <c r="C15792" s="294"/>
      <c r="E15792" s="294"/>
      <c r="I15792" s="294"/>
    </row>
    <row r="15793" spans="3:9">
      <c r="C15793" s="294"/>
      <c r="E15793" s="294"/>
      <c r="I15793" s="294"/>
    </row>
    <row r="15794" spans="3:9">
      <c r="C15794" s="294"/>
      <c r="E15794" s="294"/>
      <c r="I15794" s="294"/>
    </row>
    <row r="15795" spans="3:9">
      <c r="C15795" s="294"/>
      <c r="E15795" s="294"/>
      <c r="I15795" s="294"/>
    </row>
    <row r="15796" spans="3:9">
      <c r="C15796" s="294"/>
      <c r="E15796" s="294"/>
      <c r="I15796" s="294"/>
    </row>
    <row r="15797" spans="3:9">
      <c r="C15797" s="294"/>
      <c r="E15797" s="294"/>
      <c r="I15797" s="294"/>
    </row>
    <row r="15798" spans="3:9">
      <c r="C15798" s="294"/>
      <c r="E15798" s="294"/>
      <c r="I15798" s="294"/>
    </row>
    <row r="15799" spans="3:9">
      <c r="C15799" s="294"/>
      <c r="E15799" s="294"/>
      <c r="I15799" s="294"/>
    </row>
    <row r="15800" spans="3:9">
      <c r="C15800" s="294"/>
      <c r="E15800" s="294"/>
      <c r="I15800" s="294"/>
    </row>
    <row r="15801" spans="3:9">
      <c r="C15801" s="294"/>
      <c r="E15801" s="294"/>
      <c r="I15801" s="294"/>
    </row>
    <row r="15802" spans="3:9">
      <c r="C15802" s="294"/>
      <c r="E15802" s="294"/>
      <c r="I15802" s="294"/>
    </row>
    <row r="15803" spans="3:9">
      <c r="C15803" s="294"/>
      <c r="E15803" s="294"/>
      <c r="I15803" s="294"/>
    </row>
    <row r="15804" spans="3:9">
      <c r="C15804" s="294"/>
      <c r="E15804" s="294"/>
      <c r="I15804" s="294"/>
    </row>
    <row r="15805" spans="3:9">
      <c r="C15805" s="294"/>
      <c r="E15805" s="294"/>
      <c r="I15805" s="294"/>
    </row>
    <row r="15806" spans="3:9">
      <c r="C15806" s="294"/>
      <c r="E15806" s="294"/>
      <c r="I15806" s="294"/>
    </row>
    <row r="15807" spans="3:9">
      <c r="C15807" s="294"/>
      <c r="E15807" s="294"/>
      <c r="I15807" s="294"/>
    </row>
    <row r="15808" spans="3:9">
      <c r="C15808" s="294"/>
      <c r="E15808" s="294"/>
      <c r="I15808" s="294"/>
    </row>
    <row r="15809" spans="3:9">
      <c r="C15809" s="294"/>
      <c r="E15809" s="294"/>
      <c r="I15809" s="294"/>
    </row>
    <row r="15810" spans="3:9">
      <c r="C15810" s="294"/>
      <c r="E15810" s="294"/>
      <c r="I15810" s="294"/>
    </row>
    <row r="15811" spans="3:9">
      <c r="C15811" s="294"/>
      <c r="E15811" s="294"/>
      <c r="I15811" s="294"/>
    </row>
    <row r="15812" spans="3:9">
      <c r="C15812" s="294"/>
      <c r="E15812" s="294"/>
      <c r="I15812" s="294"/>
    </row>
    <row r="15813" spans="3:9">
      <c r="C15813" s="294"/>
      <c r="E15813" s="294"/>
      <c r="I15813" s="294"/>
    </row>
    <row r="15814" spans="3:9">
      <c r="C15814" s="294"/>
      <c r="E15814" s="294"/>
      <c r="I15814" s="294"/>
    </row>
    <row r="15815" spans="3:9">
      <c r="C15815" s="294"/>
      <c r="E15815" s="294"/>
      <c r="I15815" s="294"/>
    </row>
    <row r="15816" spans="3:9">
      <c r="C15816" s="294"/>
      <c r="E15816" s="294"/>
      <c r="I15816" s="294"/>
    </row>
    <row r="15817" spans="3:9">
      <c r="C15817" s="294"/>
      <c r="E15817" s="294"/>
      <c r="I15817" s="294"/>
    </row>
    <row r="15818" spans="3:9">
      <c r="C15818" s="294"/>
      <c r="E15818" s="294"/>
      <c r="I15818" s="294"/>
    </row>
    <row r="15819" spans="3:9">
      <c r="C15819" s="294"/>
      <c r="E15819" s="294"/>
      <c r="I15819" s="294"/>
    </row>
    <row r="15820" spans="3:9">
      <c r="C15820" s="294"/>
      <c r="E15820" s="294"/>
      <c r="I15820" s="294"/>
    </row>
    <row r="15821" spans="3:9">
      <c r="C15821" s="294"/>
      <c r="E15821" s="294"/>
      <c r="I15821" s="294"/>
    </row>
    <row r="15822" spans="3:9">
      <c r="C15822" s="294"/>
      <c r="E15822" s="294"/>
      <c r="I15822" s="294"/>
    </row>
    <row r="15823" spans="3:9">
      <c r="C15823" s="294"/>
      <c r="E15823" s="294"/>
      <c r="I15823" s="294"/>
    </row>
    <row r="15824" spans="3:9">
      <c r="C15824" s="294"/>
      <c r="E15824" s="294"/>
      <c r="I15824" s="294"/>
    </row>
    <row r="15825" spans="3:9">
      <c r="C15825" s="294"/>
      <c r="E15825" s="294"/>
      <c r="I15825" s="294"/>
    </row>
    <row r="15826" spans="3:9">
      <c r="C15826" s="294"/>
      <c r="E15826" s="294"/>
      <c r="I15826" s="294"/>
    </row>
    <row r="15827" spans="3:9">
      <c r="C15827" s="294"/>
      <c r="E15827" s="294"/>
      <c r="I15827" s="294"/>
    </row>
    <row r="15828" spans="3:9">
      <c r="C15828" s="294"/>
      <c r="E15828" s="294"/>
      <c r="I15828" s="294"/>
    </row>
    <row r="15829" spans="3:9">
      <c r="C15829" s="294"/>
      <c r="E15829" s="294"/>
      <c r="I15829" s="294"/>
    </row>
    <row r="15830" spans="3:9">
      <c r="C15830" s="294"/>
      <c r="E15830" s="294"/>
      <c r="I15830" s="294"/>
    </row>
    <row r="15831" spans="3:9">
      <c r="C15831" s="294"/>
      <c r="E15831" s="294"/>
      <c r="I15831" s="294"/>
    </row>
    <row r="15832" spans="3:9">
      <c r="C15832" s="294"/>
      <c r="E15832" s="294"/>
      <c r="I15832" s="294"/>
    </row>
    <row r="15833" spans="3:9">
      <c r="C15833" s="294"/>
      <c r="E15833" s="294"/>
      <c r="I15833" s="294"/>
    </row>
    <row r="15834" spans="3:9">
      <c r="C15834" s="294"/>
      <c r="E15834" s="294"/>
      <c r="I15834" s="294"/>
    </row>
    <row r="15835" spans="3:9">
      <c r="C15835" s="294"/>
      <c r="E15835" s="294"/>
      <c r="I15835" s="294"/>
    </row>
    <row r="15836" spans="3:9">
      <c r="C15836" s="294"/>
      <c r="E15836" s="294"/>
      <c r="I15836" s="294"/>
    </row>
    <row r="15837" spans="3:9">
      <c r="C15837" s="294"/>
      <c r="E15837" s="294"/>
      <c r="I15837" s="294"/>
    </row>
    <row r="15838" spans="3:9">
      <c r="C15838" s="294"/>
      <c r="E15838" s="294"/>
      <c r="I15838" s="294"/>
    </row>
    <row r="15839" spans="3:9">
      <c r="C15839" s="294"/>
      <c r="E15839" s="294"/>
      <c r="I15839" s="294"/>
    </row>
    <row r="15840" spans="3:9">
      <c r="C15840" s="294"/>
      <c r="E15840" s="294"/>
      <c r="I15840" s="294"/>
    </row>
    <row r="15841" spans="3:9">
      <c r="C15841" s="294"/>
      <c r="E15841" s="294"/>
      <c r="I15841" s="294"/>
    </row>
    <row r="15842" spans="3:9">
      <c r="C15842" s="294"/>
      <c r="E15842" s="294"/>
      <c r="I15842" s="294"/>
    </row>
    <row r="15843" spans="3:9">
      <c r="C15843" s="294"/>
      <c r="E15843" s="294"/>
      <c r="I15843" s="294"/>
    </row>
    <row r="15844" spans="3:9">
      <c r="C15844" s="294"/>
      <c r="E15844" s="294"/>
      <c r="I15844" s="294"/>
    </row>
    <row r="15845" spans="3:9">
      <c r="C15845" s="294"/>
      <c r="E15845" s="294"/>
      <c r="I15845" s="294"/>
    </row>
    <row r="15846" spans="3:9">
      <c r="C15846" s="294"/>
      <c r="E15846" s="294"/>
      <c r="I15846" s="294"/>
    </row>
    <row r="15847" spans="3:9">
      <c r="C15847" s="294"/>
      <c r="E15847" s="294"/>
      <c r="I15847" s="294"/>
    </row>
    <row r="15848" spans="3:9">
      <c r="C15848" s="294"/>
      <c r="E15848" s="294"/>
      <c r="I15848" s="294"/>
    </row>
    <row r="15849" spans="3:9">
      <c r="C15849" s="294"/>
      <c r="E15849" s="294"/>
      <c r="I15849" s="294"/>
    </row>
    <row r="15850" spans="3:9">
      <c r="C15850" s="294"/>
      <c r="E15850" s="294"/>
      <c r="I15850" s="294"/>
    </row>
    <row r="15851" spans="3:9">
      <c r="C15851" s="294"/>
      <c r="E15851" s="294"/>
      <c r="I15851" s="294"/>
    </row>
    <row r="15852" spans="3:9">
      <c r="C15852" s="294"/>
      <c r="E15852" s="294"/>
      <c r="I15852" s="294"/>
    </row>
    <row r="15853" spans="3:9">
      <c r="C15853" s="294"/>
      <c r="E15853" s="294"/>
      <c r="I15853" s="294"/>
    </row>
    <row r="15854" spans="3:9">
      <c r="C15854" s="294"/>
      <c r="E15854" s="294"/>
      <c r="I15854" s="294"/>
    </row>
    <row r="15855" spans="3:9">
      <c r="C15855" s="294"/>
      <c r="E15855" s="294"/>
      <c r="I15855" s="294"/>
    </row>
    <row r="15856" spans="3:9">
      <c r="C15856" s="294"/>
      <c r="E15856" s="294"/>
      <c r="I15856" s="294"/>
    </row>
    <row r="15857" spans="3:9">
      <c r="C15857" s="294"/>
      <c r="E15857" s="294"/>
      <c r="I15857" s="294"/>
    </row>
    <row r="15858" spans="3:9">
      <c r="C15858" s="294"/>
      <c r="E15858" s="294"/>
      <c r="I15858" s="294"/>
    </row>
    <row r="15859" spans="3:9">
      <c r="C15859" s="294"/>
      <c r="E15859" s="294"/>
      <c r="I15859" s="294"/>
    </row>
    <row r="15860" spans="3:9">
      <c r="C15860" s="294"/>
      <c r="E15860" s="294"/>
      <c r="I15860" s="294"/>
    </row>
    <row r="15861" spans="3:9">
      <c r="C15861" s="294"/>
      <c r="E15861" s="294"/>
      <c r="I15861" s="294"/>
    </row>
    <row r="15862" spans="3:9">
      <c r="C15862" s="294"/>
      <c r="E15862" s="294"/>
      <c r="I15862" s="294"/>
    </row>
    <row r="15863" spans="3:9">
      <c r="C15863" s="294"/>
      <c r="E15863" s="294"/>
      <c r="I15863" s="294"/>
    </row>
    <row r="15864" spans="3:9">
      <c r="C15864" s="294"/>
      <c r="E15864" s="294"/>
      <c r="I15864" s="294"/>
    </row>
    <row r="15865" spans="3:9">
      <c r="C15865" s="294"/>
      <c r="E15865" s="294"/>
      <c r="I15865" s="294"/>
    </row>
    <row r="15866" spans="3:9">
      <c r="C15866" s="294"/>
      <c r="E15866" s="294"/>
      <c r="I15866" s="294"/>
    </row>
    <row r="15867" spans="3:9">
      <c r="C15867" s="294"/>
      <c r="E15867" s="294"/>
      <c r="I15867" s="294"/>
    </row>
    <row r="15868" spans="3:9">
      <c r="C15868" s="294"/>
      <c r="E15868" s="294"/>
      <c r="I15868" s="294"/>
    </row>
    <row r="15869" spans="3:9">
      <c r="C15869" s="294"/>
      <c r="E15869" s="294"/>
      <c r="I15869" s="294"/>
    </row>
    <row r="15870" spans="3:9">
      <c r="C15870" s="294"/>
      <c r="E15870" s="294"/>
      <c r="I15870" s="294"/>
    </row>
    <row r="15871" spans="3:9">
      <c r="C15871" s="294"/>
      <c r="E15871" s="294"/>
      <c r="I15871" s="294"/>
    </row>
    <row r="15872" spans="3:9">
      <c r="C15872" s="294"/>
      <c r="E15872" s="294"/>
      <c r="I15872" s="294"/>
    </row>
    <row r="15873" spans="3:9">
      <c r="C15873" s="294"/>
      <c r="E15873" s="294"/>
      <c r="I15873" s="294"/>
    </row>
    <row r="15874" spans="3:9">
      <c r="C15874" s="294"/>
      <c r="E15874" s="294"/>
      <c r="I15874" s="294"/>
    </row>
    <row r="15875" spans="3:9">
      <c r="C15875" s="294"/>
      <c r="E15875" s="294"/>
      <c r="I15875" s="294"/>
    </row>
    <row r="15876" spans="3:9">
      <c r="C15876" s="294"/>
      <c r="E15876" s="294"/>
      <c r="I15876" s="294"/>
    </row>
    <row r="15877" spans="3:9">
      <c r="C15877" s="294"/>
      <c r="E15877" s="294"/>
      <c r="I15877" s="294"/>
    </row>
    <row r="15878" spans="3:9">
      <c r="C15878" s="294"/>
      <c r="E15878" s="294"/>
      <c r="I15878" s="294"/>
    </row>
    <row r="15879" spans="3:9">
      <c r="C15879" s="294"/>
      <c r="E15879" s="294"/>
      <c r="I15879" s="294"/>
    </row>
    <row r="15880" spans="3:9">
      <c r="C15880" s="294"/>
      <c r="E15880" s="294"/>
      <c r="I15880" s="294"/>
    </row>
    <row r="15881" spans="3:9">
      <c r="C15881" s="294"/>
      <c r="E15881" s="294"/>
      <c r="I15881" s="294"/>
    </row>
    <row r="15882" spans="3:9">
      <c r="C15882" s="294"/>
      <c r="E15882" s="294"/>
      <c r="I15882" s="294"/>
    </row>
    <row r="15883" spans="3:9">
      <c r="C15883" s="294"/>
      <c r="E15883" s="294"/>
      <c r="I15883" s="294"/>
    </row>
    <row r="15884" spans="3:9">
      <c r="C15884" s="294"/>
      <c r="E15884" s="294"/>
      <c r="I15884" s="294"/>
    </row>
    <row r="15885" spans="3:9">
      <c r="C15885" s="294"/>
      <c r="E15885" s="294"/>
      <c r="I15885" s="294"/>
    </row>
    <row r="15886" spans="3:9">
      <c r="C15886" s="294"/>
      <c r="E15886" s="294"/>
      <c r="I15886" s="294"/>
    </row>
    <row r="15887" spans="3:9">
      <c r="C15887" s="294"/>
      <c r="E15887" s="294"/>
      <c r="I15887" s="294"/>
    </row>
    <row r="15888" spans="3:9">
      <c r="C15888" s="294"/>
      <c r="E15888" s="294"/>
      <c r="I15888" s="294"/>
    </row>
    <row r="15889" spans="3:9">
      <c r="C15889" s="294"/>
      <c r="E15889" s="294"/>
      <c r="I15889" s="294"/>
    </row>
    <row r="15890" spans="3:9">
      <c r="C15890" s="294"/>
      <c r="E15890" s="294"/>
      <c r="I15890" s="294"/>
    </row>
    <row r="15891" spans="3:9">
      <c r="C15891" s="294"/>
      <c r="E15891" s="294"/>
      <c r="I15891" s="294"/>
    </row>
    <row r="15892" spans="3:9">
      <c r="C15892" s="294"/>
      <c r="E15892" s="294"/>
      <c r="I15892" s="294"/>
    </row>
    <row r="15893" spans="3:9">
      <c r="C15893" s="294"/>
      <c r="E15893" s="294"/>
      <c r="I15893" s="294"/>
    </row>
    <row r="15894" spans="3:9">
      <c r="C15894" s="294"/>
      <c r="E15894" s="294"/>
      <c r="I15894" s="294"/>
    </row>
    <row r="15895" spans="3:9">
      <c r="C15895" s="294"/>
      <c r="E15895" s="294"/>
      <c r="I15895" s="294"/>
    </row>
    <row r="15896" spans="3:9">
      <c r="C15896" s="294"/>
      <c r="E15896" s="294"/>
      <c r="I15896" s="294"/>
    </row>
    <row r="15897" spans="3:9">
      <c r="C15897" s="294"/>
      <c r="E15897" s="294"/>
      <c r="I15897" s="294"/>
    </row>
    <row r="15898" spans="3:9">
      <c r="C15898" s="294"/>
      <c r="E15898" s="294"/>
      <c r="I15898" s="294"/>
    </row>
    <row r="15899" spans="3:9">
      <c r="C15899" s="294"/>
      <c r="E15899" s="294"/>
      <c r="I15899" s="294"/>
    </row>
    <row r="15900" spans="3:9">
      <c r="C15900" s="294"/>
      <c r="E15900" s="294"/>
      <c r="I15900" s="294"/>
    </row>
    <row r="15901" spans="3:9">
      <c r="C15901" s="294"/>
      <c r="E15901" s="294"/>
      <c r="I15901" s="294"/>
    </row>
    <row r="15902" spans="3:9">
      <c r="C15902" s="294"/>
      <c r="E15902" s="294"/>
      <c r="I15902" s="294"/>
    </row>
    <row r="15903" spans="3:9">
      <c r="C15903" s="294"/>
      <c r="E15903" s="294"/>
      <c r="I15903" s="294"/>
    </row>
    <row r="15904" spans="3:9">
      <c r="C15904" s="294"/>
      <c r="E15904" s="294"/>
      <c r="I15904" s="294"/>
    </row>
    <row r="15905" spans="3:9">
      <c r="C15905" s="294"/>
      <c r="E15905" s="294"/>
      <c r="I15905" s="294"/>
    </row>
    <row r="15906" spans="3:9">
      <c r="C15906" s="294"/>
      <c r="E15906" s="294"/>
      <c r="I15906" s="294"/>
    </row>
    <row r="15907" spans="3:9">
      <c r="C15907" s="294"/>
      <c r="E15907" s="294"/>
      <c r="I15907" s="294"/>
    </row>
    <row r="15908" spans="3:9">
      <c r="C15908" s="294"/>
      <c r="E15908" s="294"/>
      <c r="I15908" s="294"/>
    </row>
    <row r="15909" spans="3:9">
      <c r="C15909" s="294"/>
      <c r="E15909" s="294"/>
      <c r="I15909" s="294"/>
    </row>
    <row r="15910" spans="3:9">
      <c r="C15910" s="294"/>
      <c r="E15910" s="294"/>
      <c r="I15910" s="294"/>
    </row>
    <row r="15911" spans="3:9">
      <c r="C15911" s="294"/>
      <c r="E15911" s="294"/>
      <c r="I15911" s="294"/>
    </row>
    <row r="15912" spans="3:9">
      <c r="C15912" s="294"/>
      <c r="E15912" s="294"/>
      <c r="I15912" s="294"/>
    </row>
    <row r="15913" spans="3:9">
      <c r="C15913" s="294"/>
      <c r="E15913" s="294"/>
      <c r="I15913" s="294"/>
    </row>
    <row r="15914" spans="3:9">
      <c r="C15914" s="294"/>
      <c r="E15914" s="294"/>
      <c r="I15914" s="294"/>
    </row>
    <row r="15915" spans="3:9">
      <c r="C15915" s="294"/>
      <c r="E15915" s="294"/>
      <c r="I15915" s="294"/>
    </row>
    <row r="15916" spans="3:9">
      <c r="C15916" s="294"/>
      <c r="E15916" s="294"/>
      <c r="I15916" s="294"/>
    </row>
    <row r="15917" spans="3:9">
      <c r="C15917" s="294"/>
      <c r="E15917" s="294"/>
      <c r="I15917" s="294"/>
    </row>
    <row r="15918" spans="3:9">
      <c r="C15918" s="294"/>
      <c r="E15918" s="294"/>
      <c r="I15918" s="294"/>
    </row>
    <row r="15919" spans="3:9">
      <c r="C15919" s="294"/>
      <c r="E15919" s="294"/>
      <c r="I15919" s="294"/>
    </row>
    <row r="15920" spans="3:9">
      <c r="C15920" s="294"/>
      <c r="E15920" s="294"/>
      <c r="I15920" s="294"/>
    </row>
    <row r="15921" spans="3:9">
      <c r="C15921" s="294"/>
      <c r="E15921" s="294"/>
      <c r="I15921" s="294"/>
    </row>
    <row r="15922" spans="3:9">
      <c r="C15922" s="294"/>
      <c r="E15922" s="294"/>
      <c r="I15922" s="294"/>
    </row>
    <row r="15923" spans="3:9">
      <c r="C15923" s="294"/>
      <c r="E15923" s="294"/>
      <c r="I15923" s="294"/>
    </row>
    <row r="15924" spans="3:9">
      <c r="C15924" s="294"/>
      <c r="E15924" s="294"/>
      <c r="I15924" s="294"/>
    </row>
    <row r="15925" spans="3:9">
      <c r="C15925" s="294"/>
      <c r="E15925" s="294"/>
      <c r="I15925" s="294"/>
    </row>
    <row r="15926" spans="3:9">
      <c r="C15926" s="294"/>
      <c r="E15926" s="294"/>
      <c r="I15926" s="294"/>
    </row>
    <row r="15927" spans="3:9">
      <c r="C15927" s="294"/>
      <c r="E15927" s="294"/>
      <c r="I15927" s="294"/>
    </row>
    <row r="15928" spans="3:9">
      <c r="C15928" s="294"/>
      <c r="E15928" s="294"/>
      <c r="I15928" s="294"/>
    </row>
    <row r="15929" spans="3:9">
      <c r="C15929" s="294"/>
      <c r="E15929" s="294"/>
      <c r="I15929" s="294"/>
    </row>
    <row r="15930" spans="3:9">
      <c r="C15930" s="294"/>
      <c r="E15930" s="294"/>
      <c r="I15930" s="294"/>
    </row>
    <row r="15931" spans="3:9">
      <c r="C15931" s="294"/>
      <c r="E15931" s="294"/>
      <c r="I15931" s="294"/>
    </row>
    <row r="15932" spans="3:9">
      <c r="C15932" s="294"/>
      <c r="E15932" s="294"/>
      <c r="I15932" s="294"/>
    </row>
    <row r="15933" spans="3:9">
      <c r="C15933" s="294"/>
      <c r="E15933" s="294"/>
      <c r="I15933" s="294"/>
    </row>
    <row r="15934" spans="3:9">
      <c r="C15934" s="294"/>
      <c r="E15934" s="294"/>
      <c r="I15934" s="294"/>
    </row>
    <row r="15935" spans="3:9">
      <c r="C15935" s="294"/>
      <c r="E15935" s="294"/>
      <c r="I15935" s="294"/>
    </row>
    <row r="15936" spans="3:9">
      <c r="C15936" s="294"/>
      <c r="E15936" s="294"/>
      <c r="I15936" s="294"/>
    </row>
    <row r="15937" spans="3:9">
      <c r="C15937" s="294"/>
      <c r="E15937" s="294"/>
      <c r="I15937" s="294"/>
    </row>
    <row r="15938" spans="3:9">
      <c r="C15938" s="294"/>
      <c r="E15938" s="294"/>
      <c r="I15938" s="294"/>
    </row>
    <row r="15939" spans="3:9">
      <c r="C15939" s="294"/>
      <c r="E15939" s="294"/>
      <c r="I15939" s="294"/>
    </row>
    <row r="15940" spans="3:9">
      <c r="C15940" s="294"/>
      <c r="E15940" s="294"/>
      <c r="I15940" s="294"/>
    </row>
    <row r="15941" spans="3:9">
      <c r="C15941" s="294"/>
      <c r="E15941" s="294"/>
      <c r="I15941" s="294"/>
    </row>
    <row r="15942" spans="3:9">
      <c r="C15942" s="294"/>
      <c r="E15942" s="294"/>
      <c r="I15942" s="294"/>
    </row>
    <row r="15943" spans="3:9">
      <c r="C15943" s="294"/>
      <c r="E15943" s="294"/>
      <c r="I15943" s="294"/>
    </row>
    <row r="15944" spans="3:9">
      <c r="C15944" s="294"/>
      <c r="E15944" s="294"/>
      <c r="I15944" s="294"/>
    </row>
    <row r="15945" spans="3:9">
      <c r="C15945" s="294"/>
      <c r="E15945" s="294"/>
      <c r="I15945" s="294"/>
    </row>
    <row r="15946" spans="3:9">
      <c r="C15946" s="294"/>
      <c r="E15946" s="294"/>
      <c r="I15946" s="294"/>
    </row>
    <row r="15947" spans="3:9">
      <c r="C15947" s="294"/>
      <c r="E15947" s="294"/>
      <c r="I15947" s="294"/>
    </row>
    <row r="15948" spans="3:9">
      <c r="C15948" s="294"/>
      <c r="E15948" s="294"/>
      <c r="I15948" s="294"/>
    </row>
    <row r="15949" spans="3:9">
      <c r="C15949" s="294"/>
      <c r="E15949" s="294"/>
      <c r="I15949" s="294"/>
    </row>
    <row r="15950" spans="3:9">
      <c r="C15950" s="294"/>
      <c r="E15950" s="294"/>
      <c r="I15950" s="294"/>
    </row>
    <row r="15951" spans="3:9">
      <c r="C15951" s="294"/>
      <c r="E15951" s="294"/>
      <c r="I15951" s="294"/>
    </row>
    <row r="15952" spans="3:9">
      <c r="C15952" s="294"/>
      <c r="E15952" s="294"/>
      <c r="I15952" s="294"/>
    </row>
    <row r="15953" spans="3:9">
      <c r="C15953" s="294"/>
      <c r="E15953" s="294"/>
      <c r="I15953" s="294"/>
    </row>
    <row r="15954" spans="3:9">
      <c r="C15954" s="294"/>
      <c r="E15954" s="294"/>
      <c r="I15954" s="294"/>
    </row>
    <row r="15955" spans="3:9">
      <c r="C15955" s="294"/>
      <c r="E15955" s="294"/>
      <c r="I15955" s="294"/>
    </row>
    <row r="15956" spans="3:9">
      <c r="C15956" s="294"/>
      <c r="E15956" s="294"/>
      <c r="I15956" s="294"/>
    </row>
    <row r="15957" spans="3:9">
      <c r="C15957" s="294"/>
      <c r="E15957" s="294"/>
      <c r="I15957" s="294"/>
    </row>
    <row r="15958" spans="3:9">
      <c r="C15958" s="294"/>
      <c r="E15958" s="294"/>
      <c r="I15958" s="294"/>
    </row>
    <row r="15959" spans="3:9">
      <c r="C15959" s="294"/>
      <c r="E15959" s="294"/>
      <c r="I15959" s="294"/>
    </row>
    <row r="15960" spans="3:9">
      <c r="C15960" s="294"/>
      <c r="E15960" s="294"/>
      <c r="I15960" s="294"/>
    </row>
    <row r="15961" spans="3:9">
      <c r="C15961" s="294"/>
      <c r="E15961" s="294"/>
      <c r="I15961" s="294"/>
    </row>
    <row r="15962" spans="3:9">
      <c r="C15962" s="294"/>
      <c r="E15962" s="294"/>
      <c r="I15962" s="294"/>
    </row>
    <row r="15963" spans="3:9">
      <c r="C15963" s="294"/>
      <c r="E15963" s="294"/>
      <c r="I15963" s="294"/>
    </row>
    <row r="15964" spans="3:9">
      <c r="C15964" s="294"/>
      <c r="E15964" s="294"/>
      <c r="I15964" s="294"/>
    </row>
    <row r="15965" spans="3:9">
      <c r="C15965" s="294"/>
      <c r="E15965" s="294"/>
      <c r="I15965" s="294"/>
    </row>
    <row r="15966" spans="3:9">
      <c r="C15966" s="294"/>
      <c r="E15966" s="294"/>
      <c r="I15966" s="294"/>
    </row>
    <row r="15967" spans="3:9">
      <c r="C15967" s="294"/>
      <c r="E15967" s="294"/>
      <c r="I15967" s="294"/>
    </row>
    <row r="15968" spans="3:9">
      <c r="C15968" s="294"/>
      <c r="E15968" s="294"/>
      <c r="I15968" s="294"/>
    </row>
    <row r="15969" spans="3:9">
      <c r="C15969" s="294"/>
      <c r="E15969" s="294"/>
      <c r="I15969" s="294"/>
    </row>
    <row r="15970" spans="3:9">
      <c r="C15970" s="294"/>
      <c r="E15970" s="294"/>
      <c r="I15970" s="294"/>
    </row>
    <row r="15971" spans="3:9">
      <c r="C15971" s="294"/>
      <c r="E15971" s="294"/>
      <c r="I15971" s="294"/>
    </row>
    <row r="15972" spans="3:9">
      <c r="C15972" s="294"/>
      <c r="E15972" s="294"/>
      <c r="I15972" s="294"/>
    </row>
    <row r="15973" spans="3:9">
      <c r="C15973" s="294"/>
      <c r="E15973" s="294"/>
      <c r="I15973" s="294"/>
    </row>
    <row r="15974" spans="3:9">
      <c r="C15974" s="294"/>
      <c r="E15974" s="294"/>
      <c r="I15974" s="294"/>
    </row>
    <row r="15975" spans="3:9">
      <c r="C15975" s="294"/>
      <c r="E15975" s="294"/>
      <c r="I15975" s="294"/>
    </row>
    <row r="15976" spans="3:9">
      <c r="C15976" s="294"/>
      <c r="E15976" s="294"/>
      <c r="I15976" s="294"/>
    </row>
    <row r="15977" spans="3:9">
      <c r="C15977" s="294"/>
      <c r="E15977" s="294"/>
      <c r="I15977" s="294"/>
    </row>
    <row r="15978" spans="3:9">
      <c r="C15978" s="294"/>
      <c r="E15978" s="294"/>
      <c r="I15978" s="294"/>
    </row>
    <row r="15979" spans="3:9">
      <c r="C15979" s="294"/>
      <c r="E15979" s="294"/>
      <c r="I15979" s="294"/>
    </row>
    <row r="15980" spans="3:9">
      <c r="C15980" s="294"/>
      <c r="E15980" s="294"/>
      <c r="I15980" s="294"/>
    </row>
    <row r="15981" spans="3:9">
      <c r="C15981" s="294"/>
      <c r="E15981" s="294"/>
      <c r="I15981" s="294"/>
    </row>
    <row r="15982" spans="3:9">
      <c r="C15982" s="294"/>
      <c r="E15982" s="294"/>
      <c r="I15982" s="294"/>
    </row>
    <row r="15983" spans="3:9">
      <c r="C15983" s="294"/>
      <c r="E15983" s="294"/>
      <c r="I15983" s="294"/>
    </row>
    <row r="15984" spans="3:9">
      <c r="C15984" s="294"/>
      <c r="E15984" s="294"/>
      <c r="I15984" s="294"/>
    </row>
    <row r="15985" spans="3:9">
      <c r="C15985" s="294"/>
      <c r="E15985" s="294"/>
      <c r="I15985" s="294"/>
    </row>
    <row r="15986" spans="3:9">
      <c r="C15986" s="294"/>
      <c r="E15986" s="294"/>
      <c r="I15986" s="294"/>
    </row>
    <row r="15987" spans="3:9">
      <c r="C15987" s="294"/>
      <c r="E15987" s="294"/>
      <c r="I15987" s="294"/>
    </row>
    <row r="15988" spans="3:9">
      <c r="C15988" s="294"/>
      <c r="E15988" s="294"/>
      <c r="I15988" s="294"/>
    </row>
    <row r="15989" spans="3:9">
      <c r="C15989" s="294"/>
      <c r="E15989" s="294"/>
      <c r="I15989" s="294"/>
    </row>
    <row r="15990" spans="3:9">
      <c r="C15990" s="294"/>
      <c r="E15990" s="294"/>
      <c r="I15990" s="294"/>
    </row>
    <row r="15991" spans="3:9">
      <c r="C15991" s="294"/>
      <c r="E15991" s="294"/>
      <c r="I15991" s="294"/>
    </row>
    <row r="15992" spans="3:9">
      <c r="C15992" s="294"/>
      <c r="E15992" s="294"/>
      <c r="I15992" s="294"/>
    </row>
    <row r="15993" spans="3:9">
      <c r="C15993" s="294"/>
      <c r="E15993" s="294"/>
      <c r="I15993" s="294"/>
    </row>
    <row r="15994" spans="3:9">
      <c r="C15994" s="294"/>
      <c r="E15994" s="294"/>
      <c r="I15994" s="294"/>
    </row>
    <row r="15995" spans="3:9">
      <c r="C15995" s="294"/>
      <c r="E15995" s="294"/>
      <c r="I15995" s="294"/>
    </row>
    <row r="15996" spans="3:9">
      <c r="C15996" s="294"/>
      <c r="E15996" s="294"/>
      <c r="I15996" s="294"/>
    </row>
    <row r="15997" spans="3:9">
      <c r="C15997" s="294"/>
      <c r="E15997" s="294"/>
      <c r="I15997" s="294"/>
    </row>
    <row r="15998" spans="3:9">
      <c r="C15998" s="294"/>
      <c r="E15998" s="294"/>
      <c r="I15998" s="294"/>
    </row>
    <row r="15999" spans="3:9">
      <c r="C15999" s="294"/>
      <c r="E15999" s="294"/>
      <c r="I15999" s="294"/>
    </row>
    <row r="16000" spans="3:9">
      <c r="C16000" s="294"/>
      <c r="E16000" s="294"/>
      <c r="I16000" s="294"/>
    </row>
    <row r="16001" spans="3:9">
      <c r="C16001" s="294"/>
      <c r="E16001" s="294"/>
      <c r="I16001" s="294"/>
    </row>
    <row r="16002" spans="3:9">
      <c r="C16002" s="294"/>
      <c r="E16002" s="294"/>
      <c r="I16002" s="294"/>
    </row>
    <row r="16003" spans="3:9">
      <c r="C16003" s="294"/>
      <c r="E16003" s="294"/>
      <c r="I16003" s="294"/>
    </row>
    <row r="16004" spans="3:9">
      <c r="C16004" s="294"/>
      <c r="E16004" s="294"/>
      <c r="I16004" s="294"/>
    </row>
    <row r="16005" spans="3:9">
      <c r="C16005" s="294"/>
      <c r="E16005" s="294"/>
      <c r="I16005" s="294"/>
    </row>
    <row r="16006" spans="3:9">
      <c r="C16006" s="294"/>
      <c r="E16006" s="294"/>
      <c r="I16006" s="294"/>
    </row>
    <row r="16007" spans="3:9">
      <c r="C16007" s="294"/>
      <c r="E16007" s="294"/>
      <c r="I16007" s="294"/>
    </row>
    <row r="16008" spans="3:9">
      <c r="C16008" s="294"/>
      <c r="E16008" s="294"/>
      <c r="I16008" s="294"/>
    </row>
    <row r="16009" spans="3:9">
      <c r="C16009" s="294"/>
      <c r="E16009" s="294"/>
      <c r="I16009" s="294"/>
    </row>
    <row r="16010" spans="3:9">
      <c r="C16010" s="294"/>
      <c r="E16010" s="294"/>
      <c r="I16010" s="294"/>
    </row>
    <row r="16011" spans="3:9">
      <c r="C16011" s="294"/>
      <c r="E16011" s="294"/>
      <c r="I16011" s="294"/>
    </row>
    <row r="16012" spans="3:9">
      <c r="C16012" s="294"/>
      <c r="E16012" s="294"/>
      <c r="I16012" s="294"/>
    </row>
    <row r="16013" spans="3:9">
      <c r="C16013" s="294"/>
      <c r="E16013" s="294"/>
      <c r="I16013" s="294"/>
    </row>
    <row r="16014" spans="3:9">
      <c r="C16014" s="294"/>
      <c r="E16014" s="294"/>
      <c r="I16014" s="294"/>
    </row>
    <row r="16015" spans="3:9">
      <c r="C16015" s="294"/>
      <c r="E16015" s="294"/>
      <c r="I16015" s="294"/>
    </row>
    <row r="16016" spans="3:9">
      <c r="C16016" s="294"/>
      <c r="E16016" s="294"/>
      <c r="I16016" s="294"/>
    </row>
    <row r="16017" spans="3:9">
      <c r="C16017" s="294"/>
      <c r="E16017" s="294"/>
      <c r="I16017" s="294"/>
    </row>
    <row r="16018" spans="3:9">
      <c r="C16018" s="294"/>
      <c r="E16018" s="294"/>
      <c r="I16018" s="294"/>
    </row>
    <row r="16019" spans="3:9">
      <c r="C16019" s="294"/>
      <c r="E16019" s="294"/>
      <c r="I16019" s="294"/>
    </row>
    <row r="16020" spans="3:9">
      <c r="C16020" s="294"/>
      <c r="E16020" s="294"/>
      <c r="I16020" s="294"/>
    </row>
    <row r="16021" spans="3:9">
      <c r="C16021" s="294"/>
      <c r="E16021" s="294"/>
      <c r="I16021" s="294"/>
    </row>
    <row r="16022" spans="3:9">
      <c r="C16022" s="294"/>
      <c r="E16022" s="294"/>
      <c r="I16022" s="294"/>
    </row>
    <row r="16023" spans="3:9">
      <c r="C16023" s="294"/>
      <c r="E16023" s="294"/>
      <c r="I16023" s="294"/>
    </row>
    <row r="16024" spans="3:9">
      <c r="C16024" s="294"/>
      <c r="E16024" s="294"/>
      <c r="I16024" s="294"/>
    </row>
    <row r="16025" spans="3:9">
      <c r="C16025" s="294"/>
      <c r="E16025" s="294"/>
      <c r="I16025" s="294"/>
    </row>
    <row r="16026" spans="3:9">
      <c r="C16026" s="294"/>
      <c r="E16026" s="294"/>
      <c r="I16026" s="294"/>
    </row>
    <row r="16027" spans="3:9">
      <c r="C16027" s="294"/>
      <c r="E16027" s="294"/>
      <c r="I16027" s="294"/>
    </row>
    <row r="16028" spans="3:9">
      <c r="C16028" s="294"/>
      <c r="E16028" s="294"/>
      <c r="I16028" s="294"/>
    </row>
    <row r="16029" spans="3:9">
      <c r="C16029" s="294"/>
      <c r="E16029" s="294"/>
      <c r="I16029" s="294"/>
    </row>
    <row r="16030" spans="3:9">
      <c r="C16030" s="294"/>
      <c r="E16030" s="294"/>
      <c r="I16030" s="294"/>
    </row>
    <row r="16031" spans="3:9">
      <c r="C16031" s="294"/>
      <c r="E16031" s="294"/>
      <c r="I16031" s="294"/>
    </row>
    <row r="16032" spans="3:9">
      <c r="C16032" s="294"/>
      <c r="E16032" s="294"/>
      <c r="I16032" s="294"/>
    </row>
    <row r="16033" spans="3:9">
      <c r="C16033" s="294"/>
      <c r="E16033" s="294"/>
      <c r="I16033" s="294"/>
    </row>
    <row r="16034" spans="3:9">
      <c r="C16034" s="294"/>
      <c r="E16034" s="294"/>
      <c r="I16034" s="294"/>
    </row>
    <row r="16035" spans="3:9">
      <c r="C16035" s="294"/>
      <c r="E16035" s="294"/>
      <c r="I16035" s="294"/>
    </row>
    <row r="16036" spans="3:9">
      <c r="C16036" s="294"/>
      <c r="E16036" s="294"/>
      <c r="I16036" s="294"/>
    </row>
    <row r="16037" spans="3:9">
      <c r="C16037" s="294"/>
      <c r="E16037" s="294"/>
      <c r="I16037" s="294"/>
    </row>
    <row r="16038" spans="3:9">
      <c r="C16038" s="294"/>
      <c r="E16038" s="294"/>
      <c r="I16038" s="294"/>
    </row>
    <row r="16039" spans="3:9">
      <c r="C16039" s="294"/>
      <c r="E16039" s="294"/>
      <c r="I16039" s="294"/>
    </row>
    <row r="16040" spans="3:9">
      <c r="C16040" s="294"/>
      <c r="E16040" s="294"/>
      <c r="I16040" s="294"/>
    </row>
    <row r="16041" spans="3:9">
      <c r="C16041" s="294"/>
      <c r="E16041" s="294"/>
      <c r="I16041" s="294"/>
    </row>
    <row r="16042" spans="3:9">
      <c r="C16042" s="294"/>
      <c r="E16042" s="294"/>
      <c r="I16042" s="294"/>
    </row>
    <row r="16043" spans="3:9">
      <c r="C16043" s="294"/>
      <c r="E16043" s="294"/>
      <c r="I16043" s="294"/>
    </row>
    <row r="16044" spans="3:9">
      <c r="C16044" s="294"/>
      <c r="E16044" s="294"/>
      <c r="I16044" s="294"/>
    </row>
    <row r="16045" spans="3:9">
      <c r="C16045" s="294"/>
      <c r="E16045" s="294"/>
      <c r="I16045" s="294"/>
    </row>
    <row r="16046" spans="3:9">
      <c r="C16046" s="294"/>
      <c r="E16046" s="294"/>
      <c r="I16046" s="294"/>
    </row>
    <row r="16047" spans="3:9">
      <c r="C16047" s="294"/>
      <c r="E16047" s="294"/>
      <c r="I16047" s="294"/>
    </row>
    <row r="16048" spans="3:9">
      <c r="C16048" s="294"/>
      <c r="E16048" s="294"/>
      <c r="I16048" s="294"/>
    </row>
    <row r="16049" spans="3:9">
      <c r="C16049" s="294"/>
      <c r="E16049" s="294"/>
      <c r="I16049" s="294"/>
    </row>
    <row r="16050" spans="3:9">
      <c r="C16050" s="294"/>
      <c r="E16050" s="294"/>
      <c r="I16050" s="294"/>
    </row>
    <row r="16051" spans="3:9">
      <c r="C16051" s="294"/>
      <c r="E16051" s="294"/>
      <c r="I16051" s="294"/>
    </row>
    <row r="16052" spans="3:9">
      <c r="C16052" s="294"/>
      <c r="E16052" s="294"/>
      <c r="I16052" s="294"/>
    </row>
    <row r="16053" spans="3:9">
      <c r="C16053" s="294"/>
      <c r="E16053" s="294"/>
      <c r="I16053" s="294"/>
    </row>
    <row r="16054" spans="3:9">
      <c r="C16054" s="294"/>
      <c r="E16054" s="294"/>
      <c r="I16054" s="294"/>
    </row>
    <row r="16055" spans="3:9">
      <c r="C16055" s="294"/>
      <c r="E16055" s="294"/>
      <c r="I16055" s="294"/>
    </row>
    <row r="16056" spans="3:9">
      <c r="C16056" s="294"/>
      <c r="E16056" s="294"/>
      <c r="I16056" s="294"/>
    </row>
    <row r="16057" spans="3:9">
      <c r="C16057" s="294"/>
      <c r="E16057" s="294"/>
      <c r="I16057" s="294"/>
    </row>
    <row r="16058" spans="3:9">
      <c r="C16058" s="294"/>
      <c r="E16058" s="294"/>
      <c r="I16058" s="294"/>
    </row>
    <row r="16059" spans="3:9">
      <c r="C16059" s="294"/>
      <c r="E16059" s="294"/>
      <c r="I16059" s="294"/>
    </row>
    <row r="16060" spans="3:9">
      <c r="C16060" s="294"/>
      <c r="E16060" s="294"/>
      <c r="I16060" s="294"/>
    </row>
    <row r="16061" spans="3:9">
      <c r="C16061" s="294"/>
      <c r="E16061" s="294"/>
      <c r="I16061" s="294"/>
    </row>
    <row r="16062" spans="3:9">
      <c r="C16062" s="294"/>
      <c r="E16062" s="294"/>
      <c r="I16062" s="294"/>
    </row>
    <row r="16063" spans="3:9">
      <c r="C16063" s="294"/>
      <c r="E16063" s="294"/>
      <c r="I16063" s="294"/>
    </row>
    <row r="16064" spans="3:9">
      <c r="C16064" s="294"/>
      <c r="E16064" s="294"/>
      <c r="I16064" s="294"/>
    </row>
    <row r="16065" spans="3:9">
      <c r="C16065" s="294"/>
      <c r="E16065" s="294"/>
      <c r="I16065" s="294"/>
    </row>
    <row r="16066" spans="3:9">
      <c r="C16066" s="294"/>
      <c r="E16066" s="294"/>
      <c r="I16066" s="294"/>
    </row>
    <row r="16067" spans="3:9">
      <c r="C16067" s="294"/>
      <c r="E16067" s="294"/>
      <c r="I16067" s="294"/>
    </row>
    <row r="16068" spans="3:9">
      <c r="C16068" s="294"/>
      <c r="E16068" s="294"/>
      <c r="I16068" s="294"/>
    </row>
    <row r="16069" spans="3:9">
      <c r="C16069" s="294"/>
      <c r="E16069" s="294"/>
      <c r="I16069" s="294"/>
    </row>
    <row r="16070" spans="3:9">
      <c r="C16070" s="294"/>
      <c r="E16070" s="294"/>
      <c r="I16070" s="294"/>
    </row>
    <row r="16071" spans="3:9">
      <c r="C16071" s="294"/>
      <c r="E16071" s="294"/>
      <c r="I16071" s="294"/>
    </row>
    <row r="16072" spans="3:9">
      <c r="C16072" s="294"/>
      <c r="E16072" s="294"/>
      <c r="I16072" s="294"/>
    </row>
    <row r="16073" spans="3:9">
      <c r="C16073" s="294"/>
      <c r="E16073" s="294"/>
      <c r="I16073" s="294"/>
    </row>
    <row r="16074" spans="3:9">
      <c r="C16074" s="294"/>
      <c r="E16074" s="294"/>
      <c r="I16074" s="294"/>
    </row>
    <row r="16075" spans="3:9">
      <c r="C16075" s="294"/>
      <c r="E16075" s="294"/>
      <c r="I16075" s="294"/>
    </row>
    <row r="16076" spans="3:9">
      <c r="C16076" s="294"/>
      <c r="E16076" s="294"/>
      <c r="I16076" s="294"/>
    </row>
    <row r="16077" spans="3:9">
      <c r="C16077" s="294"/>
      <c r="E16077" s="294"/>
      <c r="I16077" s="294"/>
    </row>
    <row r="16078" spans="3:9">
      <c r="C16078" s="294"/>
      <c r="E16078" s="294"/>
      <c r="I16078" s="294"/>
    </row>
    <row r="16079" spans="3:9">
      <c r="C16079" s="294"/>
      <c r="E16079" s="294"/>
      <c r="I16079" s="294"/>
    </row>
    <row r="16080" spans="3:9">
      <c r="C16080" s="294"/>
      <c r="E16080" s="294"/>
      <c r="I16080" s="294"/>
    </row>
    <row r="16081" spans="3:9">
      <c r="C16081" s="294"/>
      <c r="E16081" s="294"/>
      <c r="I16081" s="294"/>
    </row>
    <row r="16082" spans="3:9">
      <c r="C16082" s="294"/>
      <c r="E16082" s="294"/>
      <c r="I16082" s="294"/>
    </row>
    <row r="16083" spans="3:9">
      <c r="C16083" s="294"/>
      <c r="E16083" s="294"/>
      <c r="I16083" s="294"/>
    </row>
    <row r="16084" spans="3:9">
      <c r="C16084" s="294"/>
      <c r="E16084" s="294"/>
      <c r="I16084" s="294"/>
    </row>
    <row r="16085" spans="3:9">
      <c r="C16085" s="294"/>
      <c r="E16085" s="294"/>
      <c r="I16085" s="294"/>
    </row>
    <row r="16086" spans="3:9">
      <c r="C16086" s="294"/>
      <c r="E16086" s="294"/>
      <c r="I16086" s="294"/>
    </row>
    <row r="16087" spans="3:9">
      <c r="C16087" s="294"/>
      <c r="E16087" s="294"/>
      <c r="I16087" s="294"/>
    </row>
    <row r="16088" spans="3:9">
      <c r="C16088" s="294"/>
      <c r="E16088" s="294"/>
      <c r="I16088" s="294"/>
    </row>
    <row r="16089" spans="3:9">
      <c r="C16089" s="294"/>
      <c r="E16089" s="294"/>
      <c r="I16089" s="294"/>
    </row>
    <row r="16090" spans="3:9">
      <c r="C16090" s="294"/>
      <c r="E16090" s="294"/>
      <c r="I16090" s="294"/>
    </row>
    <row r="16091" spans="3:9">
      <c r="C16091" s="294"/>
      <c r="E16091" s="294"/>
      <c r="I16091" s="294"/>
    </row>
    <row r="16092" spans="3:9">
      <c r="C16092" s="294"/>
      <c r="E16092" s="294"/>
      <c r="I16092" s="294"/>
    </row>
    <row r="16093" spans="3:9">
      <c r="C16093" s="294"/>
      <c r="E16093" s="294"/>
      <c r="I16093" s="294"/>
    </row>
    <row r="16094" spans="3:9">
      <c r="C16094" s="294"/>
      <c r="E16094" s="294"/>
      <c r="I16094" s="294"/>
    </row>
    <row r="16095" spans="3:9">
      <c r="C16095" s="294"/>
      <c r="E16095" s="294"/>
      <c r="I16095" s="294"/>
    </row>
    <row r="16096" spans="3:9">
      <c r="C16096" s="294"/>
      <c r="E16096" s="294"/>
      <c r="I16096" s="294"/>
    </row>
    <row r="16097" spans="3:9">
      <c r="C16097" s="294"/>
      <c r="E16097" s="294"/>
      <c r="I16097" s="294"/>
    </row>
    <row r="16098" spans="3:9">
      <c r="C16098" s="294"/>
      <c r="E16098" s="294"/>
      <c r="I16098" s="294"/>
    </row>
    <row r="16099" spans="3:9">
      <c r="C16099" s="294"/>
      <c r="E16099" s="294"/>
      <c r="I16099" s="294"/>
    </row>
    <row r="16100" spans="3:9">
      <c r="C16100" s="294"/>
      <c r="E16100" s="294"/>
      <c r="I16100" s="294"/>
    </row>
    <row r="16101" spans="3:9">
      <c r="C16101" s="294"/>
      <c r="E16101" s="294"/>
      <c r="I16101" s="294"/>
    </row>
    <row r="16102" spans="3:9">
      <c r="C16102" s="294"/>
      <c r="E16102" s="294"/>
      <c r="I16102" s="294"/>
    </row>
    <row r="16103" spans="3:9">
      <c r="C16103" s="294"/>
      <c r="E16103" s="294"/>
      <c r="I16103" s="294"/>
    </row>
    <row r="16104" spans="3:9">
      <c r="C16104" s="294"/>
      <c r="E16104" s="294"/>
      <c r="I16104" s="294"/>
    </row>
    <row r="16105" spans="3:9">
      <c r="C16105" s="294"/>
      <c r="E16105" s="294"/>
      <c r="I16105" s="294"/>
    </row>
    <row r="16106" spans="3:9">
      <c r="C16106" s="294"/>
      <c r="E16106" s="294"/>
      <c r="I16106" s="294"/>
    </row>
    <row r="16107" spans="3:9">
      <c r="C16107" s="294"/>
      <c r="E16107" s="294"/>
      <c r="I16107" s="294"/>
    </row>
    <row r="16108" spans="3:9">
      <c r="C16108" s="294"/>
      <c r="E16108" s="294"/>
      <c r="I16108" s="294"/>
    </row>
    <row r="16109" spans="3:9">
      <c r="C16109" s="294"/>
      <c r="E16109" s="294"/>
      <c r="I16109" s="294"/>
    </row>
    <row r="16110" spans="3:9">
      <c r="C16110" s="294"/>
      <c r="E16110" s="294"/>
      <c r="I16110" s="294"/>
    </row>
    <row r="16111" spans="3:9">
      <c r="C16111" s="294"/>
      <c r="E16111" s="294"/>
      <c r="I16111" s="294"/>
    </row>
    <row r="16112" spans="3:9">
      <c r="C16112" s="294"/>
      <c r="E16112" s="294"/>
      <c r="I16112" s="294"/>
    </row>
    <row r="16113" spans="3:9">
      <c r="C16113" s="294"/>
      <c r="E16113" s="294"/>
      <c r="I16113" s="294"/>
    </row>
    <row r="16114" spans="3:9">
      <c r="C16114" s="294"/>
      <c r="E16114" s="294"/>
      <c r="I16114" s="294"/>
    </row>
    <row r="16115" spans="3:9">
      <c r="C16115" s="294"/>
      <c r="E16115" s="294"/>
      <c r="I16115" s="294"/>
    </row>
    <row r="16116" spans="3:9">
      <c r="C16116" s="294"/>
      <c r="E16116" s="294"/>
      <c r="I16116" s="294"/>
    </row>
    <row r="16117" spans="3:9">
      <c r="C16117" s="294"/>
      <c r="E16117" s="294"/>
      <c r="I16117" s="294"/>
    </row>
    <row r="16118" spans="3:9">
      <c r="C16118" s="294"/>
      <c r="E16118" s="294"/>
      <c r="I16118" s="294"/>
    </row>
    <row r="16119" spans="3:9">
      <c r="C16119" s="294"/>
      <c r="E16119" s="294"/>
      <c r="I16119" s="294"/>
    </row>
    <row r="16120" spans="3:9">
      <c r="C16120" s="294"/>
      <c r="E16120" s="294"/>
      <c r="I16120" s="294"/>
    </row>
    <row r="16121" spans="3:9">
      <c r="C16121" s="294"/>
      <c r="E16121" s="294"/>
      <c r="I16121" s="294"/>
    </row>
    <row r="16122" spans="3:9">
      <c r="C16122" s="294"/>
      <c r="E16122" s="294"/>
      <c r="I16122" s="294"/>
    </row>
    <row r="16123" spans="3:9">
      <c r="C16123" s="294"/>
      <c r="E16123" s="294"/>
      <c r="I16123" s="294"/>
    </row>
    <row r="16124" spans="3:9">
      <c r="C16124" s="294"/>
      <c r="E16124" s="294"/>
      <c r="I16124" s="294"/>
    </row>
    <row r="16125" spans="3:9">
      <c r="C16125" s="294"/>
      <c r="E16125" s="294"/>
      <c r="I16125" s="294"/>
    </row>
    <row r="16126" spans="3:9">
      <c r="C16126" s="294"/>
      <c r="E16126" s="294"/>
      <c r="I16126" s="294"/>
    </row>
    <row r="16127" spans="3:9">
      <c r="C16127" s="294"/>
      <c r="E16127" s="294"/>
      <c r="I16127" s="294"/>
    </row>
    <row r="16128" spans="3:9">
      <c r="C16128" s="294"/>
      <c r="E16128" s="294"/>
      <c r="I16128" s="294"/>
    </row>
    <row r="16129" spans="3:9">
      <c r="C16129" s="294"/>
      <c r="E16129" s="294"/>
      <c r="I16129" s="294"/>
    </row>
    <row r="16130" spans="3:9">
      <c r="C16130" s="294"/>
      <c r="E16130" s="294"/>
      <c r="I16130" s="294"/>
    </row>
    <row r="16131" spans="3:9">
      <c r="C16131" s="294"/>
      <c r="E16131" s="294"/>
      <c r="I16131" s="294"/>
    </row>
    <row r="16132" spans="3:9">
      <c r="C16132" s="294"/>
      <c r="E16132" s="294"/>
      <c r="I16132" s="294"/>
    </row>
    <row r="16133" spans="3:9">
      <c r="C16133" s="294"/>
      <c r="E16133" s="294"/>
      <c r="I16133" s="294"/>
    </row>
    <row r="16134" spans="3:9">
      <c r="C16134" s="294"/>
      <c r="E16134" s="294"/>
      <c r="I16134" s="294"/>
    </row>
    <row r="16135" spans="3:9">
      <c r="C16135" s="294"/>
      <c r="E16135" s="294"/>
      <c r="I16135" s="294"/>
    </row>
    <row r="16136" spans="3:9">
      <c r="C16136" s="294"/>
      <c r="E16136" s="294"/>
      <c r="I16136" s="294"/>
    </row>
    <row r="16137" spans="3:9">
      <c r="C16137" s="294"/>
      <c r="E16137" s="294"/>
      <c r="I16137" s="294"/>
    </row>
    <row r="16138" spans="3:9">
      <c r="C16138" s="294"/>
      <c r="E16138" s="294"/>
      <c r="I16138" s="294"/>
    </row>
    <row r="16139" spans="3:9">
      <c r="C16139" s="294"/>
      <c r="E16139" s="294"/>
      <c r="I16139" s="294"/>
    </row>
    <row r="16140" spans="3:9">
      <c r="C16140" s="294"/>
      <c r="E16140" s="294"/>
      <c r="I16140" s="294"/>
    </row>
    <row r="16141" spans="3:9">
      <c r="C16141" s="294"/>
      <c r="E16141" s="294"/>
      <c r="I16141" s="294"/>
    </row>
    <row r="16142" spans="3:9">
      <c r="C16142" s="294"/>
      <c r="E16142" s="294"/>
      <c r="I16142" s="294"/>
    </row>
    <row r="16143" spans="3:9">
      <c r="C16143" s="294"/>
      <c r="E16143" s="294"/>
      <c r="I16143" s="294"/>
    </row>
    <row r="16144" spans="3:9">
      <c r="C16144" s="294"/>
      <c r="E16144" s="294"/>
      <c r="I16144" s="294"/>
    </row>
    <row r="16145" spans="3:9">
      <c r="C16145" s="294"/>
      <c r="E16145" s="294"/>
      <c r="I16145" s="294"/>
    </row>
    <row r="16146" spans="3:9">
      <c r="C16146" s="294"/>
      <c r="E16146" s="294"/>
      <c r="I16146" s="294"/>
    </row>
    <row r="16147" spans="3:9">
      <c r="C16147" s="294"/>
      <c r="E16147" s="294"/>
      <c r="I16147" s="294"/>
    </row>
    <row r="16148" spans="3:9">
      <c r="C16148" s="294"/>
      <c r="E16148" s="294"/>
      <c r="I16148" s="294"/>
    </row>
    <row r="16149" spans="3:9">
      <c r="C16149" s="294"/>
      <c r="E16149" s="294"/>
      <c r="I16149" s="294"/>
    </row>
    <row r="16150" spans="3:9">
      <c r="C16150" s="294"/>
      <c r="E16150" s="294"/>
      <c r="I16150" s="294"/>
    </row>
    <row r="16151" spans="3:9">
      <c r="C16151" s="294"/>
      <c r="E16151" s="294"/>
      <c r="I16151" s="294"/>
    </row>
    <row r="16152" spans="3:9">
      <c r="C16152" s="294"/>
      <c r="E16152" s="294"/>
      <c r="I16152" s="294"/>
    </row>
    <row r="16153" spans="3:9">
      <c r="C16153" s="294"/>
      <c r="E16153" s="294"/>
      <c r="I16153" s="294"/>
    </row>
    <row r="16154" spans="3:9">
      <c r="C16154" s="294"/>
      <c r="E16154" s="294"/>
      <c r="I16154" s="294"/>
    </row>
    <row r="16155" spans="3:9">
      <c r="C16155" s="294"/>
      <c r="E16155" s="294"/>
      <c r="I16155" s="294"/>
    </row>
    <row r="16156" spans="3:9">
      <c r="C16156" s="294"/>
      <c r="E16156" s="294"/>
      <c r="I16156" s="294"/>
    </row>
    <row r="16157" spans="3:9">
      <c r="C16157" s="294"/>
      <c r="E16157" s="294"/>
      <c r="I16157" s="294"/>
    </row>
    <row r="16158" spans="3:9">
      <c r="C16158" s="294"/>
      <c r="E16158" s="294"/>
      <c r="I16158" s="294"/>
    </row>
    <row r="16159" spans="3:9">
      <c r="C16159" s="294"/>
      <c r="E16159" s="294"/>
      <c r="I16159" s="294"/>
    </row>
    <row r="16160" spans="3:9">
      <c r="C16160" s="294"/>
      <c r="E16160" s="294"/>
      <c r="I16160" s="294"/>
    </row>
    <row r="16161" spans="3:9">
      <c r="C16161" s="294"/>
      <c r="E16161" s="294"/>
      <c r="I16161" s="294"/>
    </row>
    <row r="16162" spans="3:9">
      <c r="C16162" s="294"/>
      <c r="E16162" s="294"/>
      <c r="I16162" s="294"/>
    </row>
    <row r="16163" spans="3:9">
      <c r="C16163" s="294"/>
      <c r="E16163" s="294"/>
      <c r="I16163" s="294"/>
    </row>
    <row r="16164" spans="3:9">
      <c r="C16164" s="294"/>
      <c r="E16164" s="294"/>
      <c r="I16164" s="294"/>
    </row>
    <row r="16165" spans="3:9">
      <c r="C16165" s="294"/>
      <c r="E16165" s="294"/>
      <c r="I16165" s="294"/>
    </row>
    <row r="16166" spans="3:9">
      <c r="C16166" s="294"/>
      <c r="E16166" s="294"/>
      <c r="I16166" s="294"/>
    </row>
    <row r="16167" spans="3:9">
      <c r="C16167" s="294"/>
      <c r="E16167" s="294"/>
      <c r="I16167" s="294"/>
    </row>
    <row r="16168" spans="3:9">
      <c r="C16168" s="294"/>
      <c r="E16168" s="294"/>
      <c r="I16168" s="294"/>
    </row>
    <row r="16169" spans="3:9">
      <c r="C16169" s="294"/>
      <c r="E16169" s="294"/>
      <c r="I16169" s="294"/>
    </row>
    <row r="16170" spans="3:9">
      <c r="C16170" s="294"/>
      <c r="E16170" s="294"/>
      <c r="I16170" s="294"/>
    </row>
    <row r="16171" spans="3:9">
      <c r="C16171" s="294"/>
      <c r="E16171" s="294"/>
      <c r="I16171" s="294"/>
    </row>
    <row r="16172" spans="3:9">
      <c r="C16172" s="294"/>
      <c r="E16172" s="294"/>
      <c r="I16172" s="294"/>
    </row>
    <row r="16173" spans="3:9">
      <c r="C16173" s="294"/>
      <c r="E16173" s="294"/>
      <c r="I16173" s="294"/>
    </row>
    <row r="16174" spans="3:9">
      <c r="C16174" s="294"/>
      <c r="E16174" s="294"/>
      <c r="I16174" s="294"/>
    </row>
    <row r="16175" spans="3:9">
      <c r="C16175" s="294"/>
      <c r="E16175" s="294"/>
      <c r="I16175" s="294"/>
    </row>
    <row r="16176" spans="3:9">
      <c r="C16176" s="294"/>
      <c r="E16176" s="294"/>
      <c r="I16176" s="294"/>
    </row>
    <row r="16177" spans="3:9">
      <c r="C16177" s="294"/>
      <c r="E16177" s="294"/>
      <c r="I16177" s="294"/>
    </row>
    <row r="16178" spans="3:9">
      <c r="C16178" s="294"/>
      <c r="E16178" s="294"/>
      <c r="I16178" s="294"/>
    </row>
    <row r="16179" spans="3:9">
      <c r="C16179" s="294"/>
      <c r="E16179" s="294"/>
      <c r="I16179" s="294"/>
    </row>
    <row r="16180" spans="3:9">
      <c r="C16180" s="294"/>
      <c r="E16180" s="294"/>
      <c r="I16180" s="294"/>
    </row>
    <row r="16181" spans="3:9">
      <c r="C16181" s="294"/>
      <c r="E16181" s="294"/>
      <c r="I16181" s="294"/>
    </row>
    <row r="16182" spans="3:9">
      <c r="C16182" s="294"/>
      <c r="E16182" s="294"/>
      <c r="I16182" s="294"/>
    </row>
    <row r="16183" spans="3:9">
      <c r="C16183" s="294"/>
      <c r="E16183" s="294"/>
      <c r="I16183" s="294"/>
    </row>
    <row r="16184" spans="3:9">
      <c r="C16184" s="294"/>
      <c r="E16184" s="294"/>
      <c r="I16184" s="294"/>
    </row>
    <row r="16185" spans="3:9">
      <c r="C16185" s="294"/>
      <c r="E16185" s="294"/>
      <c r="I16185" s="294"/>
    </row>
    <row r="16186" spans="3:9">
      <c r="C16186" s="294"/>
      <c r="E16186" s="294"/>
      <c r="I16186" s="294"/>
    </row>
    <row r="16187" spans="3:9">
      <c r="C16187" s="294"/>
      <c r="E16187" s="294"/>
      <c r="I16187" s="294"/>
    </row>
    <row r="16188" spans="3:9">
      <c r="C16188" s="294"/>
      <c r="E16188" s="294"/>
      <c r="I16188" s="294"/>
    </row>
    <row r="16189" spans="3:9">
      <c r="C16189" s="294"/>
      <c r="E16189" s="294"/>
      <c r="I16189" s="294"/>
    </row>
    <row r="16190" spans="3:9">
      <c r="C16190" s="294"/>
      <c r="E16190" s="294"/>
      <c r="I16190" s="294"/>
    </row>
    <row r="16191" spans="3:9">
      <c r="C16191" s="294"/>
      <c r="E16191" s="294"/>
      <c r="I16191" s="294"/>
    </row>
    <row r="16192" spans="3:9">
      <c r="C16192" s="294"/>
      <c r="E16192" s="294"/>
      <c r="I16192" s="294"/>
    </row>
    <row r="16193" spans="3:9">
      <c r="C16193" s="294"/>
      <c r="E16193" s="294"/>
      <c r="I16193" s="294"/>
    </row>
    <row r="16194" spans="3:9">
      <c r="C16194" s="294"/>
      <c r="E16194" s="294"/>
      <c r="I16194" s="294"/>
    </row>
    <row r="16195" spans="3:9">
      <c r="C16195" s="294"/>
      <c r="E16195" s="294"/>
      <c r="I16195" s="294"/>
    </row>
    <row r="16196" spans="3:9">
      <c r="C16196" s="294"/>
      <c r="E16196" s="294"/>
      <c r="I16196" s="294"/>
    </row>
    <row r="16197" spans="3:9">
      <c r="C16197" s="294"/>
      <c r="E16197" s="294"/>
      <c r="I16197" s="294"/>
    </row>
    <row r="16198" spans="3:9">
      <c r="C16198" s="294"/>
      <c r="E16198" s="294"/>
      <c r="I16198" s="294"/>
    </row>
    <row r="16199" spans="3:9">
      <c r="C16199" s="294"/>
      <c r="E16199" s="294"/>
      <c r="I16199" s="294"/>
    </row>
    <row r="16200" spans="3:9">
      <c r="C16200" s="294"/>
      <c r="E16200" s="294"/>
      <c r="I16200" s="294"/>
    </row>
    <row r="16201" spans="3:9">
      <c r="C16201" s="294"/>
      <c r="E16201" s="294"/>
      <c r="I16201" s="294"/>
    </row>
    <row r="16202" spans="3:9">
      <c r="C16202" s="294"/>
      <c r="E16202" s="294"/>
      <c r="I16202" s="294"/>
    </row>
    <row r="16203" spans="3:9">
      <c r="C16203" s="294"/>
      <c r="E16203" s="294"/>
      <c r="I16203" s="294"/>
    </row>
    <row r="16204" spans="3:9">
      <c r="C16204" s="294"/>
      <c r="E16204" s="294"/>
      <c r="I16204" s="294"/>
    </row>
    <row r="16205" spans="3:9">
      <c r="C16205" s="294"/>
      <c r="E16205" s="294"/>
      <c r="I16205" s="294"/>
    </row>
    <row r="16206" spans="3:9">
      <c r="C16206" s="294"/>
      <c r="E16206" s="294"/>
      <c r="I16206" s="294"/>
    </row>
    <row r="16207" spans="3:9">
      <c r="C16207" s="294"/>
      <c r="E16207" s="294"/>
      <c r="I16207" s="294"/>
    </row>
    <row r="16208" spans="3:9">
      <c r="C16208" s="294"/>
      <c r="E16208" s="294"/>
      <c r="I16208" s="294"/>
    </row>
    <row r="16209" spans="3:9">
      <c r="C16209" s="294"/>
      <c r="E16209" s="294"/>
      <c r="I16209" s="294"/>
    </row>
    <row r="16210" spans="3:9">
      <c r="C16210" s="294"/>
      <c r="E16210" s="294"/>
      <c r="I16210" s="294"/>
    </row>
    <row r="16211" spans="3:9">
      <c r="C16211" s="294"/>
      <c r="E16211" s="294"/>
      <c r="I16211" s="294"/>
    </row>
    <row r="16212" spans="3:9">
      <c r="C16212" s="294"/>
      <c r="E16212" s="294"/>
      <c r="I16212" s="294"/>
    </row>
    <row r="16213" spans="3:9">
      <c r="C16213" s="294"/>
      <c r="E16213" s="294"/>
      <c r="I16213" s="294"/>
    </row>
    <row r="16214" spans="3:9">
      <c r="C16214" s="294"/>
      <c r="E16214" s="294"/>
      <c r="I16214" s="294"/>
    </row>
    <row r="16215" spans="3:9">
      <c r="C16215" s="294"/>
      <c r="E16215" s="294"/>
      <c r="I16215" s="294"/>
    </row>
    <row r="16216" spans="3:9">
      <c r="C16216" s="294"/>
      <c r="E16216" s="294"/>
      <c r="I16216" s="294"/>
    </row>
    <row r="16217" spans="3:9">
      <c r="C16217" s="294"/>
      <c r="E16217" s="294"/>
      <c r="I16217" s="294"/>
    </row>
    <row r="16218" spans="3:9">
      <c r="C16218" s="294"/>
      <c r="E16218" s="294"/>
      <c r="I16218" s="294"/>
    </row>
    <row r="16219" spans="3:9">
      <c r="C16219" s="294"/>
      <c r="E16219" s="294"/>
      <c r="I16219" s="294"/>
    </row>
    <row r="16220" spans="3:9">
      <c r="C16220" s="294"/>
      <c r="E16220" s="294"/>
      <c r="I16220" s="294"/>
    </row>
    <row r="16221" spans="3:9">
      <c r="C16221" s="294"/>
      <c r="E16221" s="294"/>
      <c r="I16221" s="294"/>
    </row>
    <row r="16222" spans="3:9">
      <c r="C16222" s="294"/>
      <c r="E16222" s="294"/>
      <c r="I16222" s="294"/>
    </row>
    <row r="16223" spans="3:9">
      <c r="C16223" s="294"/>
      <c r="E16223" s="294"/>
      <c r="I16223" s="294"/>
    </row>
    <row r="16224" spans="3:9">
      <c r="C16224" s="294"/>
      <c r="E16224" s="294"/>
      <c r="I16224" s="294"/>
    </row>
    <row r="16225" spans="3:9">
      <c r="C16225" s="294"/>
      <c r="E16225" s="294"/>
      <c r="I16225" s="294"/>
    </row>
    <row r="16226" spans="3:9">
      <c r="C16226" s="294"/>
      <c r="E16226" s="294"/>
      <c r="I16226" s="294"/>
    </row>
    <row r="16227" spans="3:9">
      <c r="C16227" s="294"/>
      <c r="E16227" s="294"/>
      <c r="I16227" s="294"/>
    </row>
    <row r="16228" spans="3:9">
      <c r="C16228" s="294"/>
      <c r="E16228" s="294"/>
      <c r="I16228" s="294"/>
    </row>
    <row r="16229" spans="3:9">
      <c r="C16229" s="294"/>
      <c r="E16229" s="294"/>
      <c r="I16229" s="294"/>
    </row>
    <row r="16230" spans="3:9">
      <c r="C16230" s="294"/>
      <c r="E16230" s="294"/>
      <c r="I16230" s="294"/>
    </row>
    <row r="16231" spans="3:9">
      <c r="C16231" s="294"/>
      <c r="E16231" s="294"/>
      <c r="I16231" s="294"/>
    </row>
    <row r="16232" spans="3:9">
      <c r="C16232" s="294"/>
      <c r="E16232" s="294"/>
      <c r="I16232" s="294"/>
    </row>
    <row r="16233" spans="3:9">
      <c r="C16233" s="294"/>
      <c r="E16233" s="294"/>
      <c r="I16233" s="294"/>
    </row>
    <row r="16234" spans="3:9">
      <c r="C16234" s="294"/>
      <c r="E16234" s="294"/>
      <c r="I16234" s="294"/>
    </row>
    <row r="16235" spans="3:9">
      <c r="C16235" s="294"/>
      <c r="E16235" s="294"/>
      <c r="I16235" s="294"/>
    </row>
    <row r="16236" spans="3:9">
      <c r="C16236" s="294"/>
      <c r="E16236" s="294"/>
      <c r="I16236" s="294"/>
    </row>
    <row r="16237" spans="3:9">
      <c r="C16237" s="294"/>
      <c r="E16237" s="294"/>
      <c r="I16237" s="294"/>
    </row>
    <row r="16238" spans="3:9">
      <c r="C16238" s="294"/>
      <c r="E16238" s="294"/>
      <c r="I16238" s="294"/>
    </row>
    <row r="16239" spans="3:9">
      <c r="C16239" s="294"/>
      <c r="E16239" s="294"/>
      <c r="I16239" s="294"/>
    </row>
    <row r="16240" spans="3:9">
      <c r="C16240" s="294"/>
      <c r="E16240" s="294"/>
      <c r="I16240" s="294"/>
    </row>
    <row r="16241" spans="3:9">
      <c r="C16241" s="294"/>
      <c r="E16241" s="294"/>
      <c r="I16241" s="294"/>
    </row>
    <row r="16242" spans="3:9">
      <c r="C16242" s="294"/>
      <c r="E16242" s="294"/>
      <c r="I16242" s="294"/>
    </row>
    <row r="16243" spans="3:9">
      <c r="C16243" s="294"/>
      <c r="E16243" s="294"/>
      <c r="I16243" s="294"/>
    </row>
    <row r="16244" spans="3:9">
      <c r="C16244" s="294"/>
      <c r="E16244" s="294"/>
      <c r="I16244" s="294"/>
    </row>
    <row r="16245" spans="3:9">
      <c r="C16245" s="294"/>
      <c r="E16245" s="294"/>
      <c r="I16245" s="294"/>
    </row>
    <row r="16246" spans="3:9">
      <c r="C16246" s="294"/>
      <c r="E16246" s="294"/>
      <c r="I16246" s="294"/>
    </row>
    <row r="16247" spans="3:9">
      <c r="C16247" s="294"/>
      <c r="E16247" s="294"/>
      <c r="I16247" s="294"/>
    </row>
    <row r="16248" spans="3:9">
      <c r="C16248" s="294"/>
      <c r="E16248" s="294"/>
      <c r="I16248" s="294"/>
    </row>
    <row r="16249" spans="3:9">
      <c r="C16249" s="294"/>
      <c r="E16249" s="294"/>
      <c r="I16249" s="294"/>
    </row>
    <row r="16250" spans="3:9">
      <c r="C16250" s="294"/>
      <c r="E16250" s="294"/>
      <c r="I16250" s="294"/>
    </row>
    <row r="16251" spans="3:9">
      <c r="C16251" s="294"/>
      <c r="E16251" s="294"/>
      <c r="I16251" s="294"/>
    </row>
    <row r="16252" spans="3:9">
      <c r="C16252" s="294"/>
      <c r="E16252" s="294"/>
      <c r="I16252" s="294"/>
    </row>
    <row r="16253" spans="3:9">
      <c r="C16253" s="294"/>
      <c r="E16253" s="294"/>
      <c r="I16253" s="294"/>
    </row>
    <row r="16254" spans="3:9">
      <c r="C16254" s="294"/>
      <c r="E16254" s="294"/>
      <c r="I16254" s="294"/>
    </row>
    <row r="16255" spans="3:9">
      <c r="C16255" s="294"/>
      <c r="E16255" s="294"/>
      <c r="I16255" s="294"/>
    </row>
    <row r="16256" spans="3:9">
      <c r="C16256" s="294"/>
      <c r="E16256" s="294"/>
      <c r="I16256" s="294"/>
    </row>
    <row r="16257" spans="3:9">
      <c r="C16257" s="294"/>
      <c r="E16257" s="294"/>
      <c r="I16257" s="294"/>
    </row>
    <row r="16258" spans="3:9">
      <c r="C16258" s="294"/>
      <c r="E16258" s="294"/>
      <c r="I16258" s="294"/>
    </row>
    <row r="16259" spans="3:9">
      <c r="C16259" s="294"/>
      <c r="E16259" s="294"/>
      <c r="I16259" s="294"/>
    </row>
    <row r="16260" spans="3:9">
      <c r="C16260" s="294"/>
      <c r="E16260" s="294"/>
      <c r="I16260" s="294"/>
    </row>
    <row r="16261" spans="3:9">
      <c r="C16261" s="294"/>
      <c r="E16261" s="294"/>
      <c r="I16261" s="294"/>
    </row>
    <row r="16262" spans="3:9">
      <c r="C16262" s="294"/>
      <c r="E16262" s="294"/>
      <c r="I16262" s="294"/>
    </row>
    <row r="16263" spans="3:9">
      <c r="C16263" s="294"/>
      <c r="E16263" s="294"/>
      <c r="I16263" s="294"/>
    </row>
    <row r="16264" spans="3:9">
      <c r="C16264" s="294"/>
      <c r="E16264" s="294"/>
      <c r="I16264" s="294"/>
    </row>
    <row r="16265" spans="3:9">
      <c r="C16265" s="294"/>
      <c r="E16265" s="294"/>
      <c r="I16265" s="294"/>
    </row>
    <row r="16266" spans="3:9">
      <c r="C16266" s="294"/>
      <c r="E16266" s="294"/>
      <c r="I16266" s="294"/>
    </row>
    <row r="16267" spans="3:9">
      <c r="C16267" s="294"/>
      <c r="E16267" s="294"/>
      <c r="I16267" s="294"/>
    </row>
    <row r="16268" spans="3:9">
      <c r="C16268" s="294"/>
      <c r="E16268" s="294"/>
      <c r="I16268" s="294"/>
    </row>
    <row r="16269" spans="3:9">
      <c r="C16269" s="294"/>
      <c r="E16269" s="294"/>
      <c r="I16269" s="294"/>
    </row>
    <row r="16270" spans="3:9">
      <c r="C16270" s="294"/>
      <c r="E16270" s="294"/>
      <c r="I16270" s="294"/>
    </row>
    <row r="16271" spans="3:9">
      <c r="C16271" s="294"/>
      <c r="E16271" s="294"/>
      <c r="I16271" s="294"/>
    </row>
    <row r="16272" spans="3:9">
      <c r="C16272" s="294"/>
      <c r="E16272" s="294"/>
      <c r="I16272" s="294"/>
    </row>
    <row r="16273" spans="3:9">
      <c r="C16273" s="294"/>
      <c r="E16273" s="294"/>
      <c r="I16273" s="294"/>
    </row>
    <row r="16274" spans="3:9">
      <c r="C16274" s="294"/>
      <c r="E16274" s="294"/>
      <c r="I16274" s="294"/>
    </row>
    <row r="16275" spans="3:9">
      <c r="C16275" s="294"/>
      <c r="E16275" s="294"/>
      <c r="I16275" s="294"/>
    </row>
    <row r="16276" spans="3:9">
      <c r="C16276" s="294"/>
      <c r="E16276" s="294"/>
      <c r="I16276" s="294"/>
    </row>
    <row r="16277" spans="3:9">
      <c r="C16277" s="294"/>
      <c r="E16277" s="294"/>
      <c r="I16277" s="294"/>
    </row>
    <row r="16278" spans="3:9">
      <c r="C16278" s="294"/>
      <c r="E16278" s="294"/>
      <c r="I16278" s="294"/>
    </row>
    <row r="16279" spans="3:9">
      <c r="C16279" s="294"/>
      <c r="E16279" s="294"/>
      <c r="I16279" s="294"/>
    </row>
    <row r="16280" spans="3:9">
      <c r="C16280" s="294"/>
      <c r="E16280" s="294"/>
      <c r="I16280" s="294"/>
    </row>
    <row r="16281" spans="3:9">
      <c r="C16281" s="294"/>
      <c r="E16281" s="294"/>
      <c r="I16281" s="294"/>
    </row>
    <row r="16282" spans="3:9">
      <c r="C16282" s="294"/>
      <c r="E16282" s="294"/>
      <c r="I16282" s="294"/>
    </row>
    <row r="16283" spans="3:9">
      <c r="C16283" s="294"/>
      <c r="E16283" s="294"/>
      <c r="I16283" s="294"/>
    </row>
    <row r="16284" spans="3:9">
      <c r="C16284" s="294"/>
      <c r="E16284" s="294"/>
      <c r="I16284" s="294"/>
    </row>
    <row r="16285" spans="3:9">
      <c r="C16285" s="294"/>
      <c r="E16285" s="294"/>
      <c r="I16285" s="294"/>
    </row>
    <row r="16286" spans="3:9">
      <c r="C16286" s="294"/>
      <c r="E16286" s="294"/>
      <c r="I16286" s="294"/>
    </row>
    <row r="16287" spans="3:9">
      <c r="C16287" s="294"/>
      <c r="E16287" s="294"/>
      <c r="I16287" s="294"/>
    </row>
    <row r="16288" spans="3:9">
      <c r="C16288" s="294"/>
      <c r="E16288" s="294"/>
      <c r="I16288" s="294"/>
    </row>
    <row r="16289" spans="3:9">
      <c r="C16289" s="294"/>
      <c r="E16289" s="294"/>
      <c r="I16289" s="294"/>
    </row>
    <row r="16290" spans="3:9">
      <c r="C16290" s="294"/>
      <c r="E16290" s="294"/>
      <c r="I16290" s="294"/>
    </row>
    <row r="16291" spans="3:9">
      <c r="C16291" s="294"/>
      <c r="E16291" s="294"/>
      <c r="I16291" s="294"/>
    </row>
    <row r="16292" spans="3:9">
      <c r="C16292" s="294"/>
      <c r="E16292" s="294"/>
      <c r="I16292" s="294"/>
    </row>
    <row r="16293" spans="3:9">
      <c r="C16293" s="294"/>
      <c r="E16293" s="294"/>
      <c r="I16293" s="294"/>
    </row>
    <row r="16294" spans="3:9">
      <c r="C16294" s="294"/>
      <c r="E16294" s="294"/>
      <c r="I16294" s="294"/>
    </row>
    <row r="16295" spans="3:9">
      <c r="C16295" s="294"/>
      <c r="E16295" s="294"/>
      <c r="I16295" s="294"/>
    </row>
    <row r="16296" spans="3:9">
      <c r="C16296" s="294"/>
      <c r="E16296" s="294"/>
      <c r="I16296" s="294"/>
    </row>
    <row r="16297" spans="3:9">
      <c r="C16297" s="294"/>
      <c r="E16297" s="294"/>
      <c r="I16297" s="294"/>
    </row>
    <row r="16298" spans="3:9">
      <c r="C16298" s="294"/>
      <c r="E16298" s="294"/>
      <c r="I16298" s="294"/>
    </row>
    <row r="16299" spans="3:9">
      <c r="C16299" s="294"/>
      <c r="E16299" s="294"/>
      <c r="I16299" s="294"/>
    </row>
    <row r="16300" spans="3:9">
      <c r="C16300" s="294"/>
      <c r="E16300" s="294"/>
      <c r="I16300" s="294"/>
    </row>
    <row r="16301" spans="3:9">
      <c r="C16301" s="294"/>
      <c r="E16301" s="294"/>
      <c r="I16301" s="294"/>
    </row>
    <row r="16302" spans="3:9">
      <c r="C16302" s="294"/>
      <c r="E16302" s="294"/>
      <c r="I16302" s="294"/>
    </row>
    <row r="16303" spans="3:9">
      <c r="C16303" s="294"/>
      <c r="E16303" s="294"/>
      <c r="I16303" s="294"/>
    </row>
    <row r="16304" spans="3:9">
      <c r="C16304" s="294"/>
      <c r="E16304" s="294"/>
      <c r="I16304" s="294"/>
    </row>
    <row r="16305" spans="3:9">
      <c r="C16305" s="294"/>
      <c r="E16305" s="294"/>
      <c r="I16305" s="294"/>
    </row>
    <row r="16306" spans="3:9">
      <c r="C16306" s="294"/>
      <c r="E16306" s="294"/>
      <c r="I16306" s="294"/>
    </row>
    <row r="16307" spans="3:9">
      <c r="C16307" s="294"/>
      <c r="E16307" s="294"/>
      <c r="I16307" s="294"/>
    </row>
    <row r="16308" spans="3:9">
      <c r="C16308" s="294"/>
      <c r="E16308" s="294"/>
      <c r="I16308" s="294"/>
    </row>
    <row r="16309" spans="3:9">
      <c r="C16309" s="294"/>
      <c r="E16309" s="294"/>
      <c r="I16309" s="294"/>
    </row>
    <row r="16310" spans="3:9">
      <c r="C16310" s="294"/>
      <c r="E16310" s="294"/>
      <c r="I16310" s="294"/>
    </row>
    <row r="16311" spans="3:9">
      <c r="C16311" s="294"/>
      <c r="E16311" s="294"/>
      <c r="I16311" s="294"/>
    </row>
    <row r="16312" spans="3:9">
      <c r="C16312" s="294"/>
      <c r="E16312" s="294"/>
      <c r="I16312" s="294"/>
    </row>
    <row r="16313" spans="3:9">
      <c r="C16313" s="294"/>
      <c r="E16313" s="294"/>
      <c r="I16313" s="294"/>
    </row>
    <row r="16314" spans="3:9">
      <c r="C16314" s="294"/>
      <c r="E16314" s="294"/>
      <c r="I16314" s="294"/>
    </row>
    <row r="16315" spans="3:9">
      <c r="C16315" s="294"/>
      <c r="E16315" s="294"/>
      <c r="I16315" s="294"/>
    </row>
    <row r="16316" spans="3:9">
      <c r="C16316" s="294"/>
      <c r="E16316" s="294"/>
      <c r="I16316" s="294"/>
    </row>
    <row r="16317" spans="3:9">
      <c r="C16317" s="294"/>
      <c r="E16317" s="294"/>
      <c r="I16317" s="294"/>
    </row>
    <row r="16318" spans="3:9">
      <c r="C16318" s="294"/>
      <c r="E16318" s="294"/>
      <c r="I16318" s="294"/>
    </row>
    <row r="16319" spans="3:9">
      <c r="C16319" s="294"/>
      <c r="E16319" s="294"/>
      <c r="I16319" s="294"/>
    </row>
    <row r="16320" spans="3:9">
      <c r="C16320" s="294"/>
      <c r="E16320" s="294"/>
      <c r="I16320" s="294"/>
    </row>
    <row r="16321" spans="3:9">
      <c r="C16321" s="294"/>
      <c r="E16321" s="294"/>
      <c r="I16321" s="294"/>
    </row>
    <row r="16322" spans="3:9">
      <c r="C16322" s="294"/>
      <c r="E16322" s="294"/>
      <c r="I16322" s="294"/>
    </row>
    <row r="16323" spans="3:9">
      <c r="C16323" s="294"/>
      <c r="E16323" s="294"/>
      <c r="I16323" s="294"/>
    </row>
    <row r="16324" spans="3:9">
      <c r="C16324" s="294"/>
      <c r="E16324" s="294"/>
      <c r="I16324" s="294"/>
    </row>
    <row r="16325" spans="3:9">
      <c r="C16325" s="294"/>
      <c r="E16325" s="294"/>
      <c r="I16325" s="294"/>
    </row>
    <row r="16326" spans="3:9">
      <c r="C16326" s="294"/>
      <c r="E16326" s="294"/>
      <c r="I16326" s="294"/>
    </row>
    <row r="16327" spans="3:9">
      <c r="C16327" s="294"/>
      <c r="E16327" s="294"/>
      <c r="I16327" s="294"/>
    </row>
    <row r="16328" spans="3:9">
      <c r="C16328" s="294"/>
      <c r="E16328" s="294"/>
      <c r="I16328" s="294"/>
    </row>
    <row r="16329" spans="3:9">
      <c r="C16329" s="294"/>
      <c r="E16329" s="294"/>
      <c r="I16329" s="294"/>
    </row>
    <row r="16330" spans="3:9">
      <c r="C16330" s="294"/>
      <c r="E16330" s="294"/>
      <c r="I16330" s="294"/>
    </row>
    <row r="16331" spans="3:9">
      <c r="C16331" s="294"/>
      <c r="E16331" s="294"/>
      <c r="I16331" s="294"/>
    </row>
    <row r="16332" spans="3:9">
      <c r="C16332" s="294"/>
      <c r="E16332" s="294"/>
      <c r="I16332" s="294"/>
    </row>
    <row r="16333" spans="3:9">
      <c r="C16333" s="294"/>
      <c r="E16333" s="294"/>
      <c r="I16333" s="294"/>
    </row>
    <row r="16334" spans="3:9">
      <c r="C16334" s="294"/>
      <c r="E16334" s="294"/>
      <c r="I16334" s="294"/>
    </row>
    <row r="16335" spans="3:9">
      <c r="C16335" s="294"/>
      <c r="E16335" s="294"/>
      <c r="I16335" s="294"/>
    </row>
    <row r="16336" spans="3:9">
      <c r="C16336" s="294"/>
      <c r="E16336" s="294"/>
      <c r="I16336" s="294"/>
    </row>
    <row r="16337" spans="3:9">
      <c r="C16337" s="294"/>
      <c r="E16337" s="294"/>
      <c r="I16337" s="294"/>
    </row>
    <row r="16338" spans="3:9">
      <c r="C16338" s="294"/>
      <c r="E16338" s="294"/>
      <c r="I16338" s="294"/>
    </row>
    <row r="16339" spans="3:9">
      <c r="C16339" s="294"/>
      <c r="E16339" s="294"/>
      <c r="I16339" s="294"/>
    </row>
    <row r="16340" spans="3:9">
      <c r="C16340" s="294"/>
      <c r="E16340" s="294"/>
      <c r="I16340" s="294"/>
    </row>
    <row r="16341" spans="3:9">
      <c r="C16341" s="294"/>
      <c r="E16341" s="294"/>
      <c r="I16341" s="294"/>
    </row>
    <row r="16342" spans="3:9">
      <c r="C16342" s="294"/>
      <c r="E16342" s="294"/>
      <c r="I16342" s="294"/>
    </row>
    <row r="16343" spans="3:9">
      <c r="C16343" s="294"/>
      <c r="E16343" s="294"/>
      <c r="I16343" s="294"/>
    </row>
    <row r="16344" spans="3:9">
      <c r="C16344" s="294"/>
      <c r="E16344" s="294"/>
      <c r="I16344" s="294"/>
    </row>
    <row r="16345" spans="3:9">
      <c r="C16345" s="294"/>
      <c r="E16345" s="294"/>
      <c r="I16345" s="294"/>
    </row>
    <row r="16346" spans="3:9">
      <c r="C16346" s="294"/>
      <c r="E16346" s="294"/>
      <c r="I16346" s="294"/>
    </row>
    <row r="16347" spans="3:9">
      <c r="C16347" s="294"/>
      <c r="E16347" s="294"/>
      <c r="I16347" s="294"/>
    </row>
    <row r="16348" spans="3:9">
      <c r="C16348" s="294"/>
      <c r="E16348" s="294"/>
      <c r="I16348" s="294"/>
    </row>
    <row r="16349" spans="3:9">
      <c r="C16349" s="294"/>
      <c r="E16349" s="294"/>
      <c r="I16349" s="294"/>
    </row>
    <row r="16350" spans="3:9">
      <c r="C16350" s="294"/>
      <c r="E16350" s="294"/>
      <c r="I16350" s="294"/>
    </row>
    <row r="16351" spans="3:9">
      <c r="C16351" s="294"/>
      <c r="E16351" s="294"/>
      <c r="I16351" s="294"/>
    </row>
    <row r="16352" spans="3:9">
      <c r="C16352" s="294"/>
      <c r="E16352" s="294"/>
      <c r="I16352" s="294"/>
    </row>
    <row r="16353" spans="3:9">
      <c r="C16353" s="294"/>
      <c r="E16353" s="294"/>
      <c r="I16353" s="294"/>
    </row>
    <row r="16354" spans="3:9">
      <c r="C16354" s="294"/>
      <c r="E16354" s="294"/>
      <c r="I16354" s="294"/>
    </row>
    <row r="16355" spans="3:9">
      <c r="C16355" s="294"/>
      <c r="E16355" s="294"/>
      <c r="I16355" s="294"/>
    </row>
    <row r="16356" spans="3:9">
      <c r="C16356" s="294"/>
      <c r="E16356" s="294"/>
      <c r="I16356" s="294"/>
    </row>
    <row r="16357" spans="3:9">
      <c r="C16357" s="294"/>
      <c r="E16357" s="294"/>
      <c r="I16357" s="294"/>
    </row>
    <row r="16358" spans="3:9">
      <c r="C16358" s="294"/>
      <c r="E16358" s="294"/>
      <c r="I16358" s="294"/>
    </row>
    <row r="16359" spans="3:9">
      <c r="C16359" s="294"/>
      <c r="E16359" s="294"/>
      <c r="I16359" s="294"/>
    </row>
    <row r="16360" spans="3:9">
      <c r="C16360" s="294"/>
      <c r="E16360" s="294"/>
      <c r="I16360" s="294"/>
    </row>
    <row r="16361" spans="3:9">
      <c r="C16361" s="294"/>
      <c r="E16361" s="294"/>
      <c r="I16361" s="294"/>
    </row>
    <row r="16362" spans="3:9">
      <c r="C16362" s="294"/>
      <c r="E16362" s="294"/>
      <c r="I16362" s="294"/>
    </row>
    <row r="16363" spans="3:9">
      <c r="C16363" s="294"/>
      <c r="E16363" s="294"/>
      <c r="I16363" s="294"/>
    </row>
    <row r="16364" spans="3:9">
      <c r="C16364" s="294"/>
      <c r="E16364" s="294"/>
      <c r="I16364" s="294"/>
    </row>
    <row r="16365" spans="3:9">
      <c r="C16365" s="294"/>
      <c r="E16365" s="294"/>
      <c r="I16365" s="294"/>
    </row>
    <row r="16366" spans="3:9">
      <c r="C16366" s="294"/>
      <c r="E16366" s="294"/>
      <c r="I16366" s="294"/>
    </row>
    <row r="16367" spans="3:9">
      <c r="C16367" s="294"/>
      <c r="E16367" s="294"/>
      <c r="I16367" s="294"/>
    </row>
    <row r="16368" spans="3:9">
      <c r="C16368" s="294"/>
      <c r="E16368" s="294"/>
      <c r="I16368" s="294"/>
    </row>
    <row r="16369" spans="3:9">
      <c r="C16369" s="294"/>
      <c r="E16369" s="294"/>
      <c r="I16369" s="294"/>
    </row>
    <row r="16370" spans="3:9">
      <c r="C16370" s="294"/>
      <c r="E16370" s="294"/>
      <c r="I16370" s="294"/>
    </row>
    <row r="16371" spans="3:9">
      <c r="C16371" s="294"/>
      <c r="E16371" s="294"/>
      <c r="I16371" s="294"/>
    </row>
    <row r="16372" spans="3:9">
      <c r="C16372" s="294"/>
      <c r="E16372" s="294"/>
      <c r="I16372" s="294"/>
    </row>
    <row r="16373" spans="3:9">
      <c r="C16373" s="294"/>
      <c r="E16373" s="294"/>
      <c r="I16373" s="294"/>
    </row>
    <row r="16374" spans="3:9">
      <c r="C16374" s="294"/>
      <c r="E16374" s="294"/>
      <c r="I16374" s="294"/>
    </row>
    <row r="16375" spans="3:9">
      <c r="C16375" s="294"/>
      <c r="E16375" s="294"/>
      <c r="I16375" s="294"/>
    </row>
    <row r="16376" spans="3:9">
      <c r="C16376" s="294"/>
      <c r="E16376" s="294"/>
      <c r="I16376" s="294"/>
    </row>
    <row r="16377" spans="3:9">
      <c r="C16377" s="294"/>
      <c r="E16377" s="294"/>
      <c r="I16377" s="294"/>
    </row>
    <row r="16378" spans="3:9">
      <c r="C16378" s="294"/>
      <c r="E16378" s="294"/>
      <c r="I16378" s="294"/>
    </row>
    <row r="16379" spans="3:9">
      <c r="C16379" s="294"/>
      <c r="E16379" s="294"/>
      <c r="I16379" s="294"/>
    </row>
    <row r="16380" spans="3:9">
      <c r="C16380" s="294"/>
      <c r="E16380" s="294"/>
      <c r="I16380" s="294"/>
    </row>
    <row r="16381" spans="3:9">
      <c r="C16381" s="294"/>
      <c r="E16381" s="294"/>
      <c r="I16381" s="294"/>
    </row>
    <row r="16382" spans="3:9">
      <c r="C16382" s="294"/>
      <c r="E16382" s="294"/>
      <c r="I16382" s="294"/>
    </row>
    <row r="16383" spans="3:9">
      <c r="C16383" s="294"/>
      <c r="E16383" s="294"/>
      <c r="I16383" s="294"/>
    </row>
    <row r="16384" spans="3:9">
      <c r="C16384" s="294"/>
      <c r="E16384" s="294"/>
      <c r="I16384" s="294"/>
    </row>
    <row r="16385" spans="3:9">
      <c r="C16385" s="294"/>
      <c r="E16385" s="294"/>
      <c r="I16385" s="294"/>
    </row>
    <row r="16386" spans="3:9">
      <c r="C16386" s="294"/>
      <c r="E16386" s="294"/>
      <c r="I16386" s="294"/>
    </row>
    <row r="16387" spans="3:9">
      <c r="C16387" s="294"/>
      <c r="E16387" s="294"/>
      <c r="I16387" s="294"/>
    </row>
    <row r="16388" spans="3:9">
      <c r="C16388" s="294"/>
      <c r="E16388" s="294"/>
      <c r="I16388" s="294"/>
    </row>
    <row r="16389" spans="3:9">
      <c r="C16389" s="294"/>
      <c r="E16389" s="294"/>
      <c r="I16389" s="294"/>
    </row>
    <row r="16390" spans="3:9">
      <c r="C16390" s="294"/>
      <c r="E16390" s="294"/>
      <c r="I16390" s="294"/>
    </row>
    <row r="16391" spans="3:9">
      <c r="C16391" s="294"/>
      <c r="E16391" s="294"/>
      <c r="I16391" s="294"/>
    </row>
    <row r="16392" spans="3:9">
      <c r="C16392" s="294"/>
      <c r="E16392" s="294"/>
      <c r="I16392" s="294"/>
    </row>
    <row r="16393" spans="3:9">
      <c r="C16393" s="294"/>
      <c r="E16393" s="294"/>
      <c r="I16393" s="294"/>
    </row>
    <row r="16394" spans="3:9">
      <c r="C16394" s="294"/>
      <c r="E16394" s="294"/>
      <c r="I16394" s="294"/>
    </row>
    <row r="16395" spans="3:9">
      <c r="C16395" s="294"/>
      <c r="E16395" s="294"/>
      <c r="I16395" s="294"/>
    </row>
    <row r="16396" spans="3:9">
      <c r="C16396" s="294"/>
      <c r="E16396" s="294"/>
      <c r="I16396" s="294"/>
    </row>
    <row r="16397" spans="3:9">
      <c r="C16397" s="294"/>
      <c r="E16397" s="294"/>
      <c r="I16397" s="294"/>
    </row>
    <row r="16398" spans="3:9">
      <c r="C16398" s="294"/>
      <c r="E16398" s="294"/>
      <c r="I16398" s="294"/>
    </row>
    <row r="16399" spans="3:9">
      <c r="C16399" s="294"/>
      <c r="E16399" s="294"/>
      <c r="I16399" s="294"/>
    </row>
    <row r="16400" spans="3:9">
      <c r="C16400" s="294"/>
      <c r="E16400" s="294"/>
      <c r="I16400" s="294"/>
    </row>
    <row r="16401" spans="3:9">
      <c r="C16401" s="294"/>
      <c r="E16401" s="294"/>
      <c r="I16401" s="294"/>
    </row>
    <row r="16402" spans="3:9">
      <c r="C16402" s="294"/>
      <c r="E16402" s="294"/>
      <c r="I16402" s="294"/>
    </row>
    <row r="16403" spans="3:9">
      <c r="C16403" s="294"/>
      <c r="E16403" s="294"/>
      <c r="I16403" s="294"/>
    </row>
    <row r="16404" spans="3:9">
      <c r="C16404" s="294"/>
      <c r="E16404" s="294"/>
      <c r="I16404" s="294"/>
    </row>
    <row r="16405" spans="3:9">
      <c r="C16405" s="294"/>
      <c r="E16405" s="294"/>
      <c r="I16405" s="294"/>
    </row>
    <row r="16406" spans="3:9">
      <c r="C16406" s="294"/>
      <c r="E16406" s="294"/>
      <c r="I16406" s="294"/>
    </row>
    <row r="16407" spans="3:9">
      <c r="C16407" s="294"/>
      <c r="E16407" s="294"/>
      <c r="I16407" s="294"/>
    </row>
    <row r="16408" spans="3:9">
      <c r="C16408" s="294"/>
      <c r="E16408" s="294"/>
      <c r="I16408" s="294"/>
    </row>
    <row r="16409" spans="3:9">
      <c r="C16409" s="294"/>
      <c r="E16409" s="294"/>
      <c r="I16409" s="294"/>
    </row>
    <row r="16410" spans="3:9">
      <c r="C16410" s="294"/>
      <c r="E16410" s="294"/>
      <c r="I16410" s="294"/>
    </row>
    <row r="16411" spans="3:9">
      <c r="C16411" s="294"/>
      <c r="E16411" s="294"/>
      <c r="I16411" s="294"/>
    </row>
    <row r="16412" spans="3:9">
      <c r="C16412" s="294"/>
      <c r="E16412" s="294"/>
      <c r="I16412" s="294"/>
    </row>
    <row r="16413" spans="3:9">
      <c r="C16413" s="294"/>
      <c r="E16413" s="294"/>
      <c r="I16413" s="294"/>
    </row>
    <row r="16414" spans="3:9">
      <c r="C16414" s="294"/>
      <c r="E16414" s="294"/>
      <c r="I16414" s="294"/>
    </row>
    <row r="16415" spans="3:9">
      <c r="C16415" s="294"/>
      <c r="E16415" s="294"/>
      <c r="I16415" s="294"/>
    </row>
    <row r="16416" spans="3:9">
      <c r="C16416" s="294"/>
      <c r="E16416" s="294"/>
      <c r="I16416" s="294"/>
    </row>
    <row r="16417" spans="3:9">
      <c r="C16417" s="294"/>
      <c r="E16417" s="294"/>
      <c r="I16417" s="294"/>
    </row>
    <row r="16418" spans="3:9">
      <c r="C16418" s="294"/>
      <c r="E16418" s="294"/>
      <c r="I16418" s="294"/>
    </row>
    <row r="16419" spans="3:9">
      <c r="C16419" s="294"/>
      <c r="E16419" s="294"/>
      <c r="I16419" s="294"/>
    </row>
    <row r="16420" spans="3:9">
      <c r="C16420" s="294"/>
      <c r="E16420" s="294"/>
      <c r="I16420" s="294"/>
    </row>
    <row r="16421" spans="3:9">
      <c r="C16421" s="294"/>
      <c r="E16421" s="294"/>
      <c r="I16421" s="294"/>
    </row>
    <row r="16422" spans="3:9">
      <c r="C16422" s="294"/>
      <c r="E16422" s="294"/>
      <c r="I16422" s="294"/>
    </row>
    <row r="16423" spans="3:9">
      <c r="C16423" s="294"/>
      <c r="E16423" s="294"/>
      <c r="I16423" s="294"/>
    </row>
    <row r="16424" spans="3:9">
      <c r="C16424" s="294"/>
      <c r="E16424" s="294"/>
      <c r="I16424" s="294"/>
    </row>
    <row r="16425" spans="3:9">
      <c r="C16425" s="294"/>
      <c r="E16425" s="294"/>
      <c r="I16425" s="294"/>
    </row>
    <row r="16426" spans="3:9">
      <c r="C16426" s="294"/>
      <c r="E16426" s="294"/>
      <c r="I16426" s="294"/>
    </row>
    <row r="16427" spans="3:9">
      <c r="C16427" s="294"/>
      <c r="E16427" s="294"/>
      <c r="I16427" s="294"/>
    </row>
    <row r="16428" spans="3:9">
      <c r="C16428" s="294"/>
      <c r="E16428" s="294"/>
      <c r="I16428" s="294"/>
    </row>
    <row r="16429" spans="3:9">
      <c r="C16429" s="294"/>
      <c r="E16429" s="294"/>
      <c r="I16429" s="294"/>
    </row>
    <row r="16430" spans="3:9">
      <c r="C16430" s="294"/>
      <c r="E16430" s="294"/>
      <c r="I16430" s="294"/>
    </row>
    <row r="16431" spans="3:9">
      <c r="C16431" s="294"/>
      <c r="E16431" s="294"/>
      <c r="I16431" s="294"/>
    </row>
    <row r="16432" spans="3:9">
      <c r="C16432" s="294"/>
      <c r="E16432" s="294"/>
      <c r="I16432" s="294"/>
    </row>
    <row r="16433" spans="3:9">
      <c r="C16433" s="294"/>
      <c r="E16433" s="294"/>
      <c r="I16433" s="294"/>
    </row>
    <row r="16434" spans="3:9">
      <c r="C16434" s="294"/>
      <c r="E16434" s="294"/>
      <c r="I16434" s="294"/>
    </row>
    <row r="16435" spans="3:9">
      <c r="C16435" s="294"/>
      <c r="E16435" s="294"/>
      <c r="I16435" s="294"/>
    </row>
    <row r="16436" spans="3:9">
      <c r="C16436" s="294"/>
      <c r="E16436" s="294"/>
      <c r="I16436" s="294"/>
    </row>
    <row r="16437" spans="3:9">
      <c r="C16437" s="294"/>
      <c r="E16437" s="294"/>
      <c r="I16437" s="294"/>
    </row>
    <row r="16438" spans="3:9">
      <c r="C16438" s="294"/>
      <c r="E16438" s="294"/>
      <c r="I16438" s="294"/>
    </row>
    <row r="16439" spans="3:9">
      <c r="C16439" s="294"/>
      <c r="E16439" s="294"/>
      <c r="I16439" s="294"/>
    </row>
    <row r="16440" spans="3:9">
      <c r="C16440" s="294"/>
      <c r="E16440" s="294"/>
      <c r="I16440" s="294"/>
    </row>
    <row r="16441" spans="3:9">
      <c r="C16441" s="294"/>
      <c r="E16441" s="294"/>
      <c r="I16441" s="294"/>
    </row>
    <row r="16442" spans="3:9">
      <c r="C16442" s="294"/>
      <c r="E16442" s="294"/>
      <c r="I16442" s="294"/>
    </row>
    <row r="16443" spans="3:9">
      <c r="C16443" s="294"/>
      <c r="E16443" s="294"/>
      <c r="I16443" s="294"/>
    </row>
    <row r="16444" spans="3:9">
      <c r="C16444" s="294"/>
      <c r="E16444" s="294"/>
      <c r="I16444" s="294"/>
    </row>
    <row r="16445" spans="3:9">
      <c r="C16445" s="294"/>
      <c r="E16445" s="294"/>
      <c r="I16445" s="294"/>
    </row>
    <row r="16446" spans="3:9">
      <c r="C16446" s="294"/>
      <c r="E16446" s="294"/>
      <c r="I16446" s="294"/>
    </row>
    <row r="16447" spans="3:9">
      <c r="C16447" s="294"/>
      <c r="E16447" s="294"/>
      <c r="I16447" s="294"/>
    </row>
    <row r="16448" spans="3:9">
      <c r="C16448" s="294"/>
      <c r="E16448" s="294"/>
      <c r="I16448" s="294"/>
    </row>
    <row r="16449" spans="3:9">
      <c r="C16449" s="294"/>
      <c r="E16449" s="294"/>
      <c r="I16449" s="294"/>
    </row>
    <row r="16450" spans="3:9">
      <c r="C16450" s="294"/>
      <c r="E16450" s="294"/>
      <c r="I16450" s="294"/>
    </row>
    <row r="16451" spans="3:9">
      <c r="C16451" s="294"/>
      <c r="E16451" s="294"/>
      <c r="I16451" s="294"/>
    </row>
    <row r="16452" spans="3:9">
      <c r="C16452" s="294"/>
      <c r="E16452" s="294"/>
      <c r="I16452" s="294"/>
    </row>
    <row r="16453" spans="3:9">
      <c r="C16453" s="294"/>
      <c r="E16453" s="294"/>
      <c r="I16453" s="294"/>
    </row>
    <row r="16454" spans="3:9">
      <c r="C16454" s="294"/>
      <c r="E16454" s="294"/>
      <c r="I16454" s="294"/>
    </row>
    <row r="16455" spans="3:9">
      <c r="C16455" s="294"/>
      <c r="E16455" s="294"/>
      <c r="I16455" s="294"/>
    </row>
    <row r="16456" spans="3:9">
      <c r="C16456" s="294"/>
      <c r="E16456" s="294"/>
      <c r="I16456" s="294"/>
    </row>
    <row r="16457" spans="3:9">
      <c r="C16457" s="294"/>
      <c r="E16457" s="294"/>
      <c r="I16457" s="294"/>
    </row>
    <row r="16458" spans="3:9">
      <c r="C16458" s="294"/>
      <c r="E16458" s="294"/>
      <c r="I16458" s="294"/>
    </row>
    <row r="16459" spans="3:9">
      <c r="C16459" s="294"/>
      <c r="E16459" s="294"/>
      <c r="I16459" s="294"/>
    </row>
    <row r="16460" spans="3:9">
      <c r="C16460" s="294"/>
      <c r="E16460" s="294"/>
      <c r="I16460" s="294"/>
    </row>
    <row r="16461" spans="3:9">
      <c r="C16461" s="294"/>
      <c r="E16461" s="294"/>
      <c r="I16461" s="294"/>
    </row>
    <row r="16462" spans="3:9">
      <c r="C16462" s="294"/>
      <c r="E16462" s="294"/>
      <c r="I16462" s="294"/>
    </row>
    <row r="16463" spans="3:9">
      <c r="C16463" s="294"/>
      <c r="E16463" s="294"/>
      <c r="I16463" s="294"/>
    </row>
    <row r="16464" spans="3:9">
      <c r="C16464" s="294"/>
      <c r="E16464" s="294"/>
      <c r="I16464" s="294"/>
    </row>
    <row r="16465" spans="3:9">
      <c r="C16465" s="294"/>
      <c r="E16465" s="294"/>
      <c r="I16465" s="294"/>
    </row>
    <row r="16466" spans="3:9">
      <c r="C16466" s="294"/>
      <c r="E16466" s="294"/>
      <c r="I16466" s="294"/>
    </row>
    <row r="16467" spans="3:9">
      <c r="C16467" s="294"/>
      <c r="E16467" s="294"/>
      <c r="I16467" s="294"/>
    </row>
    <row r="16468" spans="3:9">
      <c r="C16468" s="294"/>
      <c r="E16468" s="294"/>
      <c r="I16468" s="294"/>
    </row>
    <row r="16469" spans="3:9">
      <c r="C16469" s="294"/>
      <c r="E16469" s="294"/>
      <c r="I16469" s="294"/>
    </row>
    <row r="16470" spans="3:9">
      <c r="C16470" s="294"/>
      <c r="E16470" s="294"/>
      <c r="I16470" s="294"/>
    </row>
    <row r="16471" spans="3:9">
      <c r="C16471" s="294"/>
      <c r="E16471" s="294"/>
      <c r="I16471" s="294"/>
    </row>
    <row r="16472" spans="3:9">
      <c r="C16472" s="294"/>
      <c r="E16472" s="294"/>
      <c r="I16472" s="294"/>
    </row>
    <row r="16473" spans="3:9">
      <c r="C16473" s="294"/>
      <c r="E16473" s="294"/>
      <c r="I16473" s="294"/>
    </row>
    <row r="16474" spans="3:9">
      <c r="C16474" s="294"/>
      <c r="E16474" s="294"/>
      <c r="I16474" s="294"/>
    </row>
    <row r="16475" spans="3:9">
      <c r="C16475" s="294"/>
      <c r="E16475" s="294"/>
      <c r="I16475" s="294"/>
    </row>
    <row r="16476" spans="3:9">
      <c r="C16476" s="294"/>
      <c r="E16476" s="294"/>
      <c r="I16476" s="294"/>
    </row>
    <row r="16477" spans="3:9">
      <c r="C16477" s="294"/>
      <c r="E16477" s="294"/>
      <c r="I16477" s="294"/>
    </row>
    <row r="16478" spans="3:9">
      <c r="C16478" s="294"/>
      <c r="E16478" s="294"/>
      <c r="I16478" s="294"/>
    </row>
    <row r="16479" spans="3:9">
      <c r="C16479" s="294"/>
      <c r="E16479" s="294"/>
      <c r="I16479" s="294"/>
    </row>
    <row r="16480" spans="3:9">
      <c r="C16480" s="294"/>
      <c r="E16480" s="294"/>
      <c r="I16480" s="294"/>
    </row>
    <row r="16481" spans="3:9">
      <c r="C16481" s="294"/>
      <c r="E16481" s="294"/>
      <c r="I16481" s="294"/>
    </row>
    <row r="16482" spans="3:9">
      <c r="C16482" s="294"/>
      <c r="E16482" s="294"/>
      <c r="I16482" s="294"/>
    </row>
    <row r="16483" spans="3:9">
      <c r="C16483" s="294"/>
      <c r="E16483" s="294"/>
      <c r="I16483" s="294"/>
    </row>
    <row r="16484" spans="3:9">
      <c r="C16484" s="294"/>
      <c r="E16484" s="294"/>
      <c r="I16484" s="294"/>
    </row>
    <row r="16485" spans="3:9">
      <c r="C16485" s="294"/>
      <c r="E16485" s="294"/>
      <c r="I16485" s="294"/>
    </row>
    <row r="16486" spans="3:9">
      <c r="C16486" s="294"/>
      <c r="E16486" s="294"/>
      <c r="I16486" s="294"/>
    </row>
    <row r="16487" spans="3:9">
      <c r="C16487" s="294"/>
      <c r="E16487" s="294"/>
      <c r="I16487" s="294"/>
    </row>
    <row r="16488" spans="3:9">
      <c r="C16488" s="294"/>
      <c r="E16488" s="294"/>
      <c r="I16488" s="294"/>
    </row>
    <row r="16489" spans="3:9">
      <c r="C16489" s="294"/>
      <c r="E16489" s="294"/>
      <c r="I16489" s="294"/>
    </row>
    <row r="16490" spans="3:9">
      <c r="C16490" s="294"/>
      <c r="E16490" s="294"/>
      <c r="I16490" s="294"/>
    </row>
    <row r="16491" spans="3:9">
      <c r="C16491" s="294"/>
      <c r="E16491" s="294"/>
      <c r="I16491" s="294"/>
    </row>
    <row r="16492" spans="3:9">
      <c r="C16492" s="294"/>
      <c r="E16492" s="294"/>
      <c r="I16492" s="294"/>
    </row>
    <row r="16493" spans="3:9">
      <c r="C16493" s="294"/>
      <c r="E16493" s="294"/>
      <c r="I16493" s="294"/>
    </row>
    <row r="16494" spans="3:9">
      <c r="C16494" s="294"/>
      <c r="E16494" s="294"/>
      <c r="I16494" s="294"/>
    </row>
    <row r="16495" spans="3:9">
      <c r="C16495" s="294"/>
      <c r="E16495" s="294"/>
      <c r="I16495" s="294"/>
    </row>
    <row r="16496" spans="3:9">
      <c r="C16496" s="294"/>
      <c r="E16496" s="294"/>
      <c r="I16496" s="294"/>
    </row>
    <row r="16497" spans="3:9">
      <c r="C16497" s="294"/>
      <c r="E16497" s="294"/>
      <c r="I16497" s="294"/>
    </row>
    <row r="16498" spans="3:9">
      <c r="C16498" s="294"/>
      <c r="E16498" s="294"/>
      <c r="I16498" s="294"/>
    </row>
    <row r="16499" spans="3:9">
      <c r="C16499" s="294"/>
      <c r="E16499" s="294"/>
      <c r="I16499" s="294"/>
    </row>
    <row r="16500" spans="3:9">
      <c r="C16500" s="294"/>
      <c r="E16500" s="294"/>
      <c r="I16500" s="294"/>
    </row>
    <row r="16501" spans="3:9">
      <c r="C16501" s="294"/>
      <c r="E16501" s="294"/>
      <c r="I16501" s="294"/>
    </row>
    <row r="16502" spans="3:9">
      <c r="C16502" s="294"/>
      <c r="E16502" s="294"/>
      <c r="I16502" s="294"/>
    </row>
    <row r="16503" spans="3:9">
      <c r="C16503" s="294"/>
      <c r="E16503" s="294"/>
      <c r="I16503" s="294"/>
    </row>
    <row r="16504" spans="3:9">
      <c r="C16504" s="294"/>
      <c r="E16504" s="294"/>
      <c r="I16504" s="294"/>
    </row>
    <row r="16505" spans="3:9">
      <c r="C16505" s="294"/>
      <c r="E16505" s="294"/>
      <c r="I16505" s="294"/>
    </row>
    <row r="16506" spans="3:9">
      <c r="C16506" s="294"/>
      <c r="E16506" s="294"/>
      <c r="I16506" s="294"/>
    </row>
    <row r="16507" spans="3:9">
      <c r="C16507" s="294"/>
      <c r="E16507" s="294"/>
      <c r="I16507" s="294"/>
    </row>
    <row r="16508" spans="3:9">
      <c r="C16508" s="294"/>
      <c r="E16508" s="294"/>
      <c r="I16508" s="294"/>
    </row>
    <row r="16509" spans="3:9">
      <c r="C16509" s="294"/>
      <c r="E16509" s="294"/>
      <c r="I16509" s="294"/>
    </row>
    <row r="16510" spans="3:9">
      <c r="C16510" s="294"/>
      <c r="E16510" s="294"/>
      <c r="I16510" s="294"/>
    </row>
    <row r="16511" spans="3:9">
      <c r="C16511" s="294"/>
      <c r="E16511" s="294"/>
      <c r="I16511" s="294"/>
    </row>
    <row r="16512" spans="3:9">
      <c r="C16512" s="294"/>
      <c r="E16512" s="294"/>
      <c r="I16512" s="294"/>
    </row>
    <row r="16513" spans="3:9">
      <c r="C16513" s="294"/>
      <c r="E16513" s="294"/>
      <c r="I16513" s="294"/>
    </row>
    <row r="16514" spans="3:9">
      <c r="C16514" s="294"/>
      <c r="E16514" s="294"/>
      <c r="I16514" s="294"/>
    </row>
    <row r="16515" spans="3:9">
      <c r="C16515" s="294"/>
      <c r="E16515" s="294"/>
      <c r="I16515" s="294"/>
    </row>
    <row r="16516" spans="3:9">
      <c r="C16516" s="294"/>
      <c r="E16516" s="294"/>
      <c r="I16516" s="294"/>
    </row>
    <row r="16517" spans="3:9">
      <c r="C16517" s="294"/>
      <c r="E16517" s="294"/>
      <c r="I16517" s="294"/>
    </row>
    <row r="16518" spans="3:9">
      <c r="C16518" s="294"/>
      <c r="E16518" s="294"/>
      <c r="I16518" s="294"/>
    </row>
    <row r="16519" spans="3:9">
      <c r="C16519" s="294"/>
      <c r="E16519" s="294"/>
      <c r="I16519" s="294"/>
    </row>
    <row r="16520" spans="3:9">
      <c r="C16520" s="294"/>
      <c r="E16520" s="294"/>
      <c r="I16520" s="294"/>
    </row>
    <row r="16521" spans="3:9">
      <c r="C16521" s="294"/>
      <c r="E16521" s="294"/>
      <c r="I16521" s="294"/>
    </row>
    <row r="16522" spans="3:9">
      <c r="C16522" s="294"/>
      <c r="E16522" s="294"/>
      <c r="I16522" s="294"/>
    </row>
    <row r="16523" spans="3:9">
      <c r="C16523" s="294"/>
      <c r="E16523" s="294"/>
      <c r="I16523" s="294"/>
    </row>
    <row r="16524" spans="3:9">
      <c r="C16524" s="294"/>
      <c r="E16524" s="294"/>
      <c r="I16524" s="294"/>
    </row>
    <row r="16525" spans="3:9">
      <c r="C16525" s="294"/>
      <c r="E16525" s="294"/>
      <c r="I16525" s="294"/>
    </row>
    <row r="16526" spans="3:9">
      <c r="C16526" s="294"/>
      <c r="E16526" s="294"/>
      <c r="I16526" s="294"/>
    </row>
    <row r="16527" spans="3:9">
      <c r="C16527" s="294"/>
      <c r="E16527" s="294"/>
      <c r="I16527" s="294"/>
    </row>
    <row r="16528" spans="3:9">
      <c r="C16528" s="294"/>
      <c r="E16528" s="294"/>
      <c r="I16528" s="294"/>
    </row>
    <row r="16529" spans="3:9">
      <c r="C16529" s="294"/>
      <c r="E16529" s="294"/>
      <c r="I16529" s="294"/>
    </row>
    <row r="16530" spans="3:9">
      <c r="C16530" s="294"/>
      <c r="E16530" s="294"/>
      <c r="I16530" s="294"/>
    </row>
    <row r="16531" spans="3:9">
      <c r="C16531" s="294"/>
      <c r="E16531" s="294"/>
      <c r="I16531" s="294"/>
    </row>
    <row r="16532" spans="3:9">
      <c r="C16532" s="294"/>
      <c r="E16532" s="294"/>
      <c r="I16532" s="294"/>
    </row>
    <row r="16533" spans="3:9">
      <c r="C16533" s="294"/>
      <c r="E16533" s="294"/>
      <c r="I16533" s="294"/>
    </row>
    <row r="16534" spans="3:9">
      <c r="C16534" s="294"/>
      <c r="E16534" s="294"/>
      <c r="I16534" s="294"/>
    </row>
    <row r="16535" spans="3:9">
      <c r="C16535" s="294"/>
      <c r="E16535" s="294"/>
      <c r="I16535" s="294"/>
    </row>
    <row r="16536" spans="3:9">
      <c r="C16536" s="294"/>
      <c r="E16536" s="294"/>
      <c r="I16536" s="294"/>
    </row>
    <row r="16537" spans="3:9">
      <c r="C16537" s="294"/>
      <c r="E16537" s="294"/>
      <c r="I16537" s="294"/>
    </row>
    <row r="16538" spans="3:9">
      <c r="C16538" s="294"/>
      <c r="E16538" s="294"/>
      <c r="I16538" s="294"/>
    </row>
    <row r="16539" spans="3:9">
      <c r="C16539" s="294"/>
      <c r="E16539" s="294"/>
      <c r="I16539" s="294"/>
    </row>
    <row r="16540" spans="3:9">
      <c r="C16540" s="294"/>
      <c r="E16540" s="294"/>
      <c r="I16540" s="294"/>
    </row>
    <row r="16541" spans="3:9">
      <c r="C16541" s="294"/>
      <c r="E16541" s="294"/>
      <c r="I16541" s="294"/>
    </row>
    <row r="16542" spans="3:9">
      <c r="C16542" s="294"/>
      <c r="E16542" s="294"/>
      <c r="I16542" s="294"/>
    </row>
    <row r="16543" spans="3:9">
      <c r="C16543" s="294"/>
      <c r="E16543" s="294"/>
      <c r="I16543" s="294"/>
    </row>
    <row r="16544" spans="3:9">
      <c r="C16544" s="294"/>
      <c r="E16544" s="294"/>
      <c r="I16544" s="294"/>
    </row>
    <row r="16545" spans="3:9">
      <c r="C16545" s="294"/>
      <c r="E16545" s="294"/>
      <c r="I16545" s="294"/>
    </row>
    <row r="16546" spans="3:9">
      <c r="C16546" s="294"/>
      <c r="E16546" s="294"/>
      <c r="I16546" s="294"/>
    </row>
    <row r="16547" spans="3:9">
      <c r="C16547" s="294"/>
      <c r="E16547" s="294"/>
      <c r="I16547" s="294"/>
    </row>
    <row r="16548" spans="3:9">
      <c r="C16548" s="294"/>
      <c r="E16548" s="294"/>
      <c r="I16548" s="294"/>
    </row>
    <row r="16549" spans="3:9">
      <c r="C16549" s="294"/>
      <c r="E16549" s="294"/>
      <c r="I16549" s="294"/>
    </row>
    <row r="16550" spans="3:9">
      <c r="C16550" s="294"/>
      <c r="E16550" s="294"/>
      <c r="I16550" s="294"/>
    </row>
    <row r="16551" spans="3:9">
      <c r="C16551" s="294"/>
      <c r="E16551" s="294"/>
      <c r="I16551" s="294"/>
    </row>
    <row r="16552" spans="3:9">
      <c r="C16552" s="294"/>
      <c r="E16552" s="294"/>
      <c r="I16552" s="294"/>
    </row>
    <row r="16553" spans="3:9">
      <c r="C16553" s="294"/>
      <c r="E16553" s="294"/>
      <c r="I16553" s="294"/>
    </row>
    <row r="16554" spans="3:9">
      <c r="C16554" s="294"/>
      <c r="E16554" s="294"/>
      <c r="I16554" s="294"/>
    </row>
    <row r="16555" spans="3:9">
      <c r="C16555" s="294"/>
      <c r="E16555" s="294"/>
      <c r="I16555" s="294"/>
    </row>
    <row r="16556" spans="3:9">
      <c r="C16556" s="294"/>
      <c r="E16556" s="294"/>
      <c r="I16556" s="294"/>
    </row>
    <row r="16557" spans="3:9">
      <c r="C16557" s="294"/>
      <c r="E16557" s="294"/>
      <c r="I16557" s="294"/>
    </row>
    <row r="16558" spans="3:9">
      <c r="C16558" s="294"/>
      <c r="E16558" s="294"/>
      <c r="I16558" s="294"/>
    </row>
    <row r="16559" spans="3:9">
      <c r="C16559" s="294"/>
      <c r="E16559" s="294"/>
      <c r="I16559" s="294"/>
    </row>
    <row r="16560" spans="3:9">
      <c r="C16560" s="294"/>
      <c r="E16560" s="294"/>
      <c r="I16560" s="294"/>
    </row>
    <row r="16561" spans="3:9">
      <c r="C16561" s="294"/>
      <c r="E16561" s="294"/>
      <c r="I16561" s="294"/>
    </row>
    <row r="16562" spans="3:9">
      <c r="C16562" s="294"/>
      <c r="E16562" s="294"/>
      <c r="I16562" s="294"/>
    </row>
    <row r="16563" spans="3:9">
      <c r="C16563" s="294"/>
      <c r="E16563" s="294"/>
      <c r="I16563" s="294"/>
    </row>
    <row r="16564" spans="3:9">
      <c r="C16564" s="294"/>
      <c r="E16564" s="294"/>
      <c r="I16564" s="294"/>
    </row>
    <row r="16565" spans="3:9">
      <c r="C16565" s="294"/>
      <c r="E16565" s="294"/>
      <c r="I16565" s="294"/>
    </row>
    <row r="16566" spans="3:9">
      <c r="C16566" s="294"/>
      <c r="E16566" s="294"/>
      <c r="I16566" s="294"/>
    </row>
    <row r="16567" spans="3:9">
      <c r="C16567" s="294"/>
      <c r="E16567" s="294"/>
      <c r="I16567" s="294"/>
    </row>
    <row r="16568" spans="3:9">
      <c r="C16568" s="294"/>
      <c r="E16568" s="294"/>
      <c r="I16568" s="294"/>
    </row>
    <row r="16569" spans="3:9">
      <c r="C16569" s="294"/>
      <c r="E16569" s="294"/>
      <c r="I16569" s="294"/>
    </row>
    <row r="16570" spans="3:9">
      <c r="C16570" s="294"/>
      <c r="E16570" s="294"/>
      <c r="I16570" s="294"/>
    </row>
    <row r="16571" spans="3:9">
      <c r="C16571" s="294"/>
      <c r="E16571" s="294"/>
      <c r="I16571" s="294"/>
    </row>
    <row r="16572" spans="3:9">
      <c r="C16572" s="294"/>
      <c r="E16572" s="294"/>
      <c r="I16572" s="294"/>
    </row>
    <row r="16573" spans="3:9">
      <c r="C16573" s="294"/>
      <c r="E16573" s="294"/>
      <c r="I16573" s="294"/>
    </row>
    <row r="16574" spans="3:9">
      <c r="C16574" s="294"/>
      <c r="E16574" s="294"/>
      <c r="I16574" s="294"/>
    </row>
    <row r="16575" spans="3:9">
      <c r="C16575" s="294"/>
      <c r="E16575" s="294"/>
      <c r="I16575" s="294"/>
    </row>
    <row r="16576" spans="3:9">
      <c r="C16576" s="294"/>
      <c r="E16576" s="294"/>
      <c r="I16576" s="294"/>
    </row>
    <row r="16577" spans="3:9">
      <c r="C16577" s="294"/>
      <c r="E16577" s="294"/>
      <c r="I16577" s="294"/>
    </row>
    <row r="16578" spans="3:9">
      <c r="C16578" s="294"/>
      <c r="E16578" s="294"/>
      <c r="I16578" s="294"/>
    </row>
    <row r="16579" spans="3:9">
      <c r="C16579" s="294"/>
      <c r="E16579" s="294"/>
      <c r="I16579" s="294"/>
    </row>
    <row r="16580" spans="3:9">
      <c r="C16580" s="294"/>
      <c r="E16580" s="294"/>
      <c r="I16580" s="294"/>
    </row>
    <row r="16581" spans="3:9">
      <c r="C16581" s="294"/>
      <c r="E16581" s="294"/>
      <c r="I16581" s="294"/>
    </row>
    <row r="16582" spans="3:9">
      <c r="C16582" s="294"/>
      <c r="E16582" s="294"/>
      <c r="I16582" s="294"/>
    </row>
    <row r="16583" spans="3:9">
      <c r="C16583" s="294"/>
      <c r="E16583" s="294"/>
      <c r="I16583" s="294"/>
    </row>
    <row r="16584" spans="3:9">
      <c r="C16584" s="294"/>
      <c r="E16584" s="294"/>
      <c r="I16584" s="294"/>
    </row>
    <row r="16585" spans="3:9">
      <c r="C16585" s="294"/>
      <c r="E16585" s="294"/>
      <c r="I16585" s="294"/>
    </row>
    <row r="16586" spans="3:9">
      <c r="C16586" s="294"/>
      <c r="E16586" s="294"/>
      <c r="I16586" s="294"/>
    </row>
    <row r="16587" spans="3:9">
      <c r="C16587" s="294"/>
      <c r="E16587" s="294"/>
      <c r="I16587" s="294"/>
    </row>
    <row r="16588" spans="3:9">
      <c r="C16588" s="294"/>
      <c r="E16588" s="294"/>
      <c r="I16588" s="294"/>
    </row>
    <row r="16589" spans="3:9">
      <c r="C16589" s="294"/>
      <c r="E16589" s="294"/>
      <c r="I16589" s="294"/>
    </row>
    <row r="16590" spans="3:9">
      <c r="C16590" s="294"/>
      <c r="E16590" s="294"/>
      <c r="I16590" s="294"/>
    </row>
    <row r="16591" spans="3:9">
      <c r="C16591" s="294"/>
      <c r="E16591" s="294"/>
      <c r="I16591" s="294"/>
    </row>
    <row r="16592" spans="3:9">
      <c r="C16592" s="294"/>
      <c r="E16592" s="294"/>
      <c r="I16592" s="294"/>
    </row>
    <row r="16593" spans="3:9">
      <c r="C16593" s="294"/>
      <c r="E16593" s="294"/>
      <c r="I16593" s="294"/>
    </row>
    <row r="16594" spans="3:9">
      <c r="C16594" s="294"/>
      <c r="E16594" s="294"/>
      <c r="I16594" s="294"/>
    </row>
    <row r="16595" spans="3:9">
      <c r="C16595" s="294"/>
      <c r="E16595" s="294"/>
      <c r="I16595" s="294"/>
    </row>
    <row r="16596" spans="3:9">
      <c r="C16596" s="294"/>
      <c r="E16596" s="294"/>
      <c r="I16596" s="294"/>
    </row>
    <row r="16597" spans="3:9">
      <c r="C16597" s="294"/>
      <c r="E16597" s="294"/>
      <c r="I16597" s="294"/>
    </row>
    <row r="16598" spans="3:9">
      <c r="C16598" s="294"/>
      <c r="E16598" s="294"/>
      <c r="I16598" s="294"/>
    </row>
    <row r="16599" spans="3:9">
      <c r="C16599" s="294"/>
      <c r="E16599" s="294"/>
      <c r="I16599" s="294"/>
    </row>
    <row r="16600" spans="3:9">
      <c r="C16600" s="294"/>
      <c r="E16600" s="294"/>
      <c r="I16600" s="294"/>
    </row>
    <row r="16601" spans="3:9">
      <c r="C16601" s="294"/>
      <c r="E16601" s="294"/>
      <c r="I16601" s="294"/>
    </row>
    <row r="16602" spans="3:9">
      <c r="C16602" s="294"/>
      <c r="E16602" s="294"/>
      <c r="I16602" s="294"/>
    </row>
    <row r="16603" spans="3:9">
      <c r="C16603" s="294"/>
      <c r="E16603" s="294"/>
      <c r="I16603" s="294"/>
    </row>
    <row r="16604" spans="3:9">
      <c r="C16604" s="294"/>
      <c r="E16604" s="294"/>
      <c r="I16604" s="294"/>
    </row>
    <row r="16605" spans="3:9">
      <c r="C16605" s="294"/>
      <c r="E16605" s="294"/>
      <c r="I16605" s="294"/>
    </row>
    <row r="16606" spans="3:9">
      <c r="C16606" s="294"/>
      <c r="E16606" s="294"/>
      <c r="I16606" s="294"/>
    </row>
    <row r="16607" spans="3:9">
      <c r="C16607" s="294"/>
      <c r="E16607" s="294"/>
      <c r="I16607" s="294"/>
    </row>
    <row r="16608" spans="3:9">
      <c r="C16608" s="294"/>
      <c r="E16608" s="294"/>
      <c r="I16608" s="294"/>
    </row>
    <row r="16609" spans="3:9">
      <c r="C16609" s="294"/>
      <c r="E16609" s="294"/>
      <c r="I16609" s="294"/>
    </row>
    <row r="16610" spans="3:9">
      <c r="C16610" s="294"/>
      <c r="E16610" s="294"/>
      <c r="I16610" s="294"/>
    </row>
    <row r="16611" spans="3:9">
      <c r="C16611" s="294"/>
      <c r="E16611" s="294"/>
      <c r="I16611" s="294"/>
    </row>
    <row r="16612" spans="3:9">
      <c r="C16612" s="294"/>
      <c r="E16612" s="294"/>
      <c r="I16612" s="294"/>
    </row>
    <row r="16613" spans="3:9">
      <c r="C16613" s="294"/>
      <c r="E16613" s="294"/>
      <c r="I16613" s="294"/>
    </row>
    <row r="16614" spans="3:9">
      <c r="C16614" s="294"/>
      <c r="E16614" s="294"/>
      <c r="I16614" s="294"/>
    </row>
    <row r="16615" spans="3:9">
      <c r="C16615" s="294"/>
      <c r="E16615" s="294"/>
      <c r="I16615" s="294"/>
    </row>
    <row r="16616" spans="3:9">
      <c r="C16616" s="294"/>
      <c r="E16616" s="294"/>
      <c r="I16616" s="294"/>
    </row>
    <row r="16617" spans="3:9">
      <c r="C16617" s="294"/>
      <c r="E16617" s="294"/>
      <c r="I16617" s="294"/>
    </row>
    <row r="16618" spans="3:9">
      <c r="C16618" s="294"/>
      <c r="E16618" s="294"/>
      <c r="I16618" s="294"/>
    </row>
    <row r="16619" spans="3:9">
      <c r="C16619" s="294"/>
      <c r="E16619" s="294"/>
      <c r="I16619" s="294"/>
    </row>
    <row r="16620" spans="3:9">
      <c r="C16620" s="294"/>
      <c r="E16620" s="294"/>
      <c r="I16620" s="294"/>
    </row>
    <row r="16621" spans="3:9">
      <c r="C16621" s="294"/>
      <c r="E16621" s="294"/>
      <c r="I16621" s="294"/>
    </row>
    <row r="16622" spans="3:9">
      <c r="C16622" s="294"/>
      <c r="E16622" s="294"/>
      <c r="I16622" s="294"/>
    </row>
    <row r="16623" spans="3:9">
      <c r="C16623" s="294"/>
      <c r="E16623" s="294"/>
      <c r="I16623" s="294"/>
    </row>
    <row r="16624" spans="3:9">
      <c r="C16624" s="294"/>
      <c r="E16624" s="294"/>
      <c r="I16624" s="294"/>
    </row>
    <row r="16625" spans="3:9">
      <c r="C16625" s="294"/>
      <c r="E16625" s="294"/>
      <c r="I16625" s="294"/>
    </row>
    <row r="16626" spans="3:9">
      <c r="C16626" s="294"/>
      <c r="E16626" s="294"/>
      <c r="I16626" s="294"/>
    </row>
    <row r="16627" spans="3:9">
      <c r="C16627" s="294"/>
      <c r="E16627" s="294"/>
      <c r="I16627" s="294"/>
    </row>
    <row r="16628" spans="3:9">
      <c r="C16628" s="294"/>
      <c r="E16628" s="294"/>
      <c r="I16628" s="294"/>
    </row>
    <row r="16629" spans="3:9">
      <c r="C16629" s="294"/>
      <c r="E16629" s="294"/>
      <c r="I16629" s="294"/>
    </row>
    <row r="16630" spans="3:9">
      <c r="C16630" s="294"/>
      <c r="E16630" s="294"/>
      <c r="I16630" s="294"/>
    </row>
    <row r="16631" spans="3:9">
      <c r="C16631" s="294"/>
      <c r="E16631" s="294"/>
      <c r="I16631" s="294"/>
    </row>
    <row r="16632" spans="3:9">
      <c r="C16632" s="294"/>
      <c r="E16632" s="294"/>
      <c r="I16632" s="294"/>
    </row>
    <row r="16633" spans="3:9">
      <c r="C16633" s="294"/>
      <c r="E16633" s="294"/>
      <c r="I16633" s="294"/>
    </row>
    <row r="16634" spans="3:9">
      <c r="C16634" s="294"/>
      <c r="E16634" s="294"/>
      <c r="I16634" s="294"/>
    </row>
    <row r="16635" spans="3:9">
      <c r="C16635" s="294"/>
      <c r="E16635" s="294"/>
      <c r="I16635" s="294"/>
    </row>
    <row r="16636" spans="3:9">
      <c r="C16636" s="294"/>
      <c r="E16636" s="294"/>
      <c r="I16636" s="294"/>
    </row>
    <row r="16637" spans="3:9">
      <c r="C16637" s="294"/>
      <c r="E16637" s="294"/>
      <c r="I16637" s="294"/>
    </row>
    <row r="16638" spans="3:9">
      <c r="C16638" s="294"/>
      <c r="E16638" s="294"/>
      <c r="I16638" s="294"/>
    </row>
    <row r="16639" spans="3:9">
      <c r="C16639" s="294"/>
      <c r="E16639" s="294"/>
      <c r="I16639" s="294"/>
    </row>
    <row r="16640" spans="3:9">
      <c r="C16640" s="294"/>
      <c r="E16640" s="294"/>
      <c r="I16640" s="294"/>
    </row>
    <row r="16641" spans="3:9">
      <c r="C16641" s="294"/>
      <c r="E16641" s="294"/>
      <c r="I16641" s="294"/>
    </row>
    <row r="16642" spans="3:9">
      <c r="C16642" s="294"/>
      <c r="E16642" s="294"/>
      <c r="I16642" s="294"/>
    </row>
    <row r="16643" spans="3:9">
      <c r="C16643" s="294"/>
      <c r="E16643" s="294"/>
      <c r="I16643" s="294"/>
    </row>
    <row r="16644" spans="3:9">
      <c r="C16644" s="294"/>
      <c r="E16644" s="294"/>
      <c r="I16644" s="294"/>
    </row>
    <row r="16645" spans="3:9">
      <c r="C16645" s="294"/>
      <c r="E16645" s="294"/>
      <c r="I16645" s="294"/>
    </row>
    <row r="16646" spans="3:9">
      <c r="C16646" s="294"/>
      <c r="E16646" s="294"/>
      <c r="I16646" s="294"/>
    </row>
    <row r="16647" spans="3:9">
      <c r="C16647" s="294"/>
      <c r="E16647" s="294"/>
      <c r="I16647" s="294"/>
    </row>
    <row r="16648" spans="3:9">
      <c r="C16648" s="294"/>
      <c r="E16648" s="294"/>
      <c r="I16648" s="294"/>
    </row>
    <row r="16649" spans="3:9">
      <c r="C16649" s="294"/>
      <c r="E16649" s="294"/>
      <c r="I16649" s="294"/>
    </row>
    <row r="16650" spans="3:9">
      <c r="C16650" s="294"/>
      <c r="E16650" s="294"/>
      <c r="I16650" s="294"/>
    </row>
    <row r="16651" spans="3:9">
      <c r="C16651" s="294"/>
      <c r="E16651" s="294"/>
      <c r="I16651" s="294"/>
    </row>
    <row r="16652" spans="3:9">
      <c r="C16652" s="294"/>
      <c r="E16652" s="294"/>
      <c r="I16652" s="294"/>
    </row>
    <row r="16653" spans="3:9">
      <c r="C16653" s="294"/>
      <c r="E16653" s="294"/>
      <c r="I16653" s="294"/>
    </row>
    <row r="16654" spans="3:9">
      <c r="C16654" s="294"/>
      <c r="E16654" s="294"/>
      <c r="I16654" s="294"/>
    </row>
    <row r="16655" spans="3:9">
      <c r="C16655" s="294"/>
      <c r="E16655" s="294"/>
      <c r="I16655" s="294"/>
    </row>
    <row r="16656" spans="3:9">
      <c r="C16656" s="294"/>
      <c r="E16656" s="294"/>
      <c r="I16656" s="294"/>
    </row>
    <row r="16657" spans="3:9">
      <c r="C16657" s="294"/>
      <c r="E16657" s="294"/>
      <c r="I16657" s="294"/>
    </row>
    <row r="16658" spans="3:9">
      <c r="C16658" s="294"/>
      <c r="E16658" s="294"/>
      <c r="I16658" s="294"/>
    </row>
    <row r="16659" spans="3:9">
      <c r="C16659" s="294"/>
      <c r="E16659" s="294"/>
      <c r="I16659" s="294"/>
    </row>
    <row r="16660" spans="3:9">
      <c r="C16660" s="294"/>
      <c r="E16660" s="294"/>
      <c r="I16660" s="294"/>
    </row>
    <row r="16661" spans="3:9">
      <c r="C16661" s="294"/>
      <c r="E16661" s="294"/>
      <c r="I16661" s="294"/>
    </row>
    <row r="16662" spans="3:9">
      <c r="C16662" s="294"/>
      <c r="E16662" s="294"/>
      <c r="I16662" s="294"/>
    </row>
    <row r="16663" spans="3:9">
      <c r="C16663" s="294"/>
      <c r="E16663" s="294"/>
      <c r="I16663" s="294"/>
    </row>
    <row r="16664" spans="3:9">
      <c r="C16664" s="294"/>
      <c r="E16664" s="294"/>
      <c r="I16664" s="294"/>
    </row>
    <row r="16665" spans="3:9">
      <c r="C16665" s="294"/>
      <c r="E16665" s="294"/>
      <c r="I16665" s="294"/>
    </row>
    <row r="16666" spans="3:9">
      <c r="C16666" s="294"/>
      <c r="E16666" s="294"/>
      <c r="I16666" s="294"/>
    </row>
    <row r="16667" spans="3:9">
      <c r="C16667" s="294"/>
      <c r="E16667" s="294"/>
      <c r="I16667" s="294"/>
    </row>
    <row r="16668" spans="3:9">
      <c r="C16668" s="294"/>
      <c r="E16668" s="294"/>
      <c r="I16668" s="294"/>
    </row>
    <row r="16669" spans="3:9">
      <c r="C16669" s="294"/>
      <c r="E16669" s="294"/>
      <c r="I16669" s="294"/>
    </row>
    <row r="16670" spans="3:9">
      <c r="C16670" s="294"/>
      <c r="E16670" s="294"/>
      <c r="I16670" s="294"/>
    </row>
    <row r="16671" spans="3:9">
      <c r="C16671" s="294"/>
      <c r="E16671" s="294"/>
      <c r="I16671" s="294"/>
    </row>
    <row r="16672" spans="3:9">
      <c r="C16672" s="294"/>
      <c r="E16672" s="294"/>
      <c r="I16672" s="294"/>
    </row>
    <row r="16673" spans="3:9">
      <c r="C16673" s="294"/>
      <c r="E16673" s="294"/>
      <c r="I16673" s="294"/>
    </row>
    <row r="16674" spans="3:9">
      <c r="C16674" s="294"/>
      <c r="E16674" s="294"/>
      <c r="I16674" s="294"/>
    </row>
    <row r="16675" spans="3:9">
      <c r="C16675" s="294"/>
      <c r="E16675" s="294"/>
      <c r="I16675" s="294"/>
    </row>
    <row r="16676" spans="3:9">
      <c r="C16676" s="294"/>
      <c r="E16676" s="294"/>
      <c r="I16676" s="294"/>
    </row>
    <row r="16677" spans="3:9">
      <c r="C16677" s="294"/>
      <c r="E16677" s="294"/>
      <c r="I16677" s="294"/>
    </row>
    <row r="16678" spans="3:9">
      <c r="C16678" s="294"/>
      <c r="E16678" s="294"/>
      <c r="I16678" s="294"/>
    </row>
    <row r="16679" spans="3:9">
      <c r="C16679" s="294"/>
      <c r="E16679" s="294"/>
      <c r="I16679" s="294"/>
    </row>
    <row r="16680" spans="3:9">
      <c r="C16680" s="294"/>
      <c r="E16680" s="294"/>
      <c r="I16680" s="294"/>
    </row>
    <row r="16681" spans="3:9">
      <c r="C16681" s="294"/>
      <c r="E16681" s="294"/>
      <c r="I16681" s="294"/>
    </row>
    <row r="16682" spans="3:9">
      <c r="C16682" s="294"/>
      <c r="E16682" s="294"/>
      <c r="I16682" s="294"/>
    </row>
    <row r="16683" spans="3:9">
      <c r="C16683" s="294"/>
      <c r="E16683" s="294"/>
      <c r="I16683" s="294"/>
    </row>
    <row r="16684" spans="3:9">
      <c r="C16684" s="294"/>
      <c r="E16684" s="294"/>
      <c r="I16684" s="294"/>
    </row>
    <row r="16685" spans="3:9">
      <c r="C16685" s="294"/>
      <c r="E16685" s="294"/>
      <c r="I16685" s="294"/>
    </row>
    <row r="16686" spans="3:9">
      <c r="C16686" s="294"/>
      <c r="E16686" s="294"/>
      <c r="I16686" s="294"/>
    </row>
    <row r="16687" spans="3:9">
      <c r="C16687" s="294"/>
      <c r="E16687" s="294"/>
      <c r="I16687" s="294"/>
    </row>
    <row r="16688" spans="3:9">
      <c r="C16688" s="294"/>
      <c r="E16688" s="294"/>
      <c r="I16688" s="294"/>
    </row>
    <row r="16689" spans="3:9">
      <c r="C16689" s="294"/>
      <c r="E16689" s="294"/>
      <c r="I16689" s="294"/>
    </row>
    <row r="16690" spans="3:9">
      <c r="C16690" s="294"/>
      <c r="E16690" s="294"/>
      <c r="I16690" s="294"/>
    </row>
    <row r="16691" spans="3:9">
      <c r="C16691" s="294"/>
      <c r="E16691" s="294"/>
      <c r="I16691" s="294"/>
    </row>
    <row r="16692" spans="3:9">
      <c r="C16692" s="294"/>
      <c r="E16692" s="294"/>
      <c r="I16692" s="294"/>
    </row>
    <row r="16693" spans="3:9">
      <c r="C16693" s="294"/>
      <c r="E16693" s="294"/>
      <c r="I16693" s="294"/>
    </row>
    <row r="16694" spans="3:9">
      <c r="C16694" s="294"/>
      <c r="E16694" s="294"/>
      <c r="I16694" s="294"/>
    </row>
    <row r="16695" spans="3:9">
      <c r="C16695" s="294"/>
      <c r="E16695" s="294"/>
      <c r="I16695" s="294"/>
    </row>
    <row r="16696" spans="3:9">
      <c r="C16696" s="294"/>
      <c r="E16696" s="294"/>
      <c r="I16696" s="294"/>
    </row>
    <row r="16697" spans="3:9">
      <c r="C16697" s="294"/>
      <c r="E16697" s="294"/>
      <c r="I16697" s="294"/>
    </row>
    <row r="16698" spans="3:9">
      <c r="C16698" s="294"/>
      <c r="E16698" s="294"/>
      <c r="I16698" s="294"/>
    </row>
    <row r="16699" spans="3:9">
      <c r="C16699" s="294"/>
      <c r="E16699" s="294"/>
      <c r="I16699" s="294"/>
    </row>
    <row r="16700" spans="3:9">
      <c r="C16700" s="294"/>
      <c r="E16700" s="294"/>
      <c r="I16700" s="294"/>
    </row>
    <row r="16701" spans="3:9">
      <c r="C16701" s="294"/>
      <c r="E16701" s="294"/>
      <c r="I16701" s="294"/>
    </row>
    <row r="16702" spans="3:9">
      <c r="C16702" s="294"/>
      <c r="E16702" s="294"/>
      <c r="I16702" s="294"/>
    </row>
    <row r="16703" spans="3:9">
      <c r="C16703" s="294"/>
      <c r="E16703" s="294"/>
      <c r="I16703" s="294"/>
    </row>
    <row r="16704" spans="3:9">
      <c r="C16704" s="294"/>
      <c r="E16704" s="294"/>
      <c r="I16704" s="294"/>
    </row>
    <row r="16705" spans="3:9">
      <c r="C16705" s="294"/>
      <c r="E16705" s="294"/>
      <c r="I16705" s="294"/>
    </row>
    <row r="16706" spans="3:9">
      <c r="C16706" s="294"/>
      <c r="E16706" s="294"/>
      <c r="I16706" s="294"/>
    </row>
    <row r="16707" spans="3:9">
      <c r="C16707" s="294"/>
      <c r="E16707" s="294"/>
      <c r="I16707" s="294"/>
    </row>
    <row r="16708" spans="3:9">
      <c r="C16708" s="294"/>
      <c r="E16708" s="294"/>
      <c r="I16708" s="294"/>
    </row>
    <row r="16709" spans="3:9">
      <c r="C16709" s="294"/>
      <c r="E16709" s="294"/>
      <c r="I16709" s="294"/>
    </row>
    <row r="16710" spans="3:9">
      <c r="C16710" s="294"/>
      <c r="E16710" s="294"/>
      <c r="I16710" s="294"/>
    </row>
    <row r="16711" spans="3:9">
      <c r="C16711" s="294"/>
      <c r="E16711" s="294"/>
      <c r="I16711" s="294"/>
    </row>
    <row r="16712" spans="3:9">
      <c r="C16712" s="294"/>
      <c r="E16712" s="294"/>
      <c r="I16712" s="294"/>
    </row>
    <row r="16713" spans="3:9">
      <c r="C16713" s="294"/>
      <c r="E16713" s="294"/>
      <c r="I16713" s="294"/>
    </row>
    <row r="16714" spans="3:9">
      <c r="C16714" s="294"/>
      <c r="E16714" s="294"/>
      <c r="I16714" s="294"/>
    </row>
    <row r="16715" spans="3:9">
      <c r="C16715" s="294"/>
      <c r="E16715" s="294"/>
      <c r="I16715" s="294"/>
    </row>
    <row r="16716" spans="3:9">
      <c r="C16716" s="294"/>
      <c r="E16716" s="294"/>
      <c r="I16716" s="294"/>
    </row>
    <row r="16717" spans="3:9">
      <c r="C16717" s="294"/>
      <c r="E16717" s="294"/>
      <c r="I16717" s="294"/>
    </row>
    <row r="16718" spans="3:9">
      <c r="C16718" s="294"/>
      <c r="E16718" s="294"/>
      <c r="I16718" s="294"/>
    </row>
    <row r="16719" spans="3:9">
      <c r="C16719" s="294"/>
      <c r="E16719" s="294"/>
      <c r="I16719" s="294"/>
    </row>
    <row r="16720" spans="3:9">
      <c r="C16720" s="294"/>
      <c r="E16720" s="294"/>
      <c r="I16720" s="294"/>
    </row>
    <row r="16721" spans="3:9">
      <c r="C16721" s="294"/>
      <c r="E16721" s="294"/>
      <c r="I16721" s="294"/>
    </row>
    <row r="16722" spans="3:9">
      <c r="C16722" s="294"/>
      <c r="E16722" s="294"/>
      <c r="I16722" s="294"/>
    </row>
    <row r="16723" spans="3:9">
      <c r="C16723" s="294"/>
      <c r="E16723" s="294"/>
      <c r="I16723" s="294"/>
    </row>
    <row r="16724" spans="3:9">
      <c r="C16724" s="294"/>
      <c r="E16724" s="294"/>
      <c r="I16724" s="294"/>
    </row>
    <row r="16725" spans="3:9">
      <c r="C16725" s="294"/>
      <c r="E16725" s="294"/>
      <c r="I16725" s="294"/>
    </row>
    <row r="16726" spans="3:9">
      <c r="C16726" s="294"/>
      <c r="E16726" s="294"/>
      <c r="I16726" s="294"/>
    </row>
    <row r="16727" spans="3:9">
      <c r="C16727" s="294"/>
      <c r="E16727" s="294"/>
      <c r="I16727" s="294"/>
    </row>
    <row r="16728" spans="3:9">
      <c r="C16728" s="294"/>
      <c r="E16728" s="294"/>
      <c r="I16728" s="294"/>
    </row>
    <row r="16729" spans="3:9">
      <c r="C16729" s="294"/>
      <c r="E16729" s="294"/>
      <c r="I16729" s="294"/>
    </row>
    <row r="16730" spans="3:9">
      <c r="C16730" s="294"/>
      <c r="E16730" s="294"/>
      <c r="I16730" s="294"/>
    </row>
    <row r="16731" spans="3:9">
      <c r="C16731" s="294"/>
      <c r="E16731" s="294"/>
      <c r="I16731" s="294"/>
    </row>
    <row r="16732" spans="3:9">
      <c r="C16732" s="294"/>
      <c r="E16732" s="294"/>
      <c r="I16732" s="294"/>
    </row>
    <row r="16733" spans="3:9">
      <c r="C16733" s="294"/>
      <c r="E16733" s="294"/>
      <c r="I16733" s="294"/>
    </row>
    <row r="16734" spans="3:9">
      <c r="C16734" s="294"/>
      <c r="E16734" s="294"/>
      <c r="I16734" s="294"/>
    </row>
    <row r="16735" spans="3:9">
      <c r="C16735" s="294"/>
      <c r="E16735" s="294"/>
      <c r="I16735" s="294"/>
    </row>
    <row r="16736" spans="3:9">
      <c r="C16736" s="294"/>
      <c r="E16736" s="294"/>
      <c r="I16736" s="294"/>
    </row>
    <row r="16737" spans="3:9">
      <c r="C16737" s="294"/>
      <c r="E16737" s="294"/>
      <c r="I16737" s="294"/>
    </row>
    <row r="16738" spans="3:9">
      <c r="C16738" s="294"/>
      <c r="E16738" s="294"/>
      <c r="I16738" s="294"/>
    </row>
    <row r="16739" spans="3:9">
      <c r="C16739" s="294"/>
      <c r="E16739" s="294"/>
      <c r="I16739" s="294"/>
    </row>
    <row r="16740" spans="3:9">
      <c r="C16740" s="294"/>
      <c r="E16740" s="294"/>
      <c r="I16740" s="294"/>
    </row>
    <row r="16741" spans="3:9">
      <c r="C16741" s="294"/>
      <c r="E16741" s="294"/>
      <c r="I16741" s="294"/>
    </row>
    <row r="16742" spans="3:9">
      <c r="C16742" s="294"/>
      <c r="E16742" s="294"/>
      <c r="I16742" s="294"/>
    </row>
    <row r="16743" spans="3:9">
      <c r="C16743" s="294"/>
      <c r="E16743" s="294"/>
      <c r="I16743" s="294"/>
    </row>
    <row r="16744" spans="3:9">
      <c r="C16744" s="294"/>
      <c r="E16744" s="294"/>
      <c r="I16744" s="294"/>
    </row>
    <row r="16745" spans="3:9">
      <c r="C16745" s="294"/>
      <c r="E16745" s="294"/>
      <c r="I16745" s="294"/>
    </row>
    <row r="16746" spans="3:9">
      <c r="C16746" s="294"/>
      <c r="E16746" s="294"/>
      <c r="I16746" s="294"/>
    </row>
    <row r="16747" spans="3:9">
      <c r="C16747" s="294"/>
      <c r="E16747" s="294"/>
      <c r="I16747" s="294"/>
    </row>
    <row r="16748" spans="3:9">
      <c r="C16748" s="294"/>
      <c r="E16748" s="294"/>
      <c r="I16748" s="294"/>
    </row>
    <row r="16749" spans="3:9">
      <c r="C16749" s="294"/>
      <c r="E16749" s="294"/>
      <c r="I16749" s="294"/>
    </row>
    <row r="16750" spans="3:9">
      <c r="C16750" s="294"/>
      <c r="E16750" s="294"/>
      <c r="I16750" s="294"/>
    </row>
    <row r="16751" spans="3:9">
      <c r="C16751" s="294"/>
      <c r="E16751" s="294"/>
      <c r="I16751" s="294"/>
    </row>
    <row r="16752" spans="3:9">
      <c r="C16752" s="294"/>
      <c r="E16752" s="294"/>
      <c r="I16752" s="294"/>
    </row>
    <row r="16753" spans="3:9">
      <c r="C16753" s="294"/>
      <c r="E16753" s="294"/>
      <c r="I16753" s="294"/>
    </row>
    <row r="16754" spans="3:9">
      <c r="C16754" s="294"/>
      <c r="E16754" s="294"/>
      <c r="I16754" s="294"/>
    </row>
    <row r="16755" spans="3:9">
      <c r="C16755" s="294"/>
      <c r="E16755" s="294"/>
      <c r="I16755" s="294"/>
    </row>
    <row r="16756" spans="3:9">
      <c r="C16756" s="294"/>
      <c r="E16756" s="294"/>
      <c r="I16756" s="294"/>
    </row>
    <row r="16757" spans="3:9">
      <c r="C16757" s="294"/>
      <c r="E16757" s="294"/>
      <c r="I16757" s="294"/>
    </row>
    <row r="16758" spans="3:9">
      <c r="C16758" s="294"/>
      <c r="E16758" s="294"/>
      <c r="I16758" s="294"/>
    </row>
    <row r="16759" spans="3:9">
      <c r="C16759" s="294"/>
      <c r="E16759" s="294"/>
      <c r="I16759" s="294"/>
    </row>
    <row r="16760" spans="3:9">
      <c r="C16760" s="294"/>
      <c r="E16760" s="294"/>
      <c r="I16760" s="294"/>
    </row>
    <row r="16761" spans="3:9">
      <c r="C16761" s="294"/>
      <c r="E16761" s="294"/>
      <c r="I16761" s="294"/>
    </row>
    <row r="16762" spans="3:9">
      <c r="C16762" s="294"/>
      <c r="E16762" s="294"/>
      <c r="I16762" s="294"/>
    </row>
    <row r="16763" spans="3:9">
      <c r="C16763" s="294"/>
      <c r="E16763" s="294"/>
      <c r="I16763" s="294"/>
    </row>
    <row r="16764" spans="3:9">
      <c r="C16764" s="294"/>
      <c r="E16764" s="294"/>
      <c r="I16764" s="294"/>
    </row>
    <row r="16765" spans="3:9">
      <c r="C16765" s="294"/>
      <c r="E16765" s="294"/>
      <c r="I16765" s="294"/>
    </row>
    <row r="16766" spans="3:9">
      <c r="C16766" s="294"/>
      <c r="E16766" s="294"/>
      <c r="I16766" s="294"/>
    </row>
    <row r="16767" spans="3:9">
      <c r="C16767" s="294"/>
      <c r="E16767" s="294"/>
      <c r="I16767" s="294"/>
    </row>
    <row r="16768" spans="3:9">
      <c r="C16768" s="294"/>
      <c r="E16768" s="294"/>
      <c r="I16768" s="294"/>
    </row>
    <row r="16769" spans="3:9">
      <c r="C16769" s="294"/>
      <c r="E16769" s="294"/>
      <c r="I16769" s="294"/>
    </row>
    <row r="16770" spans="3:9">
      <c r="C16770" s="294"/>
      <c r="E16770" s="294"/>
      <c r="I16770" s="294"/>
    </row>
    <row r="16771" spans="3:9">
      <c r="C16771" s="294"/>
      <c r="E16771" s="294"/>
      <c r="I16771" s="294"/>
    </row>
    <row r="16772" spans="3:9">
      <c r="C16772" s="294"/>
      <c r="E16772" s="294"/>
      <c r="I16772" s="294"/>
    </row>
    <row r="16773" spans="3:9">
      <c r="C16773" s="294"/>
      <c r="E16773" s="294"/>
      <c r="I16773" s="294"/>
    </row>
    <row r="16774" spans="3:9">
      <c r="C16774" s="294"/>
      <c r="E16774" s="294"/>
      <c r="I16774" s="294"/>
    </row>
    <row r="16775" spans="3:9">
      <c r="C16775" s="294"/>
      <c r="E16775" s="294"/>
      <c r="I16775" s="294"/>
    </row>
    <row r="16776" spans="3:9">
      <c r="C16776" s="294"/>
      <c r="E16776" s="294"/>
      <c r="I16776" s="294"/>
    </row>
    <row r="16777" spans="3:9">
      <c r="C16777" s="294"/>
      <c r="E16777" s="294"/>
      <c r="I16777" s="294"/>
    </row>
    <row r="16778" spans="3:9">
      <c r="C16778" s="294"/>
      <c r="E16778" s="294"/>
      <c r="I16778" s="294"/>
    </row>
    <row r="16779" spans="3:9">
      <c r="C16779" s="294"/>
      <c r="E16779" s="294"/>
      <c r="I16779" s="294"/>
    </row>
    <row r="16780" spans="3:9">
      <c r="C16780" s="294"/>
      <c r="E16780" s="294"/>
      <c r="I16780" s="294"/>
    </row>
    <row r="16781" spans="3:9">
      <c r="C16781" s="294"/>
      <c r="E16781" s="294"/>
      <c r="I16781" s="294"/>
    </row>
    <row r="16782" spans="3:9">
      <c r="C16782" s="294"/>
      <c r="E16782" s="294"/>
      <c r="I16782" s="294"/>
    </row>
    <row r="16783" spans="3:9">
      <c r="C16783" s="294"/>
      <c r="E16783" s="294"/>
      <c r="I16783" s="294"/>
    </row>
    <row r="16784" spans="3:9">
      <c r="C16784" s="294"/>
      <c r="E16784" s="294"/>
      <c r="I16784" s="294"/>
    </row>
    <row r="16785" spans="3:9">
      <c r="C16785" s="294"/>
      <c r="E16785" s="294"/>
      <c r="I16785" s="294"/>
    </row>
    <row r="16786" spans="3:9">
      <c r="C16786" s="294"/>
      <c r="E16786" s="294"/>
      <c r="I16786" s="294"/>
    </row>
    <row r="16787" spans="3:9">
      <c r="C16787" s="294"/>
      <c r="E16787" s="294"/>
      <c r="I16787" s="294"/>
    </row>
    <row r="16788" spans="3:9">
      <c r="C16788" s="294"/>
      <c r="E16788" s="294"/>
      <c r="I16788" s="294"/>
    </row>
    <row r="16789" spans="3:9">
      <c r="C16789" s="294"/>
      <c r="E16789" s="294"/>
      <c r="I16789" s="294"/>
    </row>
    <row r="16790" spans="3:9">
      <c r="C16790" s="294"/>
      <c r="E16790" s="294"/>
      <c r="I16790" s="294"/>
    </row>
    <row r="16791" spans="3:9">
      <c r="C16791" s="294"/>
      <c r="E16791" s="294"/>
      <c r="I16791" s="294"/>
    </row>
    <row r="16792" spans="3:9">
      <c r="C16792" s="294"/>
      <c r="E16792" s="294"/>
      <c r="I16792" s="294"/>
    </row>
    <row r="16793" spans="3:9">
      <c r="C16793" s="294"/>
      <c r="E16793" s="294"/>
      <c r="I16793" s="294"/>
    </row>
    <row r="16794" spans="3:9">
      <c r="C16794" s="294"/>
      <c r="E16794" s="294"/>
      <c r="I16794" s="294"/>
    </row>
    <row r="16795" spans="3:9">
      <c r="C16795" s="294"/>
      <c r="E16795" s="294"/>
      <c r="I16795" s="294"/>
    </row>
    <row r="16796" spans="3:9">
      <c r="C16796" s="294"/>
      <c r="E16796" s="294"/>
      <c r="I16796" s="294"/>
    </row>
    <row r="16797" spans="3:9">
      <c r="C16797" s="294"/>
      <c r="E16797" s="294"/>
      <c r="I16797" s="294"/>
    </row>
    <row r="16798" spans="3:9">
      <c r="C16798" s="294"/>
      <c r="E16798" s="294"/>
      <c r="I16798" s="294"/>
    </row>
    <row r="16799" spans="3:9">
      <c r="C16799" s="294"/>
      <c r="E16799" s="294"/>
      <c r="I16799" s="294"/>
    </row>
    <row r="16800" spans="3:9">
      <c r="C16800" s="294"/>
      <c r="E16800" s="294"/>
      <c r="I16800" s="294"/>
    </row>
    <row r="16801" spans="3:9">
      <c r="C16801" s="294"/>
      <c r="E16801" s="294"/>
      <c r="I16801" s="294"/>
    </row>
    <row r="16802" spans="3:9">
      <c r="C16802" s="294"/>
      <c r="E16802" s="294"/>
      <c r="I16802" s="294"/>
    </row>
    <row r="16803" spans="3:9">
      <c r="C16803" s="294"/>
      <c r="E16803" s="294"/>
      <c r="I16803" s="294"/>
    </row>
    <row r="16804" spans="3:9">
      <c r="C16804" s="294"/>
      <c r="E16804" s="294"/>
      <c r="I16804" s="294"/>
    </row>
    <row r="16805" spans="3:9">
      <c r="C16805" s="294"/>
      <c r="E16805" s="294"/>
      <c r="I16805" s="294"/>
    </row>
    <row r="16806" spans="3:9">
      <c r="C16806" s="294"/>
      <c r="E16806" s="294"/>
      <c r="I16806" s="294"/>
    </row>
    <row r="16807" spans="3:9">
      <c r="C16807" s="294"/>
      <c r="E16807" s="294"/>
      <c r="I16807" s="294"/>
    </row>
    <row r="16808" spans="3:9">
      <c r="C16808" s="294"/>
      <c r="E16808" s="294"/>
      <c r="I16808" s="294"/>
    </row>
    <row r="16809" spans="3:9">
      <c r="C16809" s="294"/>
      <c r="E16809" s="294"/>
      <c r="I16809" s="294"/>
    </row>
    <row r="16810" spans="3:9">
      <c r="C16810" s="294"/>
      <c r="E16810" s="294"/>
      <c r="I16810" s="294"/>
    </row>
    <row r="16811" spans="3:9">
      <c r="C16811" s="294"/>
      <c r="E16811" s="294"/>
      <c r="I16811" s="294"/>
    </row>
    <row r="16812" spans="3:9">
      <c r="C16812" s="294"/>
      <c r="E16812" s="294"/>
      <c r="I16812" s="294"/>
    </row>
    <row r="16813" spans="3:9">
      <c r="C16813" s="294"/>
      <c r="E16813" s="294"/>
      <c r="I16813" s="294"/>
    </row>
    <row r="16814" spans="3:9">
      <c r="C16814" s="294"/>
      <c r="E16814" s="294"/>
      <c r="I16814" s="294"/>
    </row>
    <row r="16815" spans="3:9">
      <c r="C16815" s="294"/>
      <c r="E16815" s="294"/>
      <c r="I16815" s="294"/>
    </row>
    <row r="16816" spans="3:9">
      <c r="C16816" s="294"/>
      <c r="E16816" s="294"/>
      <c r="I16816" s="294"/>
    </row>
    <row r="16817" spans="3:9">
      <c r="C16817" s="294"/>
      <c r="E16817" s="294"/>
      <c r="I16817" s="294"/>
    </row>
    <row r="16818" spans="3:9">
      <c r="C16818" s="294"/>
      <c r="E16818" s="294"/>
      <c r="I16818" s="294"/>
    </row>
    <row r="16819" spans="3:9">
      <c r="C16819" s="294"/>
      <c r="E16819" s="294"/>
      <c r="I16819" s="294"/>
    </row>
    <row r="16820" spans="3:9">
      <c r="C16820" s="294"/>
      <c r="E16820" s="294"/>
      <c r="I16820" s="294"/>
    </row>
    <row r="16821" spans="3:9">
      <c r="C16821" s="294"/>
      <c r="E16821" s="294"/>
      <c r="I16821" s="294"/>
    </row>
    <row r="16822" spans="3:9">
      <c r="C16822" s="294"/>
      <c r="E16822" s="294"/>
      <c r="I16822" s="294"/>
    </row>
    <row r="16823" spans="3:9">
      <c r="C16823" s="294"/>
      <c r="E16823" s="294"/>
      <c r="I16823" s="294"/>
    </row>
    <row r="16824" spans="3:9">
      <c r="C16824" s="294"/>
      <c r="E16824" s="294"/>
      <c r="I16824" s="294"/>
    </row>
    <row r="16825" spans="3:9">
      <c r="C16825" s="294"/>
      <c r="E16825" s="294"/>
      <c r="I16825" s="294"/>
    </row>
    <row r="16826" spans="3:9">
      <c r="C16826" s="294"/>
      <c r="E16826" s="294"/>
      <c r="I16826" s="294"/>
    </row>
    <row r="16827" spans="3:9">
      <c r="C16827" s="294"/>
      <c r="E16827" s="294"/>
      <c r="I16827" s="294"/>
    </row>
    <row r="16828" spans="3:9">
      <c r="C16828" s="294"/>
      <c r="E16828" s="294"/>
      <c r="I16828" s="294"/>
    </row>
    <row r="16829" spans="3:9">
      <c r="C16829" s="294"/>
      <c r="E16829" s="294"/>
      <c r="I16829" s="294"/>
    </row>
    <row r="16830" spans="3:9">
      <c r="C16830" s="294"/>
      <c r="E16830" s="294"/>
      <c r="I16830" s="294"/>
    </row>
    <row r="16831" spans="3:9">
      <c r="C16831" s="294"/>
      <c r="E16831" s="294"/>
      <c r="I16831" s="294"/>
    </row>
    <row r="16832" spans="3:9">
      <c r="C16832" s="294"/>
      <c r="E16832" s="294"/>
      <c r="I16832" s="294"/>
    </row>
    <row r="16833" spans="3:9">
      <c r="C16833" s="294"/>
      <c r="E16833" s="294"/>
      <c r="I16833" s="294"/>
    </row>
    <row r="16834" spans="3:9">
      <c r="C16834" s="294"/>
      <c r="E16834" s="294"/>
      <c r="I16834" s="294"/>
    </row>
    <row r="16835" spans="3:9">
      <c r="C16835" s="294"/>
      <c r="E16835" s="294"/>
      <c r="I16835" s="294"/>
    </row>
    <row r="16836" spans="3:9">
      <c r="C16836" s="294"/>
      <c r="E16836" s="294"/>
      <c r="I16836" s="294"/>
    </row>
    <row r="16837" spans="3:9">
      <c r="C16837" s="294"/>
      <c r="E16837" s="294"/>
      <c r="I16837" s="294"/>
    </row>
    <row r="16838" spans="3:9">
      <c r="C16838" s="294"/>
      <c r="E16838" s="294"/>
      <c r="I16838" s="294"/>
    </row>
    <row r="16839" spans="3:9">
      <c r="C16839" s="294"/>
      <c r="E16839" s="294"/>
      <c r="I16839" s="294"/>
    </row>
    <row r="16840" spans="3:9">
      <c r="C16840" s="294"/>
      <c r="E16840" s="294"/>
      <c r="I16840" s="294"/>
    </row>
    <row r="16841" spans="3:9">
      <c r="C16841" s="294"/>
      <c r="E16841" s="294"/>
      <c r="I16841" s="294"/>
    </row>
    <row r="16842" spans="3:9">
      <c r="C16842" s="294"/>
      <c r="E16842" s="294"/>
      <c r="I16842" s="294"/>
    </row>
    <row r="16843" spans="3:9">
      <c r="C16843" s="294"/>
      <c r="E16843" s="294"/>
      <c r="I16843" s="294"/>
    </row>
    <row r="16844" spans="3:9">
      <c r="C16844" s="294"/>
      <c r="E16844" s="294"/>
      <c r="I16844" s="294"/>
    </row>
    <row r="16845" spans="3:9">
      <c r="C16845" s="294"/>
      <c r="E16845" s="294"/>
      <c r="I16845" s="294"/>
    </row>
    <row r="16846" spans="3:9">
      <c r="C16846" s="294"/>
      <c r="E16846" s="294"/>
      <c r="I16846" s="294"/>
    </row>
    <row r="16847" spans="3:9">
      <c r="C16847" s="294"/>
      <c r="E16847" s="294"/>
      <c r="I16847" s="294"/>
    </row>
    <row r="16848" spans="3:9">
      <c r="C16848" s="294"/>
      <c r="E16848" s="294"/>
      <c r="I16848" s="294"/>
    </row>
    <row r="16849" spans="3:9">
      <c r="C16849" s="294"/>
      <c r="E16849" s="294"/>
      <c r="I16849" s="294"/>
    </row>
    <row r="16850" spans="3:9">
      <c r="C16850" s="294"/>
      <c r="E16850" s="294"/>
      <c r="I16850" s="294"/>
    </row>
    <row r="16851" spans="3:9">
      <c r="C16851" s="294"/>
      <c r="E16851" s="294"/>
      <c r="I16851" s="294"/>
    </row>
    <row r="16852" spans="3:9">
      <c r="C16852" s="294"/>
      <c r="E16852" s="294"/>
      <c r="I16852" s="294"/>
    </row>
    <row r="16853" spans="3:9">
      <c r="C16853" s="294"/>
      <c r="E16853" s="294"/>
      <c r="I16853" s="294"/>
    </row>
    <row r="16854" spans="3:9">
      <c r="C16854" s="294"/>
      <c r="E16854" s="294"/>
      <c r="I16854" s="294"/>
    </row>
    <row r="16855" spans="3:9">
      <c r="C16855" s="294"/>
      <c r="E16855" s="294"/>
      <c r="I16855" s="294"/>
    </row>
    <row r="16856" spans="3:9">
      <c r="C16856" s="294"/>
      <c r="E16856" s="294"/>
      <c r="I16856" s="294"/>
    </row>
    <row r="16857" spans="3:9">
      <c r="C16857" s="294"/>
      <c r="E16857" s="294"/>
      <c r="I16857" s="294"/>
    </row>
    <row r="16858" spans="3:9">
      <c r="C16858" s="294"/>
      <c r="E16858" s="294"/>
      <c r="I16858" s="294"/>
    </row>
    <row r="16859" spans="3:9">
      <c r="C16859" s="294"/>
      <c r="E16859" s="294"/>
      <c r="I16859" s="294"/>
    </row>
    <row r="16860" spans="3:9">
      <c r="C16860" s="294"/>
      <c r="E16860" s="294"/>
      <c r="I16860" s="294"/>
    </row>
    <row r="16861" spans="3:9">
      <c r="C16861" s="294"/>
      <c r="E16861" s="294"/>
      <c r="I16861" s="294"/>
    </row>
    <row r="16862" spans="3:9">
      <c r="C16862" s="294"/>
      <c r="E16862" s="294"/>
      <c r="I16862" s="294"/>
    </row>
    <row r="16863" spans="3:9">
      <c r="C16863" s="294"/>
      <c r="E16863" s="294"/>
      <c r="I16863" s="294"/>
    </row>
    <row r="16864" spans="3:9">
      <c r="C16864" s="294"/>
      <c r="E16864" s="294"/>
      <c r="I16864" s="294"/>
    </row>
    <row r="16865" spans="3:9">
      <c r="C16865" s="294"/>
      <c r="E16865" s="294"/>
      <c r="I16865" s="294"/>
    </row>
    <row r="16866" spans="3:9">
      <c r="C16866" s="294"/>
      <c r="E16866" s="294"/>
      <c r="I16866" s="294"/>
    </row>
    <row r="16867" spans="3:9">
      <c r="C16867" s="294"/>
      <c r="E16867" s="294"/>
      <c r="I16867" s="294"/>
    </row>
    <row r="16868" spans="3:9">
      <c r="C16868" s="294"/>
      <c r="E16868" s="294"/>
      <c r="I16868" s="294"/>
    </row>
    <row r="16869" spans="3:9">
      <c r="C16869" s="294"/>
      <c r="E16869" s="294"/>
      <c r="I16869" s="294"/>
    </row>
    <row r="16870" spans="3:9">
      <c r="C16870" s="294"/>
      <c r="E16870" s="294"/>
      <c r="I16870" s="294"/>
    </row>
    <row r="16871" spans="3:9">
      <c r="C16871" s="294"/>
      <c r="E16871" s="294"/>
      <c r="I16871" s="294"/>
    </row>
    <row r="16872" spans="3:9">
      <c r="C16872" s="294"/>
      <c r="E16872" s="294"/>
      <c r="I16872" s="294"/>
    </row>
    <row r="16873" spans="3:9">
      <c r="C16873" s="294"/>
      <c r="E16873" s="294"/>
      <c r="I16873" s="294"/>
    </row>
    <row r="16874" spans="3:9">
      <c r="C16874" s="294"/>
      <c r="E16874" s="294"/>
      <c r="I16874" s="294"/>
    </row>
    <row r="16875" spans="3:9">
      <c r="C16875" s="294"/>
      <c r="E16875" s="294"/>
      <c r="I16875" s="294"/>
    </row>
    <row r="16876" spans="3:9">
      <c r="C16876" s="294"/>
      <c r="E16876" s="294"/>
      <c r="I16876" s="294"/>
    </row>
    <row r="16877" spans="3:9">
      <c r="C16877" s="294"/>
      <c r="E16877" s="294"/>
      <c r="I16877" s="294"/>
    </row>
    <row r="16878" spans="3:9">
      <c r="C16878" s="294"/>
      <c r="E16878" s="294"/>
      <c r="I16878" s="294"/>
    </row>
    <row r="16879" spans="3:9">
      <c r="C16879" s="294"/>
      <c r="E16879" s="294"/>
      <c r="I16879" s="294"/>
    </row>
    <row r="16880" spans="3:9">
      <c r="C16880" s="294"/>
      <c r="E16880" s="294"/>
      <c r="I16880" s="294"/>
    </row>
    <row r="16881" spans="3:9">
      <c r="C16881" s="294"/>
      <c r="E16881" s="294"/>
      <c r="I16881" s="294"/>
    </row>
    <row r="16882" spans="3:9">
      <c r="C16882" s="294"/>
      <c r="E16882" s="294"/>
      <c r="I16882" s="294"/>
    </row>
    <row r="16883" spans="3:9">
      <c r="C16883" s="294"/>
      <c r="E16883" s="294"/>
      <c r="I16883" s="294"/>
    </row>
    <row r="16884" spans="3:9">
      <c r="C16884" s="294"/>
      <c r="E16884" s="294"/>
      <c r="I16884" s="294"/>
    </row>
    <row r="16885" spans="3:9">
      <c r="C16885" s="294"/>
      <c r="E16885" s="294"/>
      <c r="I16885" s="294"/>
    </row>
    <row r="16886" spans="3:9">
      <c r="C16886" s="294"/>
      <c r="E16886" s="294"/>
      <c r="I16886" s="294"/>
    </row>
    <row r="16887" spans="3:9">
      <c r="C16887" s="294"/>
      <c r="E16887" s="294"/>
      <c r="I16887" s="294"/>
    </row>
    <row r="16888" spans="3:9">
      <c r="C16888" s="294"/>
      <c r="E16888" s="294"/>
      <c r="I16888" s="294"/>
    </row>
    <row r="16889" spans="3:9">
      <c r="C16889" s="294"/>
      <c r="E16889" s="294"/>
      <c r="I16889" s="294"/>
    </row>
    <row r="16890" spans="3:9">
      <c r="C16890" s="294"/>
      <c r="E16890" s="294"/>
      <c r="I16890" s="294"/>
    </row>
    <row r="16891" spans="3:9">
      <c r="C16891" s="294"/>
      <c r="E16891" s="294"/>
      <c r="I16891" s="294"/>
    </row>
    <row r="16892" spans="3:9">
      <c r="C16892" s="294"/>
      <c r="E16892" s="294"/>
      <c r="I16892" s="294"/>
    </row>
    <row r="16893" spans="3:9">
      <c r="C16893" s="294"/>
      <c r="E16893" s="294"/>
      <c r="I16893" s="294"/>
    </row>
    <row r="16894" spans="3:9">
      <c r="C16894" s="294"/>
      <c r="E16894" s="294"/>
      <c r="I16894" s="294"/>
    </row>
    <row r="16895" spans="3:9">
      <c r="C16895" s="294"/>
      <c r="E16895" s="294"/>
      <c r="I16895" s="294"/>
    </row>
    <row r="16896" spans="3:9">
      <c r="C16896" s="294"/>
      <c r="E16896" s="294"/>
      <c r="I16896" s="294"/>
    </row>
    <row r="16897" spans="3:9">
      <c r="C16897" s="294"/>
      <c r="E16897" s="294"/>
      <c r="I16897" s="294"/>
    </row>
    <row r="16898" spans="3:9">
      <c r="C16898" s="294"/>
      <c r="E16898" s="294"/>
      <c r="I16898" s="294"/>
    </row>
    <row r="16899" spans="3:9">
      <c r="C16899" s="294"/>
      <c r="E16899" s="294"/>
      <c r="I16899" s="294"/>
    </row>
    <row r="16900" spans="3:9">
      <c r="C16900" s="294"/>
      <c r="E16900" s="294"/>
      <c r="I16900" s="294"/>
    </row>
    <row r="16901" spans="3:9">
      <c r="C16901" s="294"/>
      <c r="E16901" s="294"/>
      <c r="I16901" s="294"/>
    </row>
    <row r="16902" spans="3:9">
      <c r="C16902" s="294"/>
      <c r="E16902" s="294"/>
      <c r="I16902" s="294"/>
    </row>
    <row r="16903" spans="3:9">
      <c r="C16903" s="294"/>
      <c r="E16903" s="294"/>
      <c r="I16903" s="294"/>
    </row>
    <row r="16904" spans="3:9">
      <c r="C16904" s="294"/>
      <c r="E16904" s="294"/>
      <c r="I16904" s="294"/>
    </row>
    <row r="16905" spans="3:9">
      <c r="C16905" s="294"/>
      <c r="E16905" s="294"/>
      <c r="I16905" s="294"/>
    </row>
    <row r="16906" spans="3:9">
      <c r="C16906" s="294"/>
      <c r="E16906" s="294"/>
      <c r="I16906" s="294"/>
    </row>
    <row r="16907" spans="3:9">
      <c r="C16907" s="294"/>
      <c r="E16907" s="294"/>
      <c r="I16907" s="294"/>
    </row>
    <row r="16908" spans="3:9">
      <c r="C16908" s="294"/>
      <c r="E16908" s="294"/>
      <c r="I16908" s="294"/>
    </row>
    <row r="16909" spans="3:9">
      <c r="C16909" s="294"/>
      <c r="E16909" s="294"/>
      <c r="I16909" s="294"/>
    </row>
    <row r="16910" spans="3:9">
      <c r="C16910" s="294"/>
      <c r="E16910" s="294"/>
      <c r="I16910" s="294"/>
    </row>
    <row r="16911" spans="3:9">
      <c r="C16911" s="294"/>
      <c r="E16911" s="294"/>
      <c r="I16911" s="294"/>
    </row>
    <row r="16912" spans="3:9">
      <c r="C16912" s="294"/>
      <c r="E16912" s="294"/>
      <c r="I16912" s="294"/>
    </row>
    <row r="16913" spans="3:9">
      <c r="C16913" s="294"/>
      <c r="E16913" s="294"/>
      <c r="I16913" s="294"/>
    </row>
    <row r="16914" spans="3:9">
      <c r="C16914" s="294"/>
      <c r="E16914" s="294"/>
      <c r="I16914" s="294"/>
    </row>
    <row r="16915" spans="3:9">
      <c r="C16915" s="294"/>
      <c r="E16915" s="294"/>
      <c r="I16915" s="294"/>
    </row>
    <row r="16916" spans="3:9">
      <c r="C16916" s="294"/>
      <c r="E16916" s="294"/>
      <c r="I16916" s="294"/>
    </row>
    <row r="16917" spans="3:9">
      <c r="C16917" s="294"/>
      <c r="E16917" s="294"/>
      <c r="I16917" s="294"/>
    </row>
    <row r="16918" spans="3:9">
      <c r="C16918" s="294"/>
      <c r="E16918" s="294"/>
      <c r="I16918" s="294"/>
    </row>
    <row r="16919" spans="3:9">
      <c r="C16919" s="294"/>
      <c r="E16919" s="294"/>
      <c r="I16919" s="294"/>
    </row>
    <row r="16920" spans="3:9">
      <c r="C16920" s="294"/>
      <c r="E16920" s="294"/>
      <c r="I16920" s="294"/>
    </row>
    <row r="16921" spans="3:9">
      <c r="C16921" s="294"/>
      <c r="E16921" s="294"/>
      <c r="I16921" s="294"/>
    </row>
    <row r="16922" spans="3:9">
      <c r="C16922" s="294"/>
      <c r="E16922" s="294"/>
      <c r="I16922" s="294"/>
    </row>
    <row r="16923" spans="3:9">
      <c r="C16923" s="294"/>
      <c r="E16923" s="294"/>
      <c r="I16923" s="294"/>
    </row>
    <row r="16924" spans="3:9">
      <c r="C16924" s="294"/>
      <c r="E16924" s="294"/>
      <c r="I16924" s="294"/>
    </row>
    <row r="16925" spans="3:9">
      <c r="C16925" s="294"/>
      <c r="E16925" s="294"/>
      <c r="I16925" s="294"/>
    </row>
    <row r="16926" spans="3:9">
      <c r="C16926" s="294"/>
      <c r="E16926" s="294"/>
      <c r="I16926" s="294"/>
    </row>
    <row r="16927" spans="3:9">
      <c r="C16927" s="294"/>
      <c r="E16927" s="294"/>
      <c r="I16927" s="294"/>
    </row>
    <row r="16928" spans="3:9">
      <c r="C16928" s="294"/>
      <c r="E16928" s="294"/>
      <c r="I16928" s="294"/>
    </row>
    <row r="16929" spans="3:9">
      <c r="C16929" s="294"/>
      <c r="E16929" s="294"/>
      <c r="I16929" s="294"/>
    </row>
    <row r="16930" spans="3:9">
      <c r="C16930" s="294"/>
      <c r="E16930" s="294"/>
      <c r="I16930" s="294"/>
    </row>
    <row r="16931" spans="3:9">
      <c r="C16931" s="294"/>
      <c r="E16931" s="294"/>
      <c r="I16931" s="294"/>
    </row>
    <row r="16932" spans="3:9">
      <c r="C16932" s="294"/>
      <c r="E16932" s="294"/>
      <c r="I16932" s="294"/>
    </row>
    <row r="16933" spans="3:9">
      <c r="C16933" s="294"/>
      <c r="E16933" s="294"/>
      <c r="I16933" s="294"/>
    </row>
    <row r="16934" spans="3:9">
      <c r="C16934" s="294"/>
      <c r="E16934" s="294"/>
      <c r="I16934" s="294"/>
    </row>
    <row r="16935" spans="3:9">
      <c r="C16935" s="294"/>
      <c r="E16935" s="294"/>
      <c r="I16935" s="294"/>
    </row>
    <row r="16936" spans="3:9">
      <c r="C16936" s="294"/>
      <c r="E16936" s="294"/>
      <c r="I16936" s="294"/>
    </row>
    <row r="16937" spans="3:9">
      <c r="C16937" s="294"/>
      <c r="E16937" s="294"/>
      <c r="I16937" s="294"/>
    </row>
    <row r="16938" spans="3:9">
      <c r="C16938" s="294"/>
      <c r="E16938" s="294"/>
      <c r="I16938" s="294"/>
    </row>
    <row r="16939" spans="3:9">
      <c r="C16939" s="294"/>
      <c r="E16939" s="294"/>
      <c r="I16939" s="294"/>
    </row>
    <row r="16940" spans="3:9">
      <c r="C16940" s="294"/>
      <c r="E16940" s="294"/>
      <c r="I16940" s="294"/>
    </row>
    <row r="16941" spans="3:9">
      <c r="C16941" s="294"/>
      <c r="E16941" s="294"/>
      <c r="I16941" s="294"/>
    </row>
    <row r="16942" spans="3:9">
      <c r="C16942" s="294"/>
      <c r="E16942" s="294"/>
      <c r="I16942" s="294"/>
    </row>
    <row r="16943" spans="3:9">
      <c r="C16943" s="294"/>
      <c r="E16943" s="294"/>
      <c r="I16943" s="294"/>
    </row>
    <row r="16944" spans="3:9">
      <c r="C16944" s="294"/>
      <c r="E16944" s="294"/>
      <c r="I16944" s="294"/>
    </row>
    <row r="16945" spans="3:9">
      <c r="C16945" s="294"/>
      <c r="E16945" s="294"/>
      <c r="I16945" s="294"/>
    </row>
    <row r="16946" spans="3:9">
      <c r="C16946" s="294"/>
      <c r="E16946" s="294"/>
      <c r="I16946" s="294"/>
    </row>
    <row r="16947" spans="3:9">
      <c r="C16947" s="294"/>
      <c r="E16947" s="294"/>
      <c r="I16947" s="294"/>
    </row>
    <row r="16948" spans="3:9">
      <c r="C16948" s="294"/>
      <c r="E16948" s="294"/>
      <c r="I16948" s="294"/>
    </row>
    <row r="16949" spans="3:9">
      <c r="C16949" s="294"/>
      <c r="E16949" s="294"/>
      <c r="I16949" s="294"/>
    </row>
    <row r="16950" spans="3:9">
      <c r="C16950" s="294"/>
      <c r="E16950" s="294"/>
      <c r="I16950" s="294"/>
    </row>
    <row r="16951" spans="3:9">
      <c r="C16951" s="294"/>
      <c r="E16951" s="294"/>
      <c r="I16951" s="294"/>
    </row>
    <row r="16952" spans="3:9">
      <c r="C16952" s="294"/>
      <c r="E16952" s="294"/>
      <c r="I16952" s="294"/>
    </row>
    <row r="16953" spans="3:9">
      <c r="C16953" s="294"/>
      <c r="E16953" s="294"/>
      <c r="I16953" s="294"/>
    </row>
    <row r="16954" spans="3:9">
      <c r="C16954" s="294"/>
      <c r="E16954" s="294"/>
      <c r="I16954" s="294"/>
    </row>
    <row r="16955" spans="3:9">
      <c r="C16955" s="294"/>
      <c r="E16955" s="294"/>
      <c r="I16955" s="294"/>
    </row>
    <row r="16956" spans="3:9">
      <c r="C16956" s="294"/>
      <c r="E16956" s="294"/>
      <c r="I16956" s="294"/>
    </row>
    <row r="16957" spans="3:9">
      <c r="C16957" s="294"/>
      <c r="E16957" s="294"/>
      <c r="I16957" s="294"/>
    </row>
    <row r="16958" spans="3:9">
      <c r="C16958" s="294"/>
      <c r="E16958" s="294"/>
      <c r="I16958" s="294"/>
    </row>
    <row r="16959" spans="3:9">
      <c r="C16959" s="294"/>
      <c r="E16959" s="294"/>
      <c r="I16959" s="294"/>
    </row>
    <row r="16960" spans="3:9">
      <c r="C16960" s="294"/>
      <c r="E16960" s="294"/>
      <c r="I16960" s="294"/>
    </row>
    <row r="16961" spans="3:9">
      <c r="C16961" s="294"/>
      <c r="E16961" s="294"/>
      <c r="I16961" s="294"/>
    </row>
    <row r="16962" spans="3:9">
      <c r="C16962" s="294"/>
      <c r="E16962" s="294"/>
      <c r="I16962" s="294"/>
    </row>
    <row r="16963" spans="3:9">
      <c r="C16963" s="294"/>
      <c r="E16963" s="294"/>
      <c r="I16963" s="294"/>
    </row>
    <row r="16964" spans="3:9">
      <c r="C16964" s="294"/>
      <c r="E16964" s="294"/>
      <c r="I16964" s="294"/>
    </row>
    <row r="16965" spans="3:9">
      <c r="C16965" s="294"/>
      <c r="E16965" s="294"/>
      <c r="I16965" s="294"/>
    </row>
    <row r="16966" spans="3:9">
      <c r="C16966" s="294"/>
      <c r="E16966" s="294"/>
      <c r="I16966" s="294"/>
    </row>
    <row r="16967" spans="3:9">
      <c r="C16967" s="294"/>
      <c r="E16967" s="294"/>
      <c r="I16967" s="294"/>
    </row>
    <row r="16968" spans="3:9">
      <c r="C16968" s="294"/>
      <c r="E16968" s="294"/>
      <c r="I16968" s="294"/>
    </row>
    <row r="16969" spans="3:9">
      <c r="C16969" s="294"/>
      <c r="E16969" s="294"/>
      <c r="I16969" s="294"/>
    </row>
    <row r="16970" spans="3:9">
      <c r="C16970" s="294"/>
      <c r="E16970" s="294"/>
      <c r="I16970" s="294"/>
    </row>
    <row r="16971" spans="3:9">
      <c r="C16971" s="294"/>
      <c r="E16971" s="294"/>
      <c r="I16971" s="294"/>
    </row>
    <row r="16972" spans="3:9">
      <c r="C16972" s="294"/>
      <c r="E16972" s="294"/>
      <c r="I16972" s="294"/>
    </row>
    <row r="16973" spans="3:9">
      <c r="C16973" s="294"/>
      <c r="E16973" s="294"/>
      <c r="I16973" s="294"/>
    </row>
    <row r="16974" spans="3:9">
      <c r="C16974" s="294"/>
      <c r="E16974" s="294"/>
      <c r="I16974" s="294"/>
    </row>
    <row r="16975" spans="3:9">
      <c r="C16975" s="294"/>
      <c r="E16975" s="294"/>
      <c r="I16975" s="294"/>
    </row>
    <row r="16976" spans="3:9">
      <c r="C16976" s="294"/>
      <c r="E16976" s="294"/>
      <c r="I16976" s="294"/>
    </row>
    <row r="16977" spans="3:9">
      <c r="C16977" s="294"/>
      <c r="E16977" s="294"/>
      <c r="I16977" s="294"/>
    </row>
    <row r="16978" spans="3:9">
      <c r="C16978" s="294"/>
      <c r="E16978" s="294"/>
      <c r="I16978" s="294"/>
    </row>
    <row r="16979" spans="3:9">
      <c r="C16979" s="294"/>
      <c r="E16979" s="294"/>
      <c r="I16979" s="294"/>
    </row>
    <row r="16980" spans="3:9">
      <c r="C16980" s="294"/>
      <c r="E16980" s="294"/>
      <c r="I16980" s="294"/>
    </row>
    <row r="16981" spans="3:9">
      <c r="C16981" s="294"/>
      <c r="E16981" s="294"/>
      <c r="I16981" s="294"/>
    </row>
    <row r="16982" spans="3:9">
      <c r="C16982" s="294"/>
      <c r="E16982" s="294"/>
      <c r="I16982" s="294"/>
    </row>
    <row r="16983" spans="3:9">
      <c r="C16983" s="294"/>
      <c r="E16983" s="294"/>
      <c r="I16983" s="294"/>
    </row>
    <row r="16984" spans="3:9">
      <c r="C16984" s="294"/>
      <c r="E16984" s="294"/>
      <c r="I16984" s="294"/>
    </row>
    <row r="16985" spans="3:9">
      <c r="C16985" s="294"/>
      <c r="E16985" s="294"/>
      <c r="I16985" s="294"/>
    </row>
    <row r="16986" spans="3:9">
      <c r="C16986" s="294"/>
      <c r="E16986" s="294"/>
      <c r="I16986" s="294"/>
    </row>
    <row r="16987" spans="3:9">
      <c r="C16987" s="294"/>
      <c r="E16987" s="294"/>
      <c r="I16987" s="294"/>
    </row>
    <row r="16988" spans="3:9">
      <c r="C16988" s="294"/>
      <c r="E16988" s="294"/>
      <c r="I16988" s="294"/>
    </row>
    <row r="16989" spans="3:9">
      <c r="C16989" s="294"/>
      <c r="E16989" s="294"/>
      <c r="I16989" s="294"/>
    </row>
    <row r="16990" spans="3:9">
      <c r="C16990" s="294"/>
      <c r="E16990" s="294"/>
      <c r="I16990" s="294"/>
    </row>
    <row r="16991" spans="3:9">
      <c r="C16991" s="294"/>
      <c r="E16991" s="294"/>
      <c r="I16991" s="294"/>
    </row>
    <row r="16992" spans="3:9">
      <c r="C16992" s="294"/>
      <c r="E16992" s="294"/>
      <c r="I16992" s="294"/>
    </row>
    <row r="16993" spans="3:9">
      <c r="C16993" s="294"/>
      <c r="E16993" s="294"/>
      <c r="I16993" s="294"/>
    </row>
    <row r="16994" spans="3:9">
      <c r="C16994" s="294"/>
      <c r="E16994" s="294"/>
      <c r="I16994" s="294"/>
    </row>
    <row r="16995" spans="3:9">
      <c r="C16995" s="294"/>
      <c r="E16995" s="294"/>
      <c r="I16995" s="294"/>
    </row>
    <row r="16996" spans="3:9">
      <c r="C16996" s="294"/>
      <c r="E16996" s="294"/>
      <c r="I16996" s="294"/>
    </row>
    <row r="16997" spans="3:9">
      <c r="C16997" s="294"/>
      <c r="E16997" s="294"/>
      <c r="I16997" s="294"/>
    </row>
    <row r="16998" spans="3:9">
      <c r="C16998" s="294"/>
      <c r="E16998" s="294"/>
      <c r="I16998" s="294"/>
    </row>
    <row r="16999" spans="3:9">
      <c r="C16999" s="294"/>
      <c r="E16999" s="294"/>
      <c r="I16999" s="294"/>
    </row>
    <row r="17000" spans="3:9">
      <c r="C17000" s="294"/>
      <c r="E17000" s="294"/>
      <c r="I17000" s="294"/>
    </row>
    <row r="17001" spans="3:9">
      <c r="C17001" s="294"/>
      <c r="E17001" s="294"/>
      <c r="I17001" s="294"/>
    </row>
    <row r="17002" spans="3:9">
      <c r="C17002" s="294"/>
      <c r="E17002" s="294"/>
      <c r="I17002" s="294"/>
    </row>
    <row r="17003" spans="3:9">
      <c r="C17003" s="294"/>
      <c r="E17003" s="294"/>
      <c r="I17003" s="294"/>
    </row>
    <row r="17004" spans="3:9">
      <c r="C17004" s="294"/>
      <c r="E17004" s="294"/>
      <c r="I17004" s="294"/>
    </row>
    <row r="17005" spans="3:9">
      <c r="C17005" s="294"/>
      <c r="E17005" s="294"/>
      <c r="I17005" s="294"/>
    </row>
    <row r="17006" spans="3:9">
      <c r="C17006" s="294"/>
      <c r="E17006" s="294"/>
      <c r="I17006" s="294"/>
    </row>
    <row r="17007" spans="3:9">
      <c r="C17007" s="294"/>
      <c r="E17007" s="294"/>
      <c r="I17007" s="294"/>
    </row>
    <row r="17008" spans="3:9">
      <c r="C17008" s="294"/>
      <c r="E17008" s="294"/>
      <c r="I17008" s="294"/>
    </row>
    <row r="17009" spans="3:9">
      <c r="C17009" s="294"/>
      <c r="E17009" s="294"/>
      <c r="I17009" s="294"/>
    </row>
    <row r="17010" spans="3:9">
      <c r="C17010" s="294"/>
      <c r="E17010" s="294"/>
      <c r="I17010" s="294"/>
    </row>
    <row r="17011" spans="3:9">
      <c r="C17011" s="294"/>
      <c r="E17011" s="294"/>
      <c r="I17011" s="294"/>
    </row>
    <row r="17012" spans="3:9">
      <c r="C17012" s="294"/>
      <c r="E17012" s="294"/>
      <c r="I17012" s="294"/>
    </row>
    <row r="17013" spans="3:9">
      <c r="C17013" s="294"/>
      <c r="E17013" s="294"/>
      <c r="I17013" s="294"/>
    </row>
    <row r="17014" spans="3:9">
      <c r="C17014" s="294"/>
      <c r="E17014" s="294"/>
      <c r="I17014" s="294"/>
    </row>
    <row r="17015" spans="3:9">
      <c r="C17015" s="294"/>
      <c r="E17015" s="294"/>
      <c r="I17015" s="294"/>
    </row>
    <row r="17016" spans="3:9">
      <c r="C17016" s="294"/>
      <c r="E17016" s="294"/>
      <c r="I17016" s="294"/>
    </row>
    <row r="17017" spans="3:9">
      <c r="C17017" s="294"/>
      <c r="E17017" s="294"/>
      <c r="I17017" s="294"/>
    </row>
    <row r="17018" spans="3:9">
      <c r="C17018" s="294"/>
      <c r="E17018" s="294"/>
      <c r="I17018" s="294"/>
    </row>
    <row r="17019" spans="3:9">
      <c r="C17019" s="294"/>
      <c r="E17019" s="294"/>
      <c r="I17019" s="294"/>
    </row>
    <row r="17020" spans="3:9">
      <c r="C17020" s="294"/>
      <c r="E17020" s="294"/>
      <c r="I17020" s="294"/>
    </row>
    <row r="17021" spans="3:9">
      <c r="C17021" s="294"/>
      <c r="E17021" s="294"/>
      <c r="I17021" s="294"/>
    </row>
    <row r="17022" spans="3:9">
      <c r="C17022" s="294"/>
      <c r="E17022" s="294"/>
      <c r="I17022" s="294"/>
    </row>
    <row r="17023" spans="3:9">
      <c r="C17023" s="294"/>
      <c r="E17023" s="294"/>
      <c r="I17023" s="294"/>
    </row>
    <row r="17024" spans="3:9">
      <c r="C17024" s="294"/>
      <c r="E17024" s="294"/>
      <c r="I17024" s="294"/>
    </row>
    <row r="17025" spans="3:9">
      <c r="C17025" s="294"/>
      <c r="E17025" s="294"/>
      <c r="I17025" s="294"/>
    </row>
    <row r="17026" spans="3:9">
      <c r="C17026" s="294"/>
      <c r="E17026" s="294"/>
      <c r="I17026" s="294"/>
    </row>
    <row r="17027" spans="3:9">
      <c r="C17027" s="294"/>
      <c r="E17027" s="294"/>
      <c r="I17027" s="294"/>
    </row>
    <row r="17028" spans="3:9">
      <c r="C17028" s="294"/>
      <c r="E17028" s="294"/>
      <c r="I17028" s="294"/>
    </row>
    <row r="17029" spans="3:9">
      <c r="C17029" s="294"/>
      <c r="E17029" s="294"/>
      <c r="I17029" s="294"/>
    </row>
    <row r="17030" spans="3:9">
      <c r="C17030" s="294"/>
      <c r="E17030" s="294"/>
      <c r="I17030" s="294"/>
    </row>
    <row r="17031" spans="3:9">
      <c r="C17031" s="294"/>
      <c r="E17031" s="294"/>
      <c r="I17031" s="294"/>
    </row>
    <row r="17032" spans="3:9">
      <c r="C17032" s="294"/>
      <c r="E17032" s="294"/>
      <c r="I17032" s="294"/>
    </row>
    <row r="17033" spans="3:9">
      <c r="C17033" s="294"/>
      <c r="E17033" s="294"/>
      <c r="I17033" s="294"/>
    </row>
    <row r="17034" spans="3:9">
      <c r="C17034" s="294"/>
      <c r="E17034" s="294"/>
      <c r="I17034" s="294"/>
    </row>
    <row r="17035" spans="3:9">
      <c r="C17035" s="294"/>
      <c r="E17035" s="294"/>
      <c r="I17035" s="294"/>
    </row>
    <row r="17036" spans="3:9">
      <c r="C17036" s="294"/>
      <c r="E17036" s="294"/>
      <c r="I17036" s="294"/>
    </row>
    <row r="17037" spans="3:9">
      <c r="C17037" s="294"/>
      <c r="E17037" s="294"/>
      <c r="I17037" s="294"/>
    </row>
    <row r="17038" spans="3:9">
      <c r="C17038" s="294"/>
      <c r="E17038" s="294"/>
      <c r="I17038" s="294"/>
    </row>
    <row r="17039" spans="3:9">
      <c r="C17039" s="294"/>
      <c r="E17039" s="294"/>
      <c r="I17039" s="294"/>
    </row>
    <row r="17040" spans="3:9">
      <c r="C17040" s="294"/>
      <c r="E17040" s="294"/>
      <c r="I17040" s="294"/>
    </row>
    <row r="17041" spans="3:9">
      <c r="C17041" s="294"/>
      <c r="E17041" s="294"/>
      <c r="I17041" s="294"/>
    </row>
    <row r="17042" spans="3:9">
      <c r="C17042" s="294"/>
      <c r="E17042" s="294"/>
      <c r="I17042" s="294"/>
    </row>
    <row r="17043" spans="3:9">
      <c r="C17043" s="294"/>
      <c r="E17043" s="294"/>
      <c r="I17043" s="294"/>
    </row>
    <row r="17044" spans="3:9">
      <c r="C17044" s="294"/>
      <c r="E17044" s="294"/>
      <c r="I17044" s="294"/>
    </row>
    <row r="17045" spans="3:9">
      <c r="C17045" s="294"/>
      <c r="E17045" s="294"/>
      <c r="I17045" s="294"/>
    </row>
    <row r="17046" spans="3:9">
      <c r="C17046" s="294"/>
      <c r="E17046" s="294"/>
      <c r="I17046" s="294"/>
    </row>
    <row r="17047" spans="3:9">
      <c r="C17047" s="294"/>
      <c r="E17047" s="294"/>
      <c r="I17047" s="294"/>
    </row>
    <row r="17048" spans="3:9">
      <c r="C17048" s="294"/>
      <c r="E17048" s="294"/>
      <c r="I17048" s="294"/>
    </row>
    <row r="17049" spans="3:9">
      <c r="C17049" s="294"/>
      <c r="E17049" s="294"/>
      <c r="I17049" s="294"/>
    </row>
    <row r="17050" spans="3:9">
      <c r="C17050" s="294"/>
      <c r="E17050" s="294"/>
      <c r="I17050" s="294"/>
    </row>
    <row r="17051" spans="3:9">
      <c r="C17051" s="294"/>
      <c r="E17051" s="294"/>
      <c r="I17051" s="294"/>
    </row>
    <row r="17052" spans="3:9">
      <c r="C17052" s="294"/>
      <c r="E17052" s="294"/>
      <c r="I17052" s="294"/>
    </row>
    <row r="17053" spans="3:9">
      <c r="C17053" s="294"/>
      <c r="E17053" s="294"/>
      <c r="I17053" s="294"/>
    </row>
    <row r="17054" spans="3:9">
      <c r="C17054" s="294"/>
      <c r="E17054" s="294"/>
      <c r="I17054" s="294"/>
    </row>
    <row r="17055" spans="3:9">
      <c r="C17055" s="294"/>
      <c r="E17055" s="294"/>
      <c r="I17055" s="294"/>
    </row>
    <row r="17056" spans="3:9">
      <c r="C17056" s="294"/>
      <c r="E17056" s="294"/>
      <c r="I17056" s="294"/>
    </row>
    <row r="17057" spans="3:9">
      <c r="C17057" s="294"/>
      <c r="E17057" s="294"/>
      <c r="I17057" s="294"/>
    </row>
    <row r="17058" spans="3:9">
      <c r="C17058" s="294"/>
      <c r="E17058" s="294"/>
      <c r="I17058" s="294"/>
    </row>
    <row r="17059" spans="3:9">
      <c r="C17059" s="294"/>
      <c r="E17059" s="294"/>
      <c r="I17059" s="294"/>
    </row>
    <row r="17060" spans="3:9">
      <c r="C17060" s="294"/>
      <c r="E17060" s="294"/>
      <c r="I17060" s="294"/>
    </row>
    <row r="17061" spans="3:9">
      <c r="C17061" s="294"/>
      <c r="E17061" s="294"/>
      <c r="I17061" s="294"/>
    </row>
    <row r="17062" spans="3:9">
      <c r="C17062" s="294"/>
      <c r="E17062" s="294"/>
      <c r="I17062" s="294"/>
    </row>
    <row r="17063" spans="3:9">
      <c r="C17063" s="294"/>
      <c r="E17063" s="294"/>
      <c r="I17063" s="294"/>
    </row>
    <row r="17064" spans="3:9">
      <c r="C17064" s="294"/>
      <c r="E17064" s="294"/>
      <c r="I17064" s="294"/>
    </row>
    <row r="17065" spans="3:9">
      <c r="C17065" s="294"/>
      <c r="E17065" s="294"/>
      <c r="I17065" s="294"/>
    </row>
    <row r="17066" spans="3:9">
      <c r="C17066" s="294"/>
      <c r="E17066" s="294"/>
      <c r="I17066" s="294"/>
    </row>
    <row r="17067" spans="3:9">
      <c r="C17067" s="294"/>
      <c r="E17067" s="294"/>
      <c r="I17067" s="294"/>
    </row>
    <row r="17068" spans="3:9">
      <c r="C17068" s="294"/>
      <c r="E17068" s="294"/>
      <c r="I17068" s="294"/>
    </row>
    <row r="17069" spans="3:9">
      <c r="C17069" s="294"/>
      <c r="E17069" s="294"/>
      <c r="I17069" s="294"/>
    </row>
    <row r="17070" spans="3:9">
      <c r="C17070" s="294"/>
      <c r="E17070" s="294"/>
      <c r="I17070" s="294"/>
    </row>
    <row r="17071" spans="3:9">
      <c r="C17071" s="294"/>
      <c r="E17071" s="294"/>
      <c r="I17071" s="294"/>
    </row>
    <row r="17072" spans="3:9">
      <c r="C17072" s="294"/>
      <c r="E17072" s="294"/>
      <c r="I17072" s="294"/>
    </row>
    <row r="17073" spans="3:9">
      <c r="C17073" s="294"/>
      <c r="E17073" s="294"/>
      <c r="I17073" s="294"/>
    </row>
    <row r="17074" spans="3:9">
      <c r="C17074" s="294"/>
      <c r="E17074" s="294"/>
      <c r="I17074" s="294"/>
    </row>
    <row r="17075" spans="3:9">
      <c r="C17075" s="294"/>
      <c r="E17075" s="294"/>
      <c r="I17075" s="294"/>
    </row>
    <row r="17076" spans="3:9">
      <c r="C17076" s="294"/>
      <c r="E17076" s="294"/>
      <c r="I17076" s="294"/>
    </row>
    <row r="17077" spans="3:9">
      <c r="C17077" s="294"/>
      <c r="E17077" s="294"/>
      <c r="I17077" s="294"/>
    </row>
    <row r="17078" spans="3:9">
      <c r="C17078" s="294"/>
      <c r="E17078" s="294"/>
      <c r="I17078" s="294"/>
    </row>
    <row r="17079" spans="3:9">
      <c r="C17079" s="294"/>
      <c r="E17079" s="294"/>
      <c r="I17079" s="294"/>
    </row>
    <row r="17080" spans="3:9">
      <c r="C17080" s="294"/>
      <c r="E17080" s="294"/>
      <c r="I17080" s="294"/>
    </row>
    <row r="17081" spans="3:9">
      <c r="C17081" s="294"/>
      <c r="E17081" s="294"/>
      <c r="I17081" s="294"/>
    </row>
    <row r="17082" spans="3:9">
      <c r="C17082" s="294"/>
      <c r="E17082" s="294"/>
      <c r="I17082" s="294"/>
    </row>
    <row r="17083" spans="3:9">
      <c r="C17083" s="294"/>
      <c r="E17083" s="294"/>
      <c r="I17083" s="294"/>
    </row>
    <row r="17084" spans="3:9">
      <c r="C17084" s="294"/>
      <c r="E17084" s="294"/>
      <c r="I17084" s="294"/>
    </row>
    <row r="17085" spans="3:9">
      <c r="C17085" s="294"/>
      <c r="E17085" s="294"/>
      <c r="I17085" s="294"/>
    </row>
    <row r="17086" spans="3:9">
      <c r="C17086" s="294"/>
      <c r="E17086" s="294"/>
      <c r="I17086" s="294"/>
    </row>
    <row r="17087" spans="3:9">
      <c r="C17087" s="294"/>
      <c r="E17087" s="294"/>
      <c r="I17087" s="294"/>
    </row>
    <row r="17088" spans="3:9">
      <c r="C17088" s="294"/>
      <c r="E17088" s="294"/>
      <c r="I17088" s="294"/>
    </row>
    <row r="17089" spans="3:9">
      <c r="C17089" s="294"/>
      <c r="E17089" s="294"/>
      <c r="I17089" s="294"/>
    </row>
    <row r="17090" spans="3:9">
      <c r="C17090" s="294"/>
      <c r="E17090" s="294"/>
      <c r="I17090" s="294"/>
    </row>
    <row r="17091" spans="3:9">
      <c r="C17091" s="294"/>
      <c r="E17091" s="294"/>
      <c r="I17091" s="294"/>
    </row>
    <row r="17092" spans="3:9">
      <c r="C17092" s="294"/>
      <c r="E17092" s="294"/>
      <c r="I17092" s="294"/>
    </row>
    <row r="17093" spans="3:9">
      <c r="C17093" s="294"/>
      <c r="E17093" s="294"/>
      <c r="I17093" s="294"/>
    </row>
    <row r="17094" spans="3:9">
      <c r="C17094" s="294"/>
      <c r="E17094" s="294"/>
      <c r="I17094" s="294"/>
    </row>
    <row r="17095" spans="3:9">
      <c r="C17095" s="294"/>
      <c r="E17095" s="294"/>
      <c r="I17095" s="294"/>
    </row>
    <row r="17096" spans="3:9">
      <c r="C17096" s="294"/>
      <c r="E17096" s="294"/>
      <c r="I17096" s="294"/>
    </row>
    <row r="17097" spans="3:9">
      <c r="C17097" s="294"/>
      <c r="E17097" s="294"/>
      <c r="I17097" s="294"/>
    </row>
    <row r="17098" spans="3:9">
      <c r="C17098" s="294"/>
      <c r="E17098" s="294"/>
      <c r="I17098" s="294"/>
    </row>
    <row r="17099" spans="3:9">
      <c r="C17099" s="294"/>
      <c r="E17099" s="294"/>
      <c r="I17099" s="294"/>
    </row>
    <row r="17100" spans="3:9">
      <c r="C17100" s="294"/>
      <c r="E17100" s="294"/>
      <c r="I17100" s="294"/>
    </row>
    <row r="17101" spans="3:9">
      <c r="C17101" s="294"/>
      <c r="E17101" s="294"/>
      <c r="I17101" s="294"/>
    </row>
    <row r="17102" spans="3:9">
      <c r="C17102" s="294"/>
      <c r="E17102" s="294"/>
      <c r="I17102" s="294"/>
    </row>
    <row r="17103" spans="3:9">
      <c r="C17103" s="294"/>
      <c r="E17103" s="294"/>
      <c r="I17103" s="294"/>
    </row>
    <row r="17104" spans="3:9">
      <c r="C17104" s="294"/>
      <c r="E17104" s="294"/>
      <c r="I17104" s="294"/>
    </row>
    <row r="17105" spans="3:9">
      <c r="C17105" s="294"/>
      <c r="E17105" s="294"/>
      <c r="I17105" s="294"/>
    </row>
    <row r="17106" spans="3:9">
      <c r="C17106" s="294"/>
      <c r="E17106" s="294"/>
      <c r="I17106" s="294"/>
    </row>
    <row r="17107" spans="3:9">
      <c r="C17107" s="294"/>
      <c r="E17107" s="294"/>
      <c r="I17107" s="294"/>
    </row>
    <row r="17108" spans="3:9">
      <c r="C17108" s="294"/>
      <c r="E17108" s="294"/>
      <c r="I17108" s="294"/>
    </row>
    <row r="17109" spans="3:9">
      <c r="C17109" s="294"/>
      <c r="E17109" s="294"/>
      <c r="I17109" s="294"/>
    </row>
    <row r="17110" spans="3:9">
      <c r="C17110" s="294"/>
      <c r="E17110" s="294"/>
      <c r="I17110" s="294"/>
    </row>
    <row r="17111" spans="3:9">
      <c r="C17111" s="294"/>
      <c r="E17111" s="294"/>
      <c r="I17111" s="294"/>
    </row>
    <row r="17112" spans="3:9">
      <c r="C17112" s="294"/>
      <c r="E17112" s="294"/>
      <c r="I17112" s="294"/>
    </row>
    <row r="17113" spans="3:9">
      <c r="C17113" s="294"/>
      <c r="E17113" s="294"/>
      <c r="I17113" s="294"/>
    </row>
    <row r="17114" spans="3:9">
      <c r="C17114" s="294"/>
      <c r="E17114" s="294"/>
      <c r="I17114" s="294"/>
    </row>
    <row r="17115" spans="3:9">
      <c r="C17115" s="294"/>
      <c r="E17115" s="294"/>
      <c r="I17115" s="294"/>
    </row>
    <row r="17116" spans="3:9">
      <c r="C17116" s="294"/>
      <c r="E17116" s="294"/>
      <c r="I17116" s="294"/>
    </row>
    <row r="17117" spans="3:9">
      <c r="C17117" s="294"/>
      <c r="E17117" s="294"/>
      <c r="I17117" s="294"/>
    </row>
    <row r="17118" spans="3:9">
      <c r="C17118" s="294"/>
      <c r="E17118" s="294"/>
      <c r="I17118" s="294"/>
    </row>
    <row r="17119" spans="3:9">
      <c r="C17119" s="294"/>
      <c r="E17119" s="294"/>
      <c r="I17119" s="294"/>
    </row>
    <row r="17120" spans="3:9">
      <c r="C17120" s="294"/>
      <c r="E17120" s="294"/>
      <c r="I17120" s="294"/>
    </row>
    <row r="17121" spans="3:9">
      <c r="C17121" s="294"/>
      <c r="E17121" s="294"/>
      <c r="I17121" s="294"/>
    </row>
    <row r="17122" spans="3:9">
      <c r="C17122" s="294"/>
      <c r="E17122" s="294"/>
      <c r="I17122" s="294"/>
    </row>
    <row r="17123" spans="3:9">
      <c r="C17123" s="294"/>
      <c r="E17123" s="294"/>
      <c r="I17123" s="294"/>
    </row>
    <row r="17124" spans="3:9">
      <c r="C17124" s="294"/>
      <c r="E17124" s="294"/>
      <c r="I17124" s="294"/>
    </row>
    <row r="17125" spans="3:9">
      <c r="C17125" s="294"/>
      <c r="E17125" s="294"/>
      <c r="I17125" s="294"/>
    </row>
    <row r="17126" spans="3:9">
      <c r="C17126" s="294"/>
      <c r="E17126" s="294"/>
      <c r="I17126" s="294"/>
    </row>
    <row r="17127" spans="3:9">
      <c r="C17127" s="294"/>
      <c r="E17127" s="294"/>
      <c r="I17127" s="294"/>
    </row>
    <row r="17128" spans="3:9">
      <c r="C17128" s="294"/>
      <c r="E17128" s="294"/>
      <c r="I17128" s="294"/>
    </row>
    <row r="17129" spans="3:9">
      <c r="C17129" s="294"/>
      <c r="E17129" s="294"/>
      <c r="I17129" s="294"/>
    </row>
    <row r="17130" spans="3:9">
      <c r="C17130" s="294"/>
      <c r="E17130" s="294"/>
      <c r="I17130" s="294"/>
    </row>
    <row r="17131" spans="3:9">
      <c r="C17131" s="294"/>
      <c r="E17131" s="294"/>
      <c r="I17131" s="294"/>
    </row>
    <row r="17132" spans="3:9">
      <c r="C17132" s="294"/>
      <c r="E17132" s="294"/>
      <c r="I17132" s="294"/>
    </row>
    <row r="17133" spans="3:9">
      <c r="C17133" s="294"/>
      <c r="E17133" s="294"/>
      <c r="I17133" s="294"/>
    </row>
    <row r="17134" spans="3:9">
      <c r="C17134" s="294"/>
      <c r="E17134" s="294"/>
      <c r="I17134" s="294"/>
    </row>
    <row r="17135" spans="3:9">
      <c r="C17135" s="294"/>
      <c r="E17135" s="294"/>
      <c r="I17135" s="294"/>
    </row>
    <row r="17136" spans="3:9">
      <c r="C17136" s="294"/>
      <c r="E17136" s="294"/>
      <c r="I17136" s="294"/>
    </row>
    <row r="17137" spans="3:9">
      <c r="C17137" s="294"/>
      <c r="E17137" s="294"/>
      <c r="I17137" s="294"/>
    </row>
    <row r="17138" spans="3:9">
      <c r="C17138" s="294"/>
      <c r="E17138" s="294"/>
      <c r="I17138" s="294"/>
    </row>
    <row r="17139" spans="3:9">
      <c r="C17139" s="294"/>
      <c r="E17139" s="294"/>
      <c r="I17139" s="294"/>
    </row>
    <row r="17140" spans="3:9">
      <c r="C17140" s="294"/>
      <c r="E17140" s="294"/>
      <c r="I17140" s="294"/>
    </row>
    <row r="17141" spans="3:9">
      <c r="C17141" s="294"/>
      <c r="E17141" s="294"/>
      <c r="I17141" s="294"/>
    </row>
    <row r="17142" spans="3:9">
      <c r="C17142" s="294"/>
      <c r="E17142" s="294"/>
      <c r="I17142" s="294"/>
    </row>
    <row r="17143" spans="3:9">
      <c r="C17143" s="294"/>
      <c r="E17143" s="294"/>
      <c r="I17143" s="294"/>
    </row>
    <row r="17144" spans="3:9">
      <c r="C17144" s="294"/>
      <c r="E17144" s="294"/>
      <c r="I17144" s="294"/>
    </row>
    <row r="17145" spans="3:9">
      <c r="C17145" s="294"/>
      <c r="E17145" s="294"/>
      <c r="I17145" s="294"/>
    </row>
    <row r="17146" spans="3:9">
      <c r="C17146" s="294"/>
      <c r="E17146" s="294"/>
      <c r="I17146" s="294"/>
    </row>
    <row r="17147" spans="3:9">
      <c r="C17147" s="294"/>
      <c r="E17147" s="294"/>
      <c r="I17147" s="294"/>
    </row>
    <row r="17148" spans="3:9">
      <c r="C17148" s="294"/>
      <c r="E17148" s="294"/>
      <c r="I17148" s="294"/>
    </row>
    <row r="17149" spans="3:9">
      <c r="C17149" s="294"/>
      <c r="E17149" s="294"/>
      <c r="I17149" s="294"/>
    </row>
    <row r="17150" spans="3:9">
      <c r="C17150" s="294"/>
      <c r="E17150" s="294"/>
      <c r="I17150" s="294"/>
    </row>
    <row r="17151" spans="3:9">
      <c r="C17151" s="294"/>
      <c r="E17151" s="294"/>
      <c r="I17151" s="294"/>
    </row>
    <row r="17152" spans="3:9">
      <c r="C17152" s="294"/>
      <c r="E17152" s="294"/>
      <c r="I17152" s="294"/>
    </row>
    <row r="17153" spans="3:9">
      <c r="C17153" s="294"/>
      <c r="E17153" s="294"/>
      <c r="I17153" s="294"/>
    </row>
    <row r="17154" spans="3:9">
      <c r="C17154" s="294"/>
      <c r="E17154" s="294"/>
      <c r="I17154" s="294"/>
    </row>
    <row r="17155" spans="3:9">
      <c r="C17155" s="294"/>
      <c r="E17155" s="294"/>
      <c r="I17155" s="294"/>
    </row>
    <row r="17156" spans="3:9">
      <c r="C17156" s="294"/>
      <c r="E17156" s="294"/>
      <c r="I17156" s="294"/>
    </row>
    <row r="17157" spans="3:9">
      <c r="C17157" s="294"/>
      <c r="E17157" s="294"/>
      <c r="I17157" s="294"/>
    </row>
    <row r="17158" spans="3:9">
      <c r="C17158" s="294"/>
      <c r="E17158" s="294"/>
      <c r="I17158" s="294"/>
    </row>
    <row r="17159" spans="3:9">
      <c r="C17159" s="294"/>
      <c r="E17159" s="294"/>
      <c r="I17159" s="294"/>
    </row>
    <row r="17160" spans="3:9">
      <c r="C17160" s="294"/>
      <c r="E17160" s="294"/>
      <c r="I17160" s="294"/>
    </row>
    <row r="17161" spans="3:9">
      <c r="C17161" s="294"/>
      <c r="E17161" s="294"/>
      <c r="I17161" s="294"/>
    </row>
    <row r="17162" spans="3:9">
      <c r="C17162" s="294"/>
      <c r="E17162" s="294"/>
      <c r="I17162" s="294"/>
    </row>
    <row r="17163" spans="3:9">
      <c r="C17163" s="294"/>
      <c r="E17163" s="294"/>
      <c r="I17163" s="294"/>
    </row>
    <row r="17164" spans="3:9">
      <c r="C17164" s="294"/>
      <c r="E17164" s="294"/>
      <c r="I17164" s="294"/>
    </row>
    <row r="17165" spans="3:9">
      <c r="C17165" s="294"/>
      <c r="E17165" s="294"/>
      <c r="I17165" s="294"/>
    </row>
    <row r="17166" spans="3:9">
      <c r="C17166" s="294"/>
      <c r="E17166" s="294"/>
      <c r="I17166" s="294"/>
    </row>
    <row r="17167" spans="3:9">
      <c r="C17167" s="294"/>
      <c r="E17167" s="294"/>
      <c r="I17167" s="294"/>
    </row>
    <row r="17168" spans="3:9">
      <c r="C17168" s="294"/>
      <c r="E17168" s="294"/>
      <c r="I17168" s="294"/>
    </row>
    <row r="17169" spans="3:9">
      <c r="C17169" s="294"/>
      <c r="E17169" s="294"/>
      <c r="I17169" s="294"/>
    </row>
    <row r="17170" spans="3:9">
      <c r="C17170" s="294"/>
      <c r="E17170" s="294"/>
      <c r="I17170" s="294"/>
    </row>
    <row r="17171" spans="3:9">
      <c r="C17171" s="294"/>
      <c r="E17171" s="294"/>
      <c r="I17171" s="294"/>
    </row>
    <row r="17172" spans="3:9">
      <c r="C17172" s="294"/>
      <c r="E17172" s="294"/>
      <c r="I17172" s="294"/>
    </row>
    <row r="17173" spans="3:9">
      <c r="C17173" s="294"/>
      <c r="E17173" s="294"/>
      <c r="I17173" s="294"/>
    </row>
    <row r="17174" spans="3:9">
      <c r="C17174" s="294"/>
      <c r="E17174" s="294"/>
      <c r="I17174" s="294"/>
    </row>
    <row r="17175" spans="3:9">
      <c r="C17175" s="294"/>
      <c r="E17175" s="294"/>
      <c r="I17175" s="294"/>
    </row>
    <row r="17176" spans="3:9">
      <c r="C17176" s="294"/>
      <c r="E17176" s="294"/>
      <c r="I17176" s="294"/>
    </row>
    <row r="17177" spans="3:9">
      <c r="C17177" s="294"/>
      <c r="E17177" s="294"/>
      <c r="I17177" s="294"/>
    </row>
    <row r="17178" spans="3:9">
      <c r="C17178" s="294"/>
      <c r="E17178" s="294"/>
      <c r="I17178" s="294"/>
    </row>
    <row r="17179" spans="3:9">
      <c r="C17179" s="294"/>
      <c r="E17179" s="294"/>
      <c r="I17179" s="294"/>
    </row>
    <row r="17180" spans="3:9">
      <c r="C17180" s="294"/>
      <c r="E17180" s="294"/>
      <c r="I17180" s="294"/>
    </row>
    <row r="17181" spans="3:9">
      <c r="C17181" s="294"/>
      <c r="E17181" s="294"/>
      <c r="I17181" s="294"/>
    </row>
    <row r="17182" spans="3:9">
      <c r="C17182" s="294"/>
      <c r="E17182" s="294"/>
      <c r="I17182" s="294"/>
    </row>
    <row r="17183" spans="3:9">
      <c r="C17183" s="294"/>
      <c r="E17183" s="294"/>
      <c r="I17183" s="294"/>
    </row>
    <row r="17184" spans="3:9">
      <c r="C17184" s="294"/>
      <c r="E17184" s="294"/>
      <c r="I17184" s="294"/>
    </row>
    <row r="17185" spans="3:9">
      <c r="C17185" s="294"/>
      <c r="E17185" s="294"/>
      <c r="I17185" s="294"/>
    </row>
    <row r="17186" spans="3:9">
      <c r="C17186" s="294"/>
      <c r="E17186" s="294"/>
      <c r="I17186" s="294"/>
    </row>
    <row r="17187" spans="3:9">
      <c r="C17187" s="294"/>
      <c r="E17187" s="294"/>
      <c r="I17187" s="294"/>
    </row>
    <row r="17188" spans="3:9">
      <c r="C17188" s="294"/>
      <c r="E17188" s="294"/>
      <c r="I17188" s="294"/>
    </row>
    <row r="17189" spans="3:9">
      <c r="C17189" s="294"/>
      <c r="E17189" s="294"/>
      <c r="I17189" s="294"/>
    </row>
    <row r="17190" spans="3:9">
      <c r="C17190" s="294"/>
      <c r="E17190" s="294"/>
      <c r="I17190" s="294"/>
    </row>
    <row r="17191" spans="3:9">
      <c r="C17191" s="294"/>
      <c r="E17191" s="294"/>
      <c r="I17191" s="294"/>
    </row>
    <row r="17192" spans="3:9">
      <c r="C17192" s="294"/>
      <c r="E17192" s="294"/>
      <c r="I17192" s="294"/>
    </row>
    <row r="17193" spans="3:9">
      <c r="C17193" s="294"/>
      <c r="E17193" s="294"/>
      <c r="I17193" s="294"/>
    </row>
    <row r="17194" spans="3:9">
      <c r="C17194" s="294"/>
      <c r="E17194" s="294"/>
      <c r="I17194" s="294"/>
    </row>
    <row r="17195" spans="3:9">
      <c r="C17195" s="294"/>
      <c r="E17195" s="294"/>
      <c r="I17195" s="294"/>
    </row>
    <row r="17196" spans="3:9">
      <c r="C17196" s="294"/>
      <c r="E17196" s="294"/>
      <c r="I17196" s="294"/>
    </row>
    <row r="17197" spans="3:9">
      <c r="C17197" s="294"/>
      <c r="E17197" s="294"/>
      <c r="I17197" s="294"/>
    </row>
    <row r="17198" spans="3:9">
      <c r="C17198" s="294"/>
      <c r="E17198" s="294"/>
      <c r="I17198" s="294"/>
    </row>
    <row r="17199" spans="3:9">
      <c r="C17199" s="294"/>
      <c r="E17199" s="294"/>
      <c r="I17199" s="294"/>
    </row>
    <row r="17200" spans="3:9">
      <c r="C17200" s="294"/>
      <c r="E17200" s="294"/>
      <c r="I17200" s="294"/>
    </row>
    <row r="17201" spans="3:9">
      <c r="C17201" s="294"/>
      <c r="E17201" s="294"/>
      <c r="I17201" s="294"/>
    </row>
    <row r="17202" spans="3:9">
      <c r="C17202" s="294"/>
      <c r="E17202" s="294"/>
      <c r="I17202" s="294"/>
    </row>
    <row r="17203" spans="3:9">
      <c r="C17203" s="294"/>
      <c r="E17203" s="294"/>
      <c r="I17203" s="294"/>
    </row>
    <row r="17204" spans="3:9">
      <c r="C17204" s="294"/>
      <c r="E17204" s="294"/>
      <c r="I17204" s="294"/>
    </row>
    <row r="17205" spans="3:9">
      <c r="C17205" s="294"/>
      <c r="E17205" s="294"/>
      <c r="I17205" s="294"/>
    </row>
    <row r="17206" spans="3:9">
      <c r="C17206" s="294"/>
      <c r="E17206" s="294"/>
      <c r="I17206" s="294"/>
    </row>
    <row r="17207" spans="3:9">
      <c r="C17207" s="294"/>
      <c r="E17207" s="294"/>
      <c r="I17207" s="294"/>
    </row>
    <row r="17208" spans="3:9">
      <c r="C17208" s="294"/>
      <c r="E17208" s="294"/>
      <c r="I17208" s="294"/>
    </row>
    <row r="17209" spans="3:9">
      <c r="C17209" s="294"/>
      <c r="E17209" s="294"/>
      <c r="I17209" s="294"/>
    </row>
    <row r="17210" spans="3:9">
      <c r="C17210" s="294"/>
      <c r="E17210" s="294"/>
      <c r="I17210" s="294"/>
    </row>
    <row r="17211" spans="3:9">
      <c r="C17211" s="294"/>
      <c r="E17211" s="294"/>
      <c r="I17211" s="294"/>
    </row>
    <row r="17212" spans="3:9">
      <c r="C17212" s="294"/>
      <c r="E17212" s="294"/>
      <c r="I17212" s="294"/>
    </row>
    <row r="17213" spans="3:9">
      <c r="C17213" s="294"/>
      <c r="E17213" s="294"/>
      <c r="I17213" s="294"/>
    </row>
    <row r="17214" spans="3:9">
      <c r="C17214" s="294"/>
      <c r="E17214" s="294"/>
      <c r="I17214" s="294"/>
    </row>
    <row r="17215" spans="3:9">
      <c r="C17215" s="294"/>
      <c r="E17215" s="294"/>
      <c r="I17215" s="294"/>
    </row>
    <row r="17216" spans="3:9">
      <c r="C17216" s="294"/>
      <c r="E17216" s="294"/>
      <c r="I17216" s="294"/>
    </row>
    <row r="17217" spans="3:9">
      <c r="C17217" s="294"/>
      <c r="E17217" s="294"/>
      <c r="I17217" s="294"/>
    </row>
    <row r="17218" spans="3:9">
      <c r="C17218" s="294"/>
      <c r="E17218" s="294"/>
      <c r="I17218" s="294"/>
    </row>
    <row r="17219" spans="3:9">
      <c r="C17219" s="294"/>
      <c r="E17219" s="294"/>
      <c r="I17219" s="294"/>
    </row>
    <row r="17220" spans="3:9">
      <c r="C17220" s="294"/>
      <c r="E17220" s="294"/>
      <c r="I17220" s="294"/>
    </row>
    <row r="17221" spans="3:9">
      <c r="C17221" s="294"/>
      <c r="E17221" s="294"/>
      <c r="I17221" s="294"/>
    </row>
    <row r="17222" spans="3:9">
      <c r="C17222" s="294"/>
      <c r="E17222" s="294"/>
      <c r="I17222" s="294"/>
    </row>
    <row r="17223" spans="3:9">
      <c r="C17223" s="294"/>
      <c r="E17223" s="294"/>
      <c r="I17223" s="294"/>
    </row>
    <row r="17224" spans="3:9">
      <c r="C17224" s="294"/>
      <c r="E17224" s="294"/>
      <c r="I17224" s="294"/>
    </row>
    <row r="17225" spans="3:9">
      <c r="C17225" s="294"/>
      <c r="E17225" s="294"/>
      <c r="I17225" s="294"/>
    </row>
    <row r="17226" spans="3:9">
      <c r="C17226" s="294"/>
      <c r="E17226" s="294"/>
      <c r="I17226" s="294"/>
    </row>
    <row r="17227" spans="3:9">
      <c r="C17227" s="294"/>
      <c r="E17227" s="294"/>
      <c r="I17227" s="294"/>
    </row>
    <row r="17228" spans="3:9">
      <c r="C17228" s="294"/>
      <c r="E17228" s="294"/>
      <c r="I17228" s="294"/>
    </row>
    <row r="17229" spans="3:9">
      <c r="C17229" s="294"/>
      <c r="E17229" s="294"/>
      <c r="I17229" s="294"/>
    </row>
    <row r="17230" spans="3:9">
      <c r="C17230" s="294"/>
      <c r="E17230" s="294"/>
      <c r="I17230" s="294"/>
    </row>
    <row r="17231" spans="3:9">
      <c r="C17231" s="294"/>
      <c r="E17231" s="294"/>
      <c r="I17231" s="294"/>
    </row>
    <row r="17232" spans="3:9">
      <c r="C17232" s="294"/>
      <c r="E17232" s="294"/>
      <c r="I17232" s="294"/>
    </row>
    <row r="17233" spans="3:9">
      <c r="C17233" s="294"/>
      <c r="E17233" s="294"/>
      <c r="I17233" s="294"/>
    </row>
    <row r="17234" spans="3:9">
      <c r="C17234" s="294"/>
      <c r="E17234" s="294"/>
      <c r="I17234" s="294"/>
    </row>
    <row r="17235" spans="3:9">
      <c r="C17235" s="294"/>
      <c r="E17235" s="294"/>
      <c r="I17235" s="294"/>
    </row>
    <row r="17236" spans="3:9">
      <c r="C17236" s="294"/>
      <c r="E17236" s="294"/>
      <c r="I17236" s="294"/>
    </row>
    <row r="17237" spans="3:9">
      <c r="C17237" s="294"/>
      <c r="E17237" s="294"/>
      <c r="I17237" s="294"/>
    </row>
    <row r="17238" spans="3:9">
      <c r="C17238" s="294"/>
      <c r="E17238" s="294"/>
      <c r="I17238" s="294"/>
    </row>
    <row r="17239" spans="3:9">
      <c r="C17239" s="294"/>
      <c r="E17239" s="294"/>
      <c r="I17239" s="294"/>
    </row>
    <row r="17240" spans="3:9">
      <c r="C17240" s="294"/>
      <c r="E17240" s="294"/>
      <c r="I17240" s="294"/>
    </row>
    <row r="17241" spans="3:9">
      <c r="C17241" s="294"/>
      <c r="E17241" s="294"/>
      <c r="I17241" s="294"/>
    </row>
    <row r="17242" spans="3:9">
      <c r="C17242" s="294"/>
      <c r="E17242" s="294"/>
      <c r="I17242" s="294"/>
    </row>
    <row r="17243" spans="3:9">
      <c r="C17243" s="294"/>
      <c r="E17243" s="294"/>
      <c r="I17243" s="294"/>
    </row>
    <row r="17244" spans="3:9">
      <c r="C17244" s="294"/>
      <c r="E17244" s="294"/>
      <c r="I17244" s="294"/>
    </row>
    <row r="17245" spans="3:9">
      <c r="C17245" s="294"/>
      <c r="E17245" s="294"/>
      <c r="I17245" s="294"/>
    </row>
    <row r="17246" spans="3:9">
      <c r="C17246" s="294"/>
      <c r="E17246" s="294"/>
      <c r="I17246" s="294"/>
    </row>
    <row r="17247" spans="3:9">
      <c r="C17247" s="294"/>
      <c r="E17247" s="294"/>
      <c r="I17247" s="294"/>
    </row>
    <row r="17248" spans="3:9">
      <c r="C17248" s="294"/>
      <c r="E17248" s="294"/>
      <c r="I17248" s="294"/>
    </row>
    <row r="17249" spans="3:9">
      <c r="C17249" s="294"/>
      <c r="E17249" s="294"/>
      <c r="I17249" s="294"/>
    </row>
    <row r="17250" spans="3:9">
      <c r="C17250" s="294"/>
      <c r="E17250" s="294"/>
      <c r="I17250" s="294"/>
    </row>
    <row r="17251" spans="3:9">
      <c r="C17251" s="294"/>
      <c r="E17251" s="294"/>
      <c r="I17251" s="294"/>
    </row>
    <row r="17252" spans="3:9">
      <c r="C17252" s="294"/>
      <c r="E17252" s="294"/>
      <c r="I17252" s="294"/>
    </row>
    <row r="17253" spans="3:9">
      <c r="C17253" s="294"/>
      <c r="E17253" s="294"/>
      <c r="I17253" s="294"/>
    </row>
    <row r="17254" spans="3:9">
      <c r="C17254" s="294"/>
      <c r="E17254" s="294"/>
      <c r="I17254" s="294"/>
    </row>
    <row r="17255" spans="3:9">
      <c r="C17255" s="294"/>
      <c r="E17255" s="294"/>
      <c r="I17255" s="294"/>
    </row>
    <row r="17256" spans="3:9">
      <c r="C17256" s="294"/>
      <c r="E17256" s="294"/>
      <c r="I17256" s="294"/>
    </row>
    <row r="17257" spans="3:9">
      <c r="C17257" s="294"/>
      <c r="E17257" s="294"/>
      <c r="I17257" s="294"/>
    </row>
    <row r="17258" spans="3:9">
      <c r="C17258" s="294"/>
      <c r="E17258" s="294"/>
      <c r="I17258" s="294"/>
    </row>
    <row r="17259" spans="3:9">
      <c r="C17259" s="294"/>
      <c r="E17259" s="294"/>
      <c r="I17259" s="294"/>
    </row>
    <row r="17260" spans="3:9">
      <c r="C17260" s="294"/>
      <c r="E17260" s="294"/>
      <c r="I17260" s="294"/>
    </row>
    <row r="17261" spans="3:9">
      <c r="C17261" s="294"/>
      <c r="E17261" s="294"/>
      <c r="I17261" s="294"/>
    </row>
    <row r="17262" spans="3:9">
      <c r="C17262" s="294"/>
      <c r="E17262" s="294"/>
      <c r="I17262" s="294"/>
    </row>
    <row r="17263" spans="3:9">
      <c r="C17263" s="294"/>
      <c r="E17263" s="294"/>
      <c r="I17263" s="294"/>
    </row>
    <row r="17264" spans="3:9">
      <c r="C17264" s="294"/>
      <c r="E17264" s="294"/>
      <c r="I17264" s="294"/>
    </row>
    <row r="17265" spans="3:9">
      <c r="C17265" s="294"/>
      <c r="E17265" s="294"/>
      <c r="I17265" s="294"/>
    </row>
    <row r="17266" spans="3:9">
      <c r="C17266" s="294"/>
      <c r="E17266" s="294"/>
      <c r="I17266" s="294"/>
    </row>
    <row r="17267" spans="3:9">
      <c r="C17267" s="294"/>
      <c r="E17267" s="294"/>
      <c r="I17267" s="294"/>
    </row>
    <row r="17268" spans="3:9">
      <c r="C17268" s="294"/>
      <c r="E17268" s="294"/>
      <c r="I17268" s="294"/>
    </row>
    <row r="17269" spans="3:9">
      <c r="C17269" s="294"/>
      <c r="E17269" s="294"/>
      <c r="I17269" s="294"/>
    </row>
    <row r="17270" spans="3:9">
      <c r="C17270" s="294"/>
      <c r="E17270" s="294"/>
      <c r="I17270" s="294"/>
    </row>
    <row r="17271" spans="3:9">
      <c r="C17271" s="294"/>
      <c r="E17271" s="294"/>
      <c r="I17271" s="294"/>
    </row>
    <row r="17272" spans="3:9">
      <c r="C17272" s="294"/>
      <c r="E17272" s="294"/>
      <c r="I17272" s="294"/>
    </row>
    <row r="17273" spans="3:9">
      <c r="C17273" s="294"/>
      <c r="E17273" s="294"/>
      <c r="I17273" s="294"/>
    </row>
    <row r="17274" spans="3:9">
      <c r="C17274" s="294"/>
      <c r="E17274" s="294"/>
      <c r="I17274" s="294"/>
    </row>
    <row r="17275" spans="3:9">
      <c r="C17275" s="294"/>
      <c r="E17275" s="294"/>
      <c r="I17275" s="294"/>
    </row>
    <row r="17276" spans="3:9">
      <c r="C17276" s="294"/>
      <c r="E17276" s="294"/>
      <c r="I17276" s="294"/>
    </row>
    <row r="17277" spans="3:9">
      <c r="C17277" s="294"/>
      <c r="E17277" s="294"/>
      <c r="I17277" s="294"/>
    </row>
    <row r="17278" spans="3:9">
      <c r="C17278" s="294"/>
      <c r="E17278" s="294"/>
      <c r="I17278" s="294"/>
    </row>
    <row r="17279" spans="3:9">
      <c r="C17279" s="294"/>
      <c r="E17279" s="294"/>
      <c r="I17279" s="294"/>
    </row>
    <row r="17280" spans="3:9">
      <c r="C17280" s="294"/>
      <c r="E17280" s="294"/>
      <c r="I17280" s="294"/>
    </row>
    <row r="17281" spans="3:9">
      <c r="C17281" s="294"/>
      <c r="E17281" s="294"/>
      <c r="I17281" s="294"/>
    </row>
    <row r="17282" spans="3:9">
      <c r="C17282" s="294"/>
      <c r="E17282" s="294"/>
      <c r="I17282" s="294"/>
    </row>
    <row r="17283" spans="3:9">
      <c r="C17283" s="294"/>
      <c r="E17283" s="294"/>
      <c r="I17283" s="294"/>
    </row>
    <row r="17284" spans="3:9">
      <c r="C17284" s="294"/>
      <c r="E17284" s="294"/>
      <c r="I17284" s="294"/>
    </row>
    <row r="17285" spans="3:9">
      <c r="C17285" s="294"/>
      <c r="E17285" s="294"/>
      <c r="I17285" s="294"/>
    </row>
    <row r="17286" spans="3:9">
      <c r="C17286" s="294"/>
      <c r="E17286" s="294"/>
      <c r="I17286" s="294"/>
    </row>
    <row r="17287" spans="3:9">
      <c r="C17287" s="294"/>
      <c r="E17287" s="294"/>
      <c r="I17287" s="294"/>
    </row>
    <row r="17288" spans="3:9">
      <c r="C17288" s="294"/>
      <c r="E17288" s="294"/>
      <c r="I17288" s="294"/>
    </row>
    <row r="17289" spans="3:9">
      <c r="C17289" s="294"/>
      <c r="E17289" s="294"/>
      <c r="I17289" s="294"/>
    </row>
    <row r="17290" spans="3:9">
      <c r="C17290" s="294"/>
      <c r="E17290" s="294"/>
      <c r="I17290" s="294"/>
    </row>
    <row r="17291" spans="3:9">
      <c r="C17291" s="294"/>
      <c r="E17291" s="294"/>
      <c r="I17291" s="294"/>
    </row>
    <row r="17292" spans="3:9">
      <c r="C17292" s="294"/>
      <c r="E17292" s="294"/>
      <c r="I17292" s="294"/>
    </row>
    <row r="17293" spans="3:9">
      <c r="C17293" s="294"/>
      <c r="E17293" s="294"/>
      <c r="I17293" s="294"/>
    </row>
    <row r="17294" spans="3:9">
      <c r="C17294" s="294"/>
      <c r="E17294" s="294"/>
      <c r="I17294" s="294"/>
    </row>
    <row r="17295" spans="3:9">
      <c r="C17295" s="294"/>
      <c r="E17295" s="294"/>
      <c r="I17295" s="294"/>
    </row>
    <row r="17296" spans="3:9">
      <c r="C17296" s="294"/>
      <c r="E17296" s="294"/>
      <c r="I17296" s="294"/>
    </row>
    <row r="17297" spans="3:9">
      <c r="C17297" s="294"/>
      <c r="E17297" s="294"/>
      <c r="I17297" s="294"/>
    </row>
    <row r="17298" spans="3:9">
      <c r="C17298" s="294"/>
      <c r="E17298" s="294"/>
      <c r="I17298" s="294"/>
    </row>
    <row r="17299" spans="3:9">
      <c r="C17299" s="294"/>
      <c r="E17299" s="294"/>
      <c r="I17299" s="294"/>
    </row>
    <row r="17300" spans="3:9">
      <c r="C17300" s="294"/>
      <c r="E17300" s="294"/>
      <c r="I17300" s="294"/>
    </row>
    <row r="17301" spans="3:9">
      <c r="C17301" s="294"/>
      <c r="E17301" s="294"/>
      <c r="I17301" s="294"/>
    </row>
    <row r="17302" spans="3:9">
      <c r="C17302" s="294"/>
      <c r="E17302" s="294"/>
      <c r="I17302" s="294"/>
    </row>
    <row r="17303" spans="3:9">
      <c r="C17303" s="294"/>
      <c r="E17303" s="294"/>
      <c r="I17303" s="294"/>
    </row>
    <row r="17304" spans="3:9">
      <c r="C17304" s="294"/>
      <c r="E17304" s="294"/>
      <c r="I17304" s="294"/>
    </row>
    <row r="17305" spans="3:9">
      <c r="C17305" s="294"/>
      <c r="E17305" s="294"/>
      <c r="I17305" s="294"/>
    </row>
    <row r="17306" spans="3:9">
      <c r="C17306" s="294"/>
      <c r="E17306" s="294"/>
      <c r="I17306" s="294"/>
    </row>
    <row r="17307" spans="3:9">
      <c r="C17307" s="294"/>
      <c r="E17307" s="294"/>
      <c r="I17307" s="294"/>
    </row>
    <row r="17308" spans="3:9">
      <c r="C17308" s="294"/>
      <c r="E17308" s="294"/>
      <c r="I17308" s="294"/>
    </row>
    <row r="17309" spans="3:9">
      <c r="C17309" s="294"/>
      <c r="E17309" s="294"/>
      <c r="I17309" s="294"/>
    </row>
    <row r="17310" spans="3:9">
      <c r="C17310" s="294"/>
      <c r="E17310" s="294"/>
      <c r="I17310" s="294"/>
    </row>
    <row r="17311" spans="3:9">
      <c r="C17311" s="294"/>
      <c r="E17311" s="294"/>
      <c r="I17311" s="294"/>
    </row>
    <row r="17312" spans="3:9">
      <c r="C17312" s="294"/>
      <c r="E17312" s="294"/>
      <c r="I17312" s="294"/>
    </row>
    <row r="17313" spans="3:9">
      <c r="C17313" s="294"/>
      <c r="E17313" s="294"/>
      <c r="I17313" s="294"/>
    </row>
    <row r="17314" spans="3:9">
      <c r="C17314" s="294"/>
      <c r="E17314" s="294"/>
      <c r="I17314" s="294"/>
    </row>
    <row r="17315" spans="3:9">
      <c r="C17315" s="294"/>
      <c r="E17315" s="294"/>
      <c r="I17315" s="294"/>
    </row>
    <row r="17316" spans="3:9">
      <c r="C17316" s="294"/>
      <c r="E17316" s="294"/>
      <c r="I17316" s="294"/>
    </row>
    <row r="17317" spans="3:9">
      <c r="C17317" s="294"/>
      <c r="E17317" s="294"/>
      <c r="I17317" s="294"/>
    </row>
    <row r="17318" spans="3:9">
      <c r="C17318" s="294"/>
      <c r="E17318" s="294"/>
      <c r="I17318" s="294"/>
    </row>
    <row r="17319" spans="3:9">
      <c r="C17319" s="294"/>
      <c r="E17319" s="294"/>
      <c r="I17319" s="294"/>
    </row>
    <row r="17320" spans="3:9">
      <c r="C17320" s="294"/>
      <c r="E17320" s="294"/>
      <c r="I17320" s="294"/>
    </row>
    <row r="17321" spans="3:9">
      <c r="C17321" s="294"/>
      <c r="E17321" s="294"/>
      <c r="I17321" s="294"/>
    </row>
    <row r="17322" spans="3:9">
      <c r="C17322" s="294"/>
      <c r="E17322" s="294"/>
      <c r="I17322" s="294"/>
    </row>
    <row r="17323" spans="3:9">
      <c r="C17323" s="294"/>
      <c r="E17323" s="294"/>
      <c r="I17323" s="294"/>
    </row>
    <row r="17324" spans="3:9">
      <c r="C17324" s="294"/>
      <c r="E17324" s="294"/>
      <c r="I17324" s="294"/>
    </row>
    <row r="17325" spans="3:9">
      <c r="C17325" s="294"/>
      <c r="E17325" s="294"/>
      <c r="I17325" s="294"/>
    </row>
    <row r="17326" spans="3:9">
      <c r="C17326" s="294"/>
      <c r="E17326" s="294"/>
      <c r="I17326" s="294"/>
    </row>
    <row r="17327" spans="3:9">
      <c r="C17327" s="294"/>
      <c r="E17327" s="294"/>
      <c r="I17327" s="294"/>
    </row>
    <row r="17328" spans="3:9">
      <c r="C17328" s="294"/>
      <c r="E17328" s="294"/>
      <c r="I17328" s="294"/>
    </row>
    <row r="17329" spans="3:9">
      <c r="C17329" s="294"/>
      <c r="E17329" s="294"/>
      <c r="I17329" s="294"/>
    </row>
    <row r="17330" spans="3:9">
      <c r="C17330" s="294"/>
      <c r="E17330" s="294"/>
      <c r="I17330" s="294"/>
    </row>
    <row r="17331" spans="3:9">
      <c r="C17331" s="294"/>
      <c r="E17331" s="294"/>
      <c r="I17331" s="294"/>
    </row>
    <row r="17332" spans="3:9">
      <c r="C17332" s="294"/>
      <c r="E17332" s="294"/>
      <c r="I17332" s="294"/>
    </row>
    <row r="17333" spans="3:9">
      <c r="C17333" s="294"/>
      <c r="E17333" s="294"/>
      <c r="I17333" s="294"/>
    </row>
    <row r="17334" spans="3:9">
      <c r="C17334" s="294"/>
      <c r="E17334" s="294"/>
      <c r="I17334" s="294"/>
    </row>
    <row r="17335" spans="3:9">
      <c r="C17335" s="294"/>
      <c r="E17335" s="294"/>
      <c r="I17335" s="294"/>
    </row>
    <row r="17336" spans="3:9">
      <c r="C17336" s="294"/>
      <c r="E17336" s="294"/>
      <c r="I17336" s="294"/>
    </row>
    <row r="17337" spans="3:9">
      <c r="C17337" s="294"/>
      <c r="E17337" s="294"/>
      <c r="I17337" s="294"/>
    </row>
    <row r="17338" spans="3:9">
      <c r="C17338" s="294"/>
      <c r="E17338" s="294"/>
      <c r="I17338" s="294"/>
    </row>
    <row r="17339" spans="3:9">
      <c r="C17339" s="294"/>
      <c r="E17339" s="294"/>
      <c r="I17339" s="294"/>
    </row>
    <row r="17340" spans="3:9">
      <c r="C17340" s="294"/>
      <c r="E17340" s="294"/>
      <c r="I17340" s="294"/>
    </row>
    <row r="17341" spans="3:9">
      <c r="C17341" s="294"/>
      <c r="E17341" s="294"/>
      <c r="I17341" s="294"/>
    </row>
    <row r="17342" spans="3:9">
      <c r="C17342" s="294"/>
      <c r="E17342" s="294"/>
      <c r="I17342" s="294"/>
    </row>
    <row r="17343" spans="3:9">
      <c r="C17343" s="294"/>
      <c r="E17343" s="294"/>
      <c r="I17343" s="294"/>
    </row>
    <row r="17344" spans="3:9">
      <c r="C17344" s="294"/>
      <c r="E17344" s="294"/>
      <c r="I17344" s="294"/>
    </row>
    <row r="17345" spans="3:9">
      <c r="C17345" s="294"/>
      <c r="E17345" s="294"/>
      <c r="I17345" s="294"/>
    </row>
    <row r="17346" spans="3:9">
      <c r="C17346" s="294"/>
      <c r="E17346" s="294"/>
      <c r="I17346" s="294"/>
    </row>
    <row r="17347" spans="3:9">
      <c r="C17347" s="294"/>
      <c r="E17347" s="294"/>
      <c r="I17347" s="294"/>
    </row>
    <row r="17348" spans="3:9">
      <c r="C17348" s="294"/>
      <c r="E17348" s="294"/>
      <c r="I17348" s="294"/>
    </row>
    <row r="17349" spans="3:9">
      <c r="C17349" s="294"/>
      <c r="E17349" s="294"/>
      <c r="I17349" s="294"/>
    </row>
    <row r="17350" spans="3:9">
      <c r="C17350" s="294"/>
      <c r="E17350" s="294"/>
      <c r="I17350" s="294"/>
    </row>
    <row r="17351" spans="3:9">
      <c r="C17351" s="294"/>
      <c r="E17351" s="294"/>
      <c r="I17351" s="294"/>
    </row>
    <row r="17352" spans="3:9">
      <c r="C17352" s="294"/>
      <c r="E17352" s="294"/>
      <c r="I17352" s="294"/>
    </row>
    <row r="17353" spans="3:9">
      <c r="C17353" s="294"/>
      <c r="E17353" s="294"/>
      <c r="I17353" s="294"/>
    </row>
    <row r="17354" spans="3:9">
      <c r="C17354" s="294"/>
      <c r="E17354" s="294"/>
      <c r="I17354" s="294"/>
    </row>
    <row r="17355" spans="3:9">
      <c r="C17355" s="294"/>
      <c r="E17355" s="294"/>
      <c r="I17355" s="294"/>
    </row>
    <row r="17356" spans="3:9">
      <c r="C17356" s="294"/>
      <c r="E17356" s="294"/>
      <c r="I17356" s="294"/>
    </row>
    <row r="17357" spans="3:9">
      <c r="C17357" s="294"/>
      <c r="E17357" s="294"/>
      <c r="I17357" s="294"/>
    </row>
    <row r="17358" spans="3:9">
      <c r="C17358" s="294"/>
      <c r="E17358" s="294"/>
      <c r="I17358" s="294"/>
    </row>
    <row r="17359" spans="3:9">
      <c r="C17359" s="294"/>
      <c r="E17359" s="294"/>
      <c r="I17359" s="294"/>
    </row>
    <row r="17360" spans="3:9">
      <c r="C17360" s="294"/>
      <c r="E17360" s="294"/>
      <c r="I17360" s="294"/>
    </row>
    <row r="17361" spans="3:9">
      <c r="C17361" s="294"/>
      <c r="E17361" s="294"/>
      <c r="I17361" s="294"/>
    </row>
    <row r="17362" spans="3:9">
      <c r="C17362" s="294"/>
      <c r="E17362" s="294"/>
      <c r="I17362" s="294"/>
    </row>
    <row r="17363" spans="3:9">
      <c r="C17363" s="294"/>
      <c r="E17363" s="294"/>
      <c r="I17363" s="294"/>
    </row>
    <row r="17364" spans="3:9">
      <c r="C17364" s="294"/>
      <c r="E17364" s="294"/>
      <c r="I17364" s="294"/>
    </row>
    <row r="17365" spans="3:9">
      <c r="C17365" s="294"/>
      <c r="E17365" s="294"/>
      <c r="I17365" s="294"/>
    </row>
    <row r="17366" spans="3:9">
      <c r="C17366" s="294"/>
      <c r="E17366" s="294"/>
      <c r="I17366" s="294"/>
    </row>
    <row r="17367" spans="3:9">
      <c r="C17367" s="294"/>
      <c r="E17367" s="294"/>
      <c r="I17367" s="294"/>
    </row>
    <row r="17368" spans="3:9">
      <c r="C17368" s="294"/>
      <c r="E17368" s="294"/>
      <c r="I17368" s="294"/>
    </row>
    <row r="17369" spans="3:9">
      <c r="C17369" s="294"/>
      <c r="E17369" s="294"/>
      <c r="I17369" s="294"/>
    </row>
    <row r="17370" spans="3:9">
      <c r="C17370" s="294"/>
      <c r="E17370" s="294"/>
      <c r="I17370" s="294"/>
    </row>
    <row r="17371" spans="3:9">
      <c r="C17371" s="294"/>
      <c r="E17371" s="294"/>
      <c r="I17371" s="294"/>
    </row>
    <row r="17372" spans="3:9">
      <c r="C17372" s="294"/>
      <c r="E17372" s="294"/>
      <c r="I17372" s="294"/>
    </row>
    <row r="17373" spans="3:9">
      <c r="C17373" s="294"/>
      <c r="E17373" s="294"/>
      <c r="I17373" s="294"/>
    </row>
    <row r="17374" spans="3:9">
      <c r="C17374" s="294"/>
      <c r="E17374" s="294"/>
      <c r="I17374" s="294"/>
    </row>
    <row r="17375" spans="3:9">
      <c r="C17375" s="294"/>
      <c r="E17375" s="294"/>
      <c r="I17375" s="294"/>
    </row>
    <row r="17376" spans="3:9">
      <c r="C17376" s="294"/>
      <c r="E17376" s="294"/>
      <c r="I17376" s="294"/>
    </row>
    <row r="17377" spans="3:9">
      <c r="C17377" s="294"/>
      <c r="E17377" s="294"/>
      <c r="I17377" s="294"/>
    </row>
    <row r="17378" spans="3:9">
      <c r="C17378" s="294"/>
      <c r="E17378" s="294"/>
      <c r="I17378" s="294"/>
    </row>
    <row r="17379" spans="3:9">
      <c r="C17379" s="294"/>
      <c r="E17379" s="294"/>
      <c r="I17379" s="294"/>
    </row>
    <row r="17380" spans="3:9">
      <c r="C17380" s="294"/>
      <c r="E17380" s="294"/>
      <c r="I17380" s="294"/>
    </row>
    <row r="17381" spans="3:9">
      <c r="C17381" s="294"/>
      <c r="E17381" s="294"/>
      <c r="I17381" s="294"/>
    </row>
    <row r="17382" spans="3:9">
      <c r="C17382" s="294"/>
      <c r="E17382" s="294"/>
      <c r="I17382" s="294"/>
    </row>
    <row r="17383" spans="3:9">
      <c r="C17383" s="294"/>
      <c r="E17383" s="294"/>
      <c r="I17383" s="294"/>
    </row>
    <row r="17384" spans="3:9">
      <c r="C17384" s="294"/>
      <c r="E17384" s="294"/>
      <c r="I17384" s="294"/>
    </row>
    <row r="17385" spans="3:9">
      <c r="C17385" s="294"/>
      <c r="E17385" s="294"/>
      <c r="I17385" s="294"/>
    </row>
    <row r="17386" spans="3:9">
      <c r="C17386" s="294"/>
      <c r="E17386" s="294"/>
      <c r="I17386" s="294"/>
    </row>
    <row r="17387" spans="3:9">
      <c r="C17387" s="294"/>
      <c r="E17387" s="294"/>
      <c r="I17387" s="294"/>
    </row>
    <row r="17388" spans="3:9">
      <c r="C17388" s="294"/>
      <c r="E17388" s="294"/>
      <c r="I17388" s="294"/>
    </row>
    <row r="17389" spans="3:9">
      <c r="C17389" s="294"/>
      <c r="E17389" s="294"/>
      <c r="I17389" s="294"/>
    </row>
    <row r="17390" spans="3:9">
      <c r="C17390" s="294"/>
      <c r="E17390" s="294"/>
      <c r="I17390" s="294"/>
    </row>
    <row r="17391" spans="3:9">
      <c r="C17391" s="294"/>
      <c r="E17391" s="294"/>
      <c r="I17391" s="294"/>
    </row>
    <row r="17392" spans="3:9">
      <c r="C17392" s="294"/>
      <c r="E17392" s="294"/>
      <c r="I17392" s="294"/>
    </row>
    <row r="17393" spans="3:9">
      <c r="C17393" s="294"/>
      <c r="E17393" s="294"/>
      <c r="I17393" s="294"/>
    </row>
    <row r="17394" spans="3:9">
      <c r="C17394" s="294"/>
      <c r="E17394" s="294"/>
      <c r="I17394" s="294"/>
    </row>
    <row r="17395" spans="3:9">
      <c r="C17395" s="294"/>
      <c r="E17395" s="294"/>
      <c r="I17395" s="294"/>
    </row>
    <row r="17396" spans="3:9">
      <c r="C17396" s="294"/>
      <c r="E17396" s="294"/>
      <c r="I17396" s="294"/>
    </row>
    <row r="17397" spans="3:9">
      <c r="C17397" s="294"/>
      <c r="E17397" s="294"/>
      <c r="I17397" s="294"/>
    </row>
    <row r="17398" spans="3:9">
      <c r="C17398" s="294"/>
      <c r="E17398" s="294"/>
      <c r="I17398" s="294"/>
    </row>
    <row r="17399" spans="3:9">
      <c r="C17399" s="294"/>
      <c r="E17399" s="294"/>
      <c r="I17399" s="294"/>
    </row>
    <row r="17400" spans="3:9">
      <c r="C17400" s="294"/>
      <c r="E17400" s="294"/>
      <c r="I17400" s="294"/>
    </row>
    <row r="17401" spans="3:9">
      <c r="C17401" s="294"/>
      <c r="E17401" s="294"/>
      <c r="I17401" s="294"/>
    </row>
    <row r="17402" spans="3:9">
      <c r="C17402" s="294"/>
      <c r="E17402" s="294"/>
      <c r="I17402" s="294"/>
    </row>
    <row r="17403" spans="3:9">
      <c r="C17403" s="294"/>
      <c r="E17403" s="294"/>
      <c r="I17403" s="294"/>
    </row>
    <row r="17404" spans="3:9">
      <c r="C17404" s="294"/>
      <c r="E17404" s="294"/>
      <c r="I17404" s="294"/>
    </row>
    <row r="17405" spans="3:9">
      <c r="C17405" s="294"/>
      <c r="E17405" s="294"/>
      <c r="I17405" s="294"/>
    </row>
    <row r="17406" spans="3:9">
      <c r="C17406" s="294"/>
      <c r="E17406" s="294"/>
      <c r="I17406" s="294"/>
    </row>
    <row r="17407" spans="3:9">
      <c r="C17407" s="294"/>
      <c r="E17407" s="294"/>
      <c r="I17407" s="294"/>
    </row>
    <row r="17408" spans="3:9">
      <c r="C17408" s="294"/>
      <c r="E17408" s="294"/>
      <c r="I17408" s="294"/>
    </row>
    <row r="17409" spans="3:9">
      <c r="C17409" s="294"/>
      <c r="E17409" s="294"/>
      <c r="I17409" s="294"/>
    </row>
    <row r="17410" spans="3:9">
      <c r="C17410" s="294"/>
      <c r="E17410" s="294"/>
      <c r="I17410" s="294"/>
    </row>
    <row r="17411" spans="3:9">
      <c r="C17411" s="294"/>
      <c r="E17411" s="294"/>
      <c r="I17411" s="294"/>
    </row>
    <row r="17412" spans="3:9">
      <c r="C17412" s="294"/>
      <c r="E17412" s="294"/>
      <c r="I17412" s="294"/>
    </row>
    <row r="17413" spans="3:9">
      <c r="C17413" s="294"/>
      <c r="E17413" s="294"/>
      <c r="I17413" s="294"/>
    </row>
    <row r="17414" spans="3:9">
      <c r="C17414" s="294"/>
      <c r="E17414" s="294"/>
      <c r="I17414" s="294"/>
    </row>
    <row r="17415" spans="3:9">
      <c r="C17415" s="294"/>
      <c r="E17415" s="294"/>
      <c r="I17415" s="294"/>
    </row>
    <row r="17416" spans="3:9">
      <c r="C17416" s="294"/>
      <c r="E17416" s="294"/>
      <c r="I17416" s="294"/>
    </row>
    <row r="17417" spans="3:9">
      <c r="C17417" s="294"/>
      <c r="E17417" s="294"/>
      <c r="I17417" s="294"/>
    </row>
    <row r="17418" spans="3:9">
      <c r="C17418" s="294"/>
      <c r="E17418" s="294"/>
      <c r="I17418" s="294"/>
    </row>
    <row r="17419" spans="3:9">
      <c r="C17419" s="294"/>
      <c r="E17419" s="294"/>
      <c r="I17419" s="294"/>
    </row>
    <row r="17420" spans="3:9">
      <c r="C17420" s="294"/>
      <c r="E17420" s="294"/>
      <c r="I17420" s="294"/>
    </row>
    <row r="17421" spans="3:9">
      <c r="C17421" s="294"/>
      <c r="E17421" s="294"/>
      <c r="I17421" s="294"/>
    </row>
    <row r="17422" spans="3:9">
      <c r="C17422" s="294"/>
      <c r="E17422" s="294"/>
      <c r="I17422" s="294"/>
    </row>
    <row r="17423" spans="3:9">
      <c r="C17423" s="294"/>
      <c r="E17423" s="294"/>
      <c r="I17423" s="294"/>
    </row>
    <row r="17424" spans="3:9">
      <c r="C17424" s="294"/>
      <c r="E17424" s="294"/>
      <c r="I17424" s="294"/>
    </row>
    <row r="17425" spans="3:9">
      <c r="C17425" s="294"/>
      <c r="E17425" s="294"/>
      <c r="I17425" s="294"/>
    </row>
    <row r="17426" spans="3:9">
      <c r="C17426" s="294"/>
      <c r="E17426" s="294"/>
      <c r="I17426" s="294"/>
    </row>
    <row r="17427" spans="3:9">
      <c r="C17427" s="294"/>
      <c r="E17427" s="294"/>
      <c r="I17427" s="294"/>
    </row>
    <row r="17428" spans="3:9">
      <c r="C17428" s="294"/>
      <c r="E17428" s="294"/>
      <c r="I17428" s="294"/>
    </row>
    <row r="17429" spans="3:9">
      <c r="C17429" s="294"/>
      <c r="E17429" s="294"/>
      <c r="I17429" s="294"/>
    </row>
    <row r="17430" spans="3:9">
      <c r="C17430" s="294"/>
      <c r="E17430" s="294"/>
      <c r="I17430" s="294"/>
    </row>
    <row r="17431" spans="3:9">
      <c r="C17431" s="294"/>
      <c r="E17431" s="294"/>
      <c r="I17431" s="294"/>
    </row>
    <row r="17432" spans="3:9">
      <c r="C17432" s="294"/>
      <c r="E17432" s="294"/>
      <c r="I17432" s="294"/>
    </row>
    <row r="17433" spans="3:9">
      <c r="C17433" s="294"/>
      <c r="E17433" s="294"/>
      <c r="I17433" s="294"/>
    </row>
    <row r="17434" spans="3:9">
      <c r="C17434" s="294"/>
      <c r="E17434" s="294"/>
      <c r="I17434" s="294"/>
    </row>
    <row r="17435" spans="3:9">
      <c r="C17435" s="294"/>
      <c r="E17435" s="294"/>
      <c r="I17435" s="294"/>
    </row>
    <row r="17436" spans="3:9">
      <c r="C17436" s="294"/>
      <c r="E17436" s="294"/>
      <c r="I17436" s="294"/>
    </row>
    <row r="17437" spans="3:9">
      <c r="C17437" s="294"/>
      <c r="E17437" s="294"/>
      <c r="I17437" s="294"/>
    </row>
    <row r="17438" spans="3:9">
      <c r="C17438" s="294"/>
      <c r="E17438" s="294"/>
      <c r="I17438" s="294"/>
    </row>
    <row r="17439" spans="3:9">
      <c r="C17439" s="294"/>
      <c r="E17439" s="294"/>
      <c r="I17439" s="294"/>
    </row>
    <row r="17440" spans="3:9">
      <c r="C17440" s="294"/>
      <c r="E17440" s="294"/>
      <c r="I17440" s="294"/>
    </row>
    <row r="17441" spans="3:9">
      <c r="C17441" s="294"/>
      <c r="E17441" s="294"/>
      <c r="I17441" s="294"/>
    </row>
    <row r="17442" spans="3:9">
      <c r="C17442" s="294"/>
      <c r="E17442" s="294"/>
      <c r="I17442" s="294"/>
    </row>
    <row r="17443" spans="3:9">
      <c r="C17443" s="294"/>
      <c r="E17443" s="294"/>
      <c r="I17443" s="294"/>
    </row>
    <row r="17444" spans="3:9">
      <c r="C17444" s="294"/>
      <c r="E17444" s="294"/>
      <c r="I17444" s="294"/>
    </row>
    <row r="17445" spans="3:9">
      <c r="C17445" s="294"/>
      <c r="E17445" s="294"/>
      <c r="I17445" s="294"/>
    </row>
    <row r="17446" spans="3:9">
      <c r="C17446" s="294"/>
      <c r="E17446" s="294"/>
      <c r="I17446" s="294"/>
    </row>
    <row r="17447" spans="3:9">
      <c r="C17447" s="294"/>
      <c r="E17447" s="294"/>
      <c r="I17447" s="294"/>
    </row>
    <row r="17448" spans="3:9">
      <c r="C17448" s="294"/>
      <c r="E17448" s="294"/>
      <c r="I17448" s="294"/>
    </row>
    <row r="17449" spans="3:9">
      <c r="C17449" s="294"/>
      <c r="E17449" s="294"/>
      <c r="I17449" s="294"/>
    </row>
    <row r="17450" spans="3:9">
      <c r="C17450" s="294"/>
      <c r="E17450" s="294"/>
      <c r="I17450" s="294"/>
    </row>
    <row r="17451" spans="3:9">
      <c r="C17451" s="294"/>
      <c r="E17451" s="294"/>
      <c r="I17451" s="294"/>
    </row>
    <row r="17452" spans="3:9">
      <c r="C17452" s="294"/>
      <c r="E17452" s="294"/>
      <c r="I17452" s="294"/>
    </row>
    <row r="17453" spans="3:9">
      <c r="C17453" s="294"/>
      <c r="E17453" s="294"/>
      <c r="I17453" s="294"/>
    </row>
    <row r="17454" spans="3:9">
      <c r="C17454" s="294"/>
      <c r="E17454" s="294"/>
      <c r="I17454" s="294"/>
    </row>
    <row r="17455" spans="3:9">
      <c r="C17455" s="294"/>
      <c r="E17455" s="294"/>
      <c r="I17455" s="294"/>
    </row>
    <row r="17456" spans="3:9">
      <c r="C17456" s="294"/>
      <c r="E17456" s="294"/>
      <c r="I17456" s="294"/>
    </row>
    <row r="17457" spans="3:9">
      <c r="C17457" s="294"/>
      <c r="E17457" s="294"/>
      <c r="I17457" s="294"/>
    </row>
    <row r="17458" spans="3:9">
      <c r="C17458" s="294"/>
      <c r="E17458" s="294"/>
      <c r="I17458" s="294"/>
    </row>
    <row r="17459" spans="3:9">
      <c r="C17459" s="294"/>
      <c r="E17459" s="294"/>
      <c r="I17459" s="294"/>
    </row>
    <row r="17460" spans="3:9">
      <c r="C17460" s="294"/>
      <c r="E17460" s="294"/>
      <c r="I17460" s="294"/>
    </row>
    <row r="17461" spans="3:9">
      <c r="C17461" s="294"/>
      <c r="E17461" s="294"/>
      <c r="I17461" s="294"/>
    </row>
    <row r="17462" spans="3:9">
      <c r="C17462" s="294"/>
      <c r="E17462" s="294"/>
      <c r="I17462" s="294"/>
    </row>
    <row r="17463" spans="3:9">
      <c r="C17463" s="294"/>
      <c r="E17463" s="294"/>
      <c r="I17463" s="294"/>
    </row>
    <row r="17464" spans="3:9">
      <c r="C17464" s="294"/>
      <c r="E17464" s="294"/>
      <c r="I17464" s="294"/>
    </row>
    <row r="17465" spans="3:9">
      <c r="C17465" s="294"/>
      <c r="E17465" s="294"/>
      <c r="I17465" s="294"/>
    </row>
    <row r="17466" spans="3:9">
      <c r="C17466" s="294"/>
      <c r="E17466" s="294"/>
      <c r="I17466" s="294"/>
    </row>
    <row r="17467" spans="3:9">
      <c r="C17467" s="294"/>
      <c r="E17467" s="294"/>
      <c r="I17467" s="294"/>
    </row>
    <row r="17468" spans="3:9">
      <c r="C17468" s="294"/>
      <c r="E17468" s="294"/>
      <c r="I17468" s="294"/>
    </row>
    <row r="17469" spans="3:9">
      <c r="C17469" s="294"/>
      <c r="E17469" s="294"/>
      <c r="I17469" s="294"/>
    </row>
    <row r="17470" spans="3:9">
      <c r="C17470" s="294"/>
      <c r="E17470" s="294"/>
      <c r="I17470" s="294"/>
    </row>
    <row r="17471" spans="3:9">
      <c r="C17471" s="294"/>
      <c r="E17471" s="294"/>
      <c r="I17471" s="294"/>
    </row>
    <row r="17472" spans="3:9">
      <c r="C17472" s="294"/>
      <c r="E17472" s="294"/>
      <c r="I17472" s="294"/>
    </row>
    <row r="17473" spans="3:9">
      <c r="C17473" s="294"/>
      <c r="E17473" s="294"/>
      <c r="I17473" s="294"/>
    </row>
    <row r="17474" spans="3:9">
      <c r="C17474" s="294"/>
      <c r="E17474" s="294"/>
      <c r="I17474" s="294"/>
    </row>
    <row r="17475" spans="3:9">
      <c r="C17475" s="294"/>
      <c r="E17475" s="294"/>
      <c r="I17475" s="294"/>
    </row>
    <row r="17476" spans="3:9">
      <c r="C17476" s="294"/>
      <c r="E17476" s="294"/>
      <c r="I17476" s="294"/>
    </row>
    <row r="17477" spans="3:9">
      <c r="C17477" s="294"/>
      <c r="E17477" s="294"/>
      <c r="I17477" s="294"/>
    </row>
    <row r="17478" spans="3:9">
      <c r="C17478" s="294"/>
      <c r="E17478" s="294"/>
      <c r="I17478" s="294"/>
    </row>
    <row r="17479" spans="3:9">
      <c r="C17479" s="294"/>
      <c r="E17479" s="294"/>
      <c r="I17479" s="294"/>
    </row>
    <row r="17480" spans="3:9">
      <c r="C17480" s="294"/>
      <c r="E17480" s="294"/>
      <c r="I17480" s="294"/>
    </row>
    <row r="17481" spans="3:9">
      <c r="C17481" s="294"/>
      <c r="E17481" s="294"/>
      <c r="I17481" s="294"/>
    </row>
    <row r="17482" spans="3:9">
      <c r="C17482" s="294"/>
      <c r="E17482" s="294"/>
      <c r="I17482" s="294"/>
    </row>
    <row r="17483" spans="3:9">
      <c r="C17483" s="294"/>
      <c r="E17483" s="294"/>
      <c r="I17483" s="294"/>
    </row>
    <row r="17484" spans="3:9">
      <c r="C17484" s="294"/>
      <c r="E17484" s="294"/>
      <c r="I17484" s="294"/>
    </row>
    <row r="17485" spans="3:9">
      <c r="C17485" s="294"/>
      <c r="E17485" s="294"/>
      <c r="I17485" s="294"/>
    </row>
    <row r="17486" spans="3:9">
      <c r="C17486" s="294"/>
      <c r="E17486" s="294"/>
      <c r="I17486" s="294"/>
    </row>
    <row r="17487" spans="3:9">
      <c r="C17487" s="294"/>
      <c r="E17487" s="294"/>
      <c r="I17487" s="294"/>
    </row>
    <row r="17488" spans="3:9">
      <c r="C17488" s="294"/>
      <c r="E17488" s="294"/>
      <c r="I17488" s="294"/>
    </row>
    <row r="17489" spans="3:9">
      <c r="C17489" s="294"/>
      <c r="E17489" s="294"/>
      <c r="I17489" s="294"/>
    </row>
    <row r="17490" spans="3:9">
      <c r="C17490" s="294"/>
      <c r="E17490" s="294"/>
      <c r="I17490" s="294"/>
    </row>
    <row r="17491" spans="3:9">
      <c r="C17491" s="294"/>
      <c r="E17491" s="294"/>
      <c r="I17491" s="294"/>
    </row>
    <row r="17492" spans="3:9">
      <c r="C17492" s="294"/>
      <c r="E17492" s="294"/>
      <c r="I17492" s="294"/>
    </row>
    <row r="17493" spans="3:9">
      <c r="C17493" s="294"/>
      <c r="E17493" s="294"/>
      <c r="I17493" s="294"/>
    </row>
    <row r="17494" spans="3:9">
      <c r="C17494" s="294"/>
      <c r="E17494" s="294"/>
      <c r="I17494" s="294"/>
    </row>
    <row r="17495" spans="3:9">
      <c r="C17495" s="294"/>
      <c r="E17495" s="294"/>
      <c r="I17495" s="294"/>
    </row>
    <row r="17496" spans="3:9">
      <c r="C17496" s="294"/>
      <c r="E17496" s="294"/>
      <c r="I17496" s="294"/>
    </row>
    <row r="17497" spans="3:9">
      <c r="C17497" s="294"/>
      <c r="E17497" s="294"/>
      <c r="I17497" s="294"/>
    </row>
    <row r="17498" spans="3:9">
      <c r="C17498" s="294"/>
      <c r="E17498" s="294"/>
      <c r="I17498" s="294"/>
    </row>
    <row r="17499" spans="3:9">
      <c r="C17499" s="294"/>
      <c r="E17499" s="294"/>
      <c r="I17499" s="294"/>
    </row>
    <row r="17500" spans="3:9">
      <c r="C17500" s="294"/>
      <c r="E17500" s="294"/>
      <c r="I17500" s="294"/>
    </row>
    <row r="17501" spans="3:9">
      <c r="C17501" s="294"/>
      <c r="E17501" s="294"/>
      <c r="I17501" s="294"/>
    </row>
    <row r="17502" spans="3:9">
      <c r="C17502" s="294"/>
      <c r="E17502" s="294"/>
      <c r="I17502" s="294"/>
    </row>
    <row r="17503" spans="3:9">
      <c r="C17503" s="294"/>
      <c r="E17503" s="294"/>
      <c r="I17503" s="294"/>
    </row>
    <row r="17504" spans="3:9">
      <c r="C17504" s="294"/>
      <c r="E17504" s="294"/>
      <c r="I17504" s="294"/>
    </row>
    <row r="17505" spans="3:9">
      <c r="C17505" s="294"/>
      <c r="E17505" s="294"/>
      <c r="I17505" s="294"/>
    </row>
    <row r="17506" spans="3:9">
      <c r="C17506" s="294"/>
      <c r="E17506" s="294"/>
      <c r="I17506" s="294"/>
    </row>
    <row r="17507" spans="3:9">
      <c r="C17507" s="294"/>
      <c r="E17507" s="294"/>
      <c r="I17507" s="294"/>
    </row>
    <row r="17508" spans="3:9">
      <c r="C17508" s="294"/>
      <c r="E17508" s="294"/>
      <c r="I17508" s="294"/>
    </row>
    <row r="17509" spans="3:9">
      <c r="C17509" s="294"/>
      <c r="E17509" s="294"/>
      <c r="I17509" s="294"/>
    </row>
    <row r="17510" spans="3:9">
      <c r="C17510" s="294"/>
      <c r="E17510" s="294"/>
      <c r="I17510" s="294"/>
    </row>
    <row r="17511" spans="3:9">
      <c r="C17511" s="294"/>
      <c r="E17511" s="294"/>
      <c r="I17511" s="294"/>
    </row>
    <row r="17512" spans="3:9">
      <c r="C17512" s="294"/>
      <c r="E17512" s="294"/>
      <c r="I17512" s="294"/>
    </row>
    <row r="17513" spans="3:9">
      <c r="C17513" s="294"/>
      <c r="E17513" s="294"/>
      <c r="I17513" s="294"/>
    </row>
    <row r="17514" spans="3:9">
      <c r="C17514" s="294"/>
      <c r="E17514" s="294"/>
      <c r="I17514" s="294"/>
    </row>
    <row r="17515" spans="3:9">
      <c r="C17515" s="294"/>
      <c r="E17515" s="294"/>
      <c r="I17515" s="294"/>
    </row>
    <row r="17516" spans="3:9">
      <c r="C17516" s="294"/>
      <c r="E17516" s="294"/>
      <c r="I17516" s="294"/>
    </row>
    <row r="17517" spans="3:9">
      <c r="C17517" s="294"/>
      <c r="E17517" s="294"/>
      <c r="I17517" s="294"/>
    </row>
    <row r="17518" spans="3:9">
      <c r="C17518" s="294"/>
      <c r="E17518" s="294"/>
      <c r="I17518" s="294"/>
    </row>
    <row r="17519" spans="3:9">
      <c r="C17519" s="294"/>
      <c r="E17519" s="294"/>
      <c r="I17519" s="294"/>
    </row>
    <row r="17520" spans="3:9">
      <c r="C17520" s="294"/>
      <c r="E17520" s="294"/>
      <c r="I17520" s="294"/>
    </row>
    <row r="17521" spans="3:9">
      <c r="C17521" s="294"/>
      <c r="E17521" s="294"/>
      <c r="I17521" s="294"/>
    </row>
    <row r="17522" spans="3:9">
      <c r="C17522" s="294"/>
      <c r="E17522" s="294"/>
      <c r="I17522" s="294"/>
    </row>
    <row r="17523" spans="3:9">
      <c r="C17523" s="294"/>
      <c r="E17523" s="294"/>
      <c r="I17523" s="294"/>
    </row>
    <row r="17524" spans="3:9">
      <c r="C17524" s="294"/>
      <c r="E17524" s="294"/>
      <c r="I17524" s="294"/>
    </row>
    <row r="17525" spans="3:9">
      <c r="C17525" s="294"/>
      <c r="E17525" s="294"/>
      <c r="I17525" s="294"/>
    </row>
    <row r="17526" spans="3:9">
      <c r="C17526" s="294"/>
      <c r="E17526" s="294"/>
      <c r="I17526" s="294"/>
    </row>
    <row r="17527" spans="3:9">
      <c r="C17527" s="294"/>
      <c r="E17527" s="294"/>
      <c r="I17527" s="294"/>
    </row>
    <row r="17528" spans="3:9">
      <c r="C17528" s="294"/>
      <c r="E17528" s="294"/>
      <c r="I17528" s="294"/>
    </row>
    <row r="17529" spans="3:9">
      <c r="C17529" s="294"/>
      <c r="E17529" s="294"/>
      <c r="I17529" s="294"/>
    </row>
    <row r="17530" spans="3:9">
      <c r="C17530" s="294"/>
      <c r="E17530" s="294"/>
      <c r="I17530" s="294"/>
    </row>
    <row r="17531" spans="3:9">
      <c r="C17531" s="294"/>
      <c r="E17531" s="294"/>
      <c r="I17531" s="294"/>
    </row>
    <row r="17532" spans="3:9">
      <c r="C17532" s="294"/>
      <c r="E17532" s="294"/>
      <c r="I17532" s="294"/>
    </row>
    <row r="17533" spans="3:9">
      <c r="C17533" s="294"/>
      <c r="E17533" s="294"/>
      <c r="I17533" s="294"/>
    </row>
    <row r="17534" spans="3:9">
      <c r="C17534" s="294"/>
      <c r="E17534" s="294"/>
      <c r="I17534" s="294"/>
    </row>
    <row r="17535" spans="3:9">
      <c r="C17535" s="294"/>
      <c r="E17535" s="294"/>
      <c r="I17535" s="294"/>
    </row>
    <row r="17536" spans="3:9">
      <c r="C17536" s="294"/>
      <c r="E17536" s="294"/>
      <c r="I17536" s="294"/>
    </row>
    <row r="17537" spans="3:9">
      <c r="C17537" s="294"/>
      <c r="E17537" s="294"/>
      <c r="I17537" s="294"/>
    </row>
    <row r="17538" spans="3:9">
      <c r="C17538" s="294"/>
      <c r="E17538" s="294"/>
      <c r="I17538" s="294"/>
    </row>
    <row r="17539" spans="3:9">
      <c r="C17539" s="294"/>
      <c r="E17539" s="294"/>
      <c r="I17539" s="294"/>
    </row>
    <row r="17540" spans="3:9">
      <c r="C17540" s="294"/>
      <c r="E17540" s="294"/>
      <c r="I17540" s="294"/>
    </row>
    <row r="17541" spans="3:9">
      <c r="C17541" s="294"/>
      <c r="E17541" s="294"/>
      <c r="I17541" s="294"/>
    </row>
    <row r="17542" spans="3:9">
      <c r="C17542" s="294"/>
      <c r="E17542" s="294"/>
      <c r="I17542" s="294"/>
    </row>
    <row r="17543" spans="3:9">
      <c r="C17543" s="294"/>
      <c r="E17543" s="294"/>
      <c r="I17543" s="294"/>
    </row>
    <row r="17544" spans="3:9">
      <c r="C17544" s="294"/>
      <c r="E17544" s="294"/>
      <c r="I17544" s="294"/>
    </row>
    <row r="17545" spans="3:9">
      <c r="C17545" s="294"/>
      <c r="E17545" s="294"/>
      <c r="I17545" s="294"/>
    </row>
    <row r="17546" spans="3:9">
      <c r="C17546" s="294"/>
      <c r="E17546" s="294"/>
      <c r="I17546" s="294"/>
    </row>
    <row r="17547" spans="3:9">
      <c r="C17547" s="294"/>
      <c r="E17547" s="294"/>
      <c r="I17547" s="294"/>
    </row>
    <row r="17548" spans="3:9">
      <c r="C17548" s="294"/>
      <c r="E17548" s="294"/>
      <c r="I17548" s="294"/>
    </row>
    <row r="17549" spans="3:9">
      <c r="C17549" s="294"/>
      <c r="E17549" s="294"/>
      <c r="I17549" s="294"/>
    </row>
    <row r="17550" spans="3:9">
      <c r="C17550" s="294"/>
      <c r="E17550" s="294"/>
      <c r="I17550" s="294"/>
    </row>
    <row r="17551" spans="3:9">
      <c r="C17551" s="294"/>
      <c r="E17551" s="294"/>
      <c r="I17551" s="294"/>
    </row>
    <row r="17552" spans="3:9">
      <c r="C17552" s="294"/>
      <c r="E17552" s="294"/>
      <c r="I17552" s="294"/>
    </row>
    <row r="17553" spans="3:9">
      <c r="C17553" s="294"/>
      <c r="E17553" s="294"/>
      <c r="I17553" s="294"/>
    </row>
    <row r="17554" spans="3:9">
      <c r="C17554" s="294"/>
      <c r="E17554" s="294"/>
      <c r="I17554" s="294"/>
    </row>
    <row r="17555" spans="3:9">
      <c r="C17555" s="294"/>
      <c r="E17555" s="294"/>
      <c r="I17555" s="294"/>
    </row>
    <row r="17556" spans="3:9">
      <c r="C17556" s="294"/>
      <c r="E17556" s="294"/>
      <c r="I17556" s="294"/>
    </row>
    <row r="17557" spans="3:9">
      <c r="C17557" s="294"/>
      <c r="E17557" s="294"/>
      <c r="I17557" s="294"/>
    </row>
    <row r="17558" spans="3:9">
      <c r="C17558" s="294"/>
      <c r="E17558" s="294"/>
      <c r="I17558" s="294"/>
    </row>
    <row r="17559" spans="3:9">
      <c r="C17559" s="294"/>
      <c r="E17559" s="294"/>
      <c r="I17559" s="294"/>
    </row>
    <row r="17560" spans="3:9">
      <c r="C17560" s="294"/>
      <c r="E17560" s="294"/>
      <c r="I17560" s="294"/>
    </row>
    <row r="17561" spans="3:9">
      <c r="C17561" s="294"/>
      <c r="E17561" s="294"/>
      <c r="I17561" s="294"/>
    </row>
    <row r="17562" spans="3:9">
      <c r="C17562" s="294"/>
      <c r="E17562" s="294"/>
      <c r="I17562" s="294"/>
    </row>
    <row r="17563" spans="3:9">
      <c r="C17563" s="294"/>
      <c r="E17563" s="294"/>
      <c r="I17563" s="294"/>
    </row>
    <row r="17564" spans="3:9">
      <c r="C17564" s="294"/>
      <c r="E17564" s="294"/>
      <c r="I17564" s="294"/>
    </row>
    <row r="17565" spans="3:9">
      <c r="C17565" s="294"/>
      <c r="E17565" s="294"/>
      <c r="I17565" s="294"/>
    </row>
    <row r="17566" spans="3:9">
      <c r="C17566" s="294"/>
      <c r="E17566" s="294"/>
      <c r="I17566" s="294"/>
    </row>
    <row r="17567" spans="3:9">
      <c r="C17567" s="294"/>
      <c r="E17567" s="294"/>
      <c r="I17567" s="294"/>
    </row>
    <row r="17568" spans="3:9">
      <c r="C17568" s="294"/>
      <c r="E17568" s="294"/>
      <c r="I17568" s="294"/>
    </row>
    <row r="17569" spans="3:9">
      <c r="C17569" s="294"/>
      <c r="E17569" s="294"/>
      <c r="I17569" s="294"/>
    </row>
    <row r="17570" spans="3:9">
      <c r="C17570" s="294"/>
      <c r="E17570" s="294"/>
      <c r="I17570" s="294"/>
    </row>
    <row r="17571" spans="3:9">
      <c r="C17571" s="294"/>
      <c r="E17571" s="294"/>
      <c r="I17571" s="294"/>
    </row>
    <row r="17572" spans="3:9">
      <c r="C17572" s="294"/>
      <c r="E17572" s="294"/>
      <c r="I17572" s="294"/>
    </row>
    <row r="17573" spans="3:9">
      <c r="C17573" s="294"/>
      <c r="E17573" s="294"/>
      <c r="I17573" s="294"/>
    </row>
    <row r="17574" spans="3:9">
      <c r="C17574" s="294"/>
      <c r="E17574" s="294"/>
      <c r="I17574" s="294"/>
    </row>
    <row r="17575" spans="3:9">
      <c r="C17575" s="294"/>
      <c r="E17575" s="294"/>
      <c r="I17575" s="294"/>
    </row>
    <row r="17576" spans="3:9">
      <c r="C17576" s="294"/>
      <c r="E17576" s="294"/>
      <c r="I17576" s="294"/>
    </row>
    <row r="17577" spans="3:9">
      <c r="C17577" s="294"/>
      <c r="E17577" s="294"/>
      <c r="I17577" s="294"/>
    </row>
    <row r="17578" spans="3:9">
      <c r="C17578" s="294"/>
      <c r="E17578" s="294"/>
      <c r="I17578" s="294"/>
    </row>
    <row r="17579" spans="3:9">
      <c r="C17579" s="294"/>
      <c r="E17579" s="294"/>
      <c r="I17579" s="294"/>
    </row>
    <row r="17580" spans="3:9">
      <c r="C17580" s="294"/>
      <c r="E17580" s="294"/>
      <c r="I17580" s="294"/>
    </row>
    <row r="17581" spans="3:9">
      <c r="C17581" s="294"/>
      <c r="E17581" s="294"/>
      <c r="I17581" s="294"/>
    </row>
    <row r="17582" spans="3:9">
      <c r="C17582" s="294"/>
      <c r="E17582" s="294"/>
      <c r="I17582" s="294"/>
    </row>
    <row r="17583" spans="3:9">
      <c r="C17583" s="294"/>
      <c r="E17583" s="294"/>
      <c r="I17583" s="294"/>
    </row>
    <row r="17584" spans="3:9">
      <c r="C17584" s="294"/>
      <c r="E17584" s="294"/>
      <c r="I17584" s="294"/>
    </row>
    <row r="17585" spans="3:9">
      <c r="C17585" s="294"/>
      <c r="E17585" s="294"/>
      <c r="I17585" s="294"/>
    </row>
    <row r="17586" spans="3:9">
      <c r="C17586" s="294"/>
      <c r="E17586" s="294"/>
      <c r="I17586" s="294"/>
    </row>
    <row r="17587" spans="3:9">
      <c r="C17587" s="294"/>
      <c r="E17587" s="294"/>
      <c r="I17587" s="294"/>
    </row>
    <row r="17588" spans="3:9">
      <c r="C17588" s="294"/>
      <c r="E17588" s="294"/>
      <c r="I17588" s="294"/>
    </row>
    <row r="17589" spans="3:9">
      <c r="C17589" s="294"/>
      <c r="E17589" s="294"/>
      <c r="I17589" s="294"/>
    </row>
    <row r="17590" spans="3:9">
      <c r="C17590" s="294"/>
      <c r="E17590" s="294"/>
      <c r="I17590" s="294"/>
    </row>
    <row r="17591" spans="3:9">
      <c r="C17591" s="294"/>
      <c r="E17591" s="294"/>
      <c r="I17591" s="294"/>
    </row>
    <row r="17592" spans="3:9">
      <c r="C17592" s="294"/>
      <c r="E17592" s="294"/>
      <c r="I17592" s="294"/>
    </row>
    <row r="17593" spans="3:9">
      <c r="C17593" s="294"/>
      <c r="E17593" s="294"/>
      <c r="I17593" s="294"/>
    </row>
    <row r="17594" spans="3:9">
      <c r="C17594" s="294"/>
      <c r="E17594" s="294"/>
      <c r="I17594" s="294"/>
    </row>
    <row r="17595" spans="3:9">
      <c r="C17595" s="294"/>
      <c r="E17595" s="294"/>
      <c r="I17595" s="294"/>
    </row>
    <row r="17596" spans="3:9">
      <c r="C17596" s="294"/>
      <c r="E17596" s="294"/>
      <c r="I17596" s="294"/>
    </row>
    <row r="17597" spans="3:9">
      <c r="C17597" s="294"/>
      <c r="E17597" s="294"/>
      <c r="I17597" s="294"/>
    </row>
    <row r="17598" spans="3:9">
      <c r="C17598" s="294"/>
      <c r="E17598" s="294"/>
      <c r="I17598" s="294"/>
    </row>
    <row r="17599" spans="3:9">
      <c r="C17599" s="294"/>
      <c r="E17599" s="294"/>
      <c r="I17599" s="294"/>
    </row>
    <row r="17600" spans="3:9">
      <c r="C17600" s="294"/>
      <c r="E17600" s="294"/>
      <c r="I17600" s="294"/>
    </row>
    <row r="17601" spans="3:9">
      <c r="C17601" s="294"/>
      <c r="E17601" s="294"/>
      <c r="I17601" s="294"/>
    </row>
    <row r="17602" spans="3:9">
      <c r="C17602" s="294"/>
      <c r="E17602" s="294"/>
      <c r="I17602" s="294"/>
    </row>
    <row r="17603" spans="3:9">
      <c r="C17603" s="294"/>
      <c r="E17603" s="294"/>
      <c r="I17603" s="294"/>
    </row>
    <row r="17604" spans="3:9">
      <c r="C17604" s="294"/>
      <c r="E17604" s="294"/>
      <c r="I17604" s="294"/>
    </row>
    <row r="17605" spans="3:9">
      <c r="C17605" s="294"/>
      <c r="E17605" s="294"/>
      <c r="I17605" s="294"/>
    </row>
    <row r="17606" spans="3:9">
      <c r="C17606" s="294"/>
      <c r="E17606" s="294"/>
      <c r="I17606" s="294"/>
    </row>
    <row r="17607" spans="3:9">
      <c r="C17607" s="294"/>
      <c r="E17607" s="294"/>
      <c r="I17607" s="294"/>
    </row>
    <row r="17608" spans="3:9">
      <c r="C17608" s="294"/>
      <c r="E17608" s="294"/>
      <c r="I17608" s="294"/>
    </row>
    <row r="17609" spans="3:9">
      <c r="C17609" s="294"/>
      <c r="E17609" s="294"/>
      <c r="I17609" s="294"/>
    </row>
    <row r="17610" spans="3:9">
      <c r="C17610" s="294"/>
      <c r="E17610" s="294"/>
      <c r="I17610" s="294"/>
    </row>
    <row r="17611" spans="3:9">
      <c r="C17611" s="294"/>
      <c r="E17611" s="294"/>
      <c r="I17611" s="294"/>
    </row>
    <row r="17612" spans="3:9">
      <c r="C17612" s="294"/>
      <c r="E17612" s="294"/>
      <c r="I17612" s="294"/>
    </row>
    <row r="17613" spans="3:9">
      <c r="C17613" s="294"/>
      <c r="E17613" s="294"/>
      <c r="I17613" s="294"/>
    </row>
    <row r="17614" spans="3:9">
      <c r="C17614" s="294"/>
      <c r="E17614" s="294"/>
      <c r="I17614" s="294"/>
    </row>
    <row r="17615" spans="3:9">
      <c r="C17615" s="294"/>
      <c r="E17615" s="294"/>
      <c r="I17615" s="294"/>
    </row>
    <row r="17616" spans="3:9">
      <c r="C17616" s="294"/>
      <c r="E17616" s="294"/>
      <c r="I17616" s="294"/>
    </row>
    <row r="17617" spans="3:9">
      <c r="C17617" s="294"/>
      <c r="E17617" s="294"/>
      <c r="I17617" s="294"/>
    </row>
    <row r="17618" spans="3:9">
      <c r="C17618" s="294"/>
      <c r="E17618" s="294"/>
      <c r="I17618" s="294"/>
    </row>
    <row r="17619" spans="3:9">
      <c r="C17619" s="294"/>
      <c r="E17619" s="294"/>
      <c r="I17619" s="294"/>
    </row>
    <row r="17620" spans="3:9">
      <c r="C17620" s="294"/>
      <c r="E17620" s="294"/>
      <c r="I17620" s="294"/>
    </row>
    <row r="17621" spans="3:9">
      <c r="C17621" s="294"/>
      <c r="E17621" s="294"/>
      <c r="I17621" s="294"/>
    </row>
    <row r="17622" spans="3:9">
      <c r="C17622" s="294"/>
      <c r="E17622" s="294"/>
      <c r="I17622" s="294"/>
    </row>
    <row r="17623" spans="3:9">
      <c r="C17623" s="294"/>
      <c r="E17623" s="294"/>
      <c r="I17623" s="294"/>
    </row>
    <row r="17624" spans="3:9">
      <c r="C17624" s="294"/>
      <c r="E17624" s="294"/>
      <c r="I17624" s="294"/>
    </row>
    <row r="17625" spans="3:9">
      <c r="C17625" s="294"/>
      <c r="E17625" s="294"/>
      <c r="I17625" s="294"/>
    </row>
    <row r="17626" spans="3:9">
      <c r="C17626" s="294"/>
      <c r="E17626" s="294"/>
      <c r="I17626" s="294"/>
    </row>
    <row r="17627" spans="3:9">
      <c r="C17627" s="294"/>
      <c r="E17627" s="294"/>
      <c r="I17627" s="294"/>
    </row>
    <row r="17628" spans="3:9">
      <c r="C17628" s="294"/>
      <c r="E17628" s="294"/>
      <c r="I17628" s="294"/>
    </row>
    <row r="17629" spans="3:9">
      <c r="C17629" s="294"/>
      <c r="E17629" s="294"/>
      <c r="I17629" s="294"/>
    </row>
    <row r="17630" spans="3:9">
      <c r="C17630" s="294"/>
      <c r="E17630" s="294"/>
      <c r="I17630" s="294"/>
    </row>
    <row r="17631" spans="3:9">
      <c r="C17631" s="294"/>
      <c r="E17631" s="294"/>
      <c r="I17631" s="294"/>
    </row>
    <row r="17632" spans="3:9">
      <c r="C17632" s="294"/>
      <c r="E17632" s="294"/>
      <c r="I17632" s="294"/>
    </row>
    <row r="17633" spans="3:9">
      <c r="C17633" s="294"/>
      <c r="E17633" s="294"/>
      <c r="I17633" s="294"/>
    </row>
    <row r="17634" spans="3:9">
      <c r="C17634" s="294"/>
      <c r="E17634" s="294"/>
      <c r="I17634" s="294"/>
    </row>
    <row r="17635" spans="3:9">
      <c r="C17635" s="294"/>
      <c r="E17635" s="294"/>
      <c r="I17635" s="294"/>
    </row>
    <row r="17636" spans="3:9">
      <c r="C17636" s="294"/>
      <c r="E17636" s="294"/>
      <c r="I17636" s="294"/>
    </row>
    <row r="17637" spans="3:9">
      <c r="C17637" s="294"/>
      <c r="E17637" s="294"/>
      <c r="I17637" s="294"/>
    </row>
    <row r="17638" spans="3:9">
      <c r="C17638" s="294"/>
      <c r="E17638" s="294"/>
      <c r="I17638" s="294"/>
    </row>
    <row r="17639" spans="3:9">
      <c r="C17639" s="294"/>
      <c r="E17639" s="294"/>
      <c r="I17639" s="294"/>
    </row>
    <row r="17640" spans="3:9">
      <c r="C17640" s="294"/>
      <c r="E17640" s="294"/>
      <c r="I17640" s="294"/>
    </row>
    <row r="17641" spans="3:9">
      <c r="C17641" s="294"/>
      <c r="E17641" s="294"/>
      <c r="I17641" s="294"/>
    </row>
    <row r="17642" spans="3:9">
      <c r="C17642" s="294"/>
      <c r="E17642" s="294"/>
      <c r="I17642" s="294"/>
    </row>
    <row r="17643" spans="3:9">
      <c r="C17643" s="294"/>
      <c r="E17643" s="294"/>
      <c r="I17643" s="294"/>
    </row>
    <row r="17644" spans="3:9">
      <c r="C17644" s="294"/>
      <c r="E17644" s="294"/>
      <c r="I17644" s="294"/>
    </row>
    <row r="17645" spans="3:9">
      <c r="C17645" s="294"/>
      <c r="E17645" s="294"/>
      <c r="I17645" s="294"/>
    </row>
    <row r="17646" spans="3:9">
      <c r="C17646" s="294"/>
      <c r="E17646" s="294"/>
      <c r="I17646" s="294"/>
    </row>
    <row r="17647" spans="3:9">
      <c r="C17647" s="294"/>
      <c r="E17647" s="294"/>
      <c r="I17647" s="294"/>
    </row>
    <row r="17648" spans="3:9">
      <c r="C17648" s="294"/>
      <c r="E17648" s="294"/>
      <c r="I17648" s="294"/>
    </row>
    <row r="17649" spans="3:9">
      <c r="C17649" s="294"/>
      <c r="E17649" s="294"/>
      <c r="I17649" s="294"/>
    </row>
    <row r="17650" spans="3:9">
      <c r="C17650" s="294"/>
      <c r="E17650" s="294"/>
      <c r="I17650" s="294"/>
    </row>
    <row r="17651" spans="3:9">
      <c r="C17651" s="294"/>
      <c r="E17651" s="294"/>
      <c r="I17651" s="294"/>
    </row>
    <row r="17652" spans="3:9">
      <c r="C17652" s="294"/>
      <c r="E17652" s="294"/>
      <c r="I17652" s="294"/>
    </row>
    <row r="17653" spans="3:9">
      <c r="C17653" s="294"/>
      <c r="E17653" s="294"/>
      <c r="I17653" s="294"/>
    </row>
    <row r="17654" spans="3:9">
      <c r="C17654" s="294"/>
      <c r="E17654" s="294"/>
      <c r="I17654" s="294"/>
    </row>
    <row r="17655" spans="3:9">
      <c r="C17655" s="294"/>
      <c r="E17655" s="294"/>
      <c r="I17655" s="294"/>
    </row>
    <row r="17656" spans="3:9">
      <c r="C17656" s="294"/>
      <c r="E17656" s="294"/>
      <c r="I17656" s="294"/>
    </row>
    <row r="17657" spans="3:9">
      <c r="C17657" s="294"/>
      <c r="E17657" s="294"/>
      <c r="I17657" s="294"/>
    </row>
    <row r="17658" spans="3:9">
      <c r="C17658" s="294"/>
      <c r="E17658" s="294"/>
      <c r="I17658" s="294"/>
    </row>
    <row r="17659" spans="3:9">
      <c r="C17659" s="294"/>
      <c r="E17659" s="294"/>
      <c r="I17659" s="294"/>
    </row>
    <row r="17660" spans="3:9">
      <c r="C17660" s="294"/>
      <c r="E17660" s="294"/>
      <c r="I17660" s="294"/>
    </row>
    <row r="17661" spans="3:9">
      <c r="C17661" s="294"/>
      <c r="E17661" s="294"/>
      <c r="I17661" s="294"/>
    </row>
    <row r="17662" spans="3:9">
      <c r="C17662" s="294"/>
      <c r="E17662" s="294"/>
      <c r="I17662" s="294"/>
    </row>
  </sheetData>
  <autoFilter ref="A1:I2971"/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9"/>
  <sheetViews>
    <sheetView showGridLines="0" zoomScaleNormal="100" workbookViewId="0"/>
  </sheetViews>
  <sheetFormatPr baseColWidth="10" defaultRowHeight="12.75"/>
  <cols>
    <col min="1" max="1" width="15" style="265" customWidth="1"/>
    <col min="2" max="2" width="79.140625" style="265" customWidth="1"/>
    <col min="3" max="16384" width="11.42578125" style="21"/>
  </cols>
  <sheetData>
    <row r="1" spans="1:3" ht="15.75">
      <c r="A1" s="262" t="s">
        <v>260</v>
      </c>
      <c r="B1" s="263"/>
      <c r="C1" s="261"/>
    </row>
    <row r="2" spans="1:3">
      <c r="A2" s="263"/>
      <c r="B2" s="263"/>
    </row>
    <row r="3" spans="1:3">
      <c r="A3" s="264" t="s">
        <v>137</v>
      </c>
      <c r="B3" s="264" t="s">
        <v>261</v>
      </c>
    </row>
    <row r="4" spans="1:3">
      <c r="A4" s="265" t="s">
        <v>259</v>
      </c>
      <c r="B4" s="265" t="s">
        <v>262</v>
      </c>
    </row>
    <row r="5" spans="1:3">
      <c r="A5" s="265" t="s">
        <v>234</v>
      </c>
      <c r="B5" s="265" t="s">
        <v>263</v>
      </c>
    </row>
    <row r="6" spans="1:3">
      <c r="A6" s="265" t="s">
        <v>236</v>
      </c>
      <c r="B6" s="265" t="s">
        <v>264</v>
      </c>
    </row>
    <row r="7" spans="1:3">
      <c r="A7" s="265" t="s">
        <v>237</v>
      </c>
      <c r="B7" s="265" t="s">
        <v>265</v>
      </c>
    </row>
    <row r="8" spans="1:3">
      <c r="A8" s="265" t="s">
        <v>266</v>
      </c>
      <c r="B8" s="265" t="s">
        <v>267</v>
      </c>
    </row>
    <row r="9" spans="1:3">
      <c r="A9" s="265" t="s">
        <v>247</v>
      </c>
      <c r="B9" s="265" t="s">
        <v>268</v>
      </c>
    </row>
    <row r="10" spans="1:3">
      <c r="A10" s="265" t="s">
        <v>245</v>
      </c>
      <c r="B10" s="265" t="s">
        <v>269</v>
      </c>
    </row>
    <row r="11" spans="1:3">
      <c r="A11" s="21" t="s">
        <v>246</v>
      </c>
      <c r="B11" s="265" t="s">
        <v>270</v>
      </c>
    </row>
    <row r="12" spans="1:3">
      <c r="A12" s="265" t="s">
        <v>248</v>
      </c>
      <c r="B12" s="265" t="s">
        <v>271</v>
      </c>
    </row>
    <row r="13" spans="1:3">
      <c r="A13" s="21" t="s">
        <v>257</v>
      </c>
      <c r="B13" s="265" t="s">
        <v>272</v>
      </c>
    </row>
    <row r="14" spans="1:3">
      <c r="A14" s="21" t="s">
        <v>255</v>
      </c>
      <c r="B14" s="265" t="s">
        <v>273</v>
      </c>
    </row>
    <row r="15" spans="1:3">
      <c r="A15" s="21" t="s">
        <v>253</v>
      </c>
      <c r="B15" s="265" t="s">
        <v>274</v>
      </c>
    </row>
    <row r="16" spans="1:3">
      <c r="A16" s="21" t="s">
        <v>256</v>
      </c>
      <c r="B16" s="265" t="s">
        <v>275</v>
      </c>
    </row>
    <row r="18" spans="1:2">
      <c r="A18" s="266" t="s">
        <v>276</v>
      </c>
      <c r="B18" s="266" t="s">
        <v>277</v>
      </c>
    </row>
    <row r="19" spans="1:2">
      <c r="A19" s="265" t="s">
        <v>219</v>
      </c>
      <c r="B19" s="265" t="s">
        <v>278</v>
      </c>
    </row>
    <row r="20" spans="1:2">
      <c r="A20" s="21" t="s">
        <v>249</v>
      </c>
      <c r="B20" s="265" t="s">
        <v>281</v>
      </c>
    </row>
    <row r="21" spans="1:2">
      <c r="A21" s="21" t="s">
        <v>250</v>
      </c>
      <c r="B21" s="21" t="s">
        <v>282</v>
      </c>
    </row>
    <row r="22" spans="1:2">
      <c r="A22" s="21" t="s">
        <v>251</v>
      </c>
      <c r="B22" s="21" t="s">
        <v>283</v>
      </c>
    </row>
    <row r="23" spans="1:2">
      <c r="A23" s="21" t="s">
        <v>252</v>
      </c>
      <c r="B23" s="265" t="s">
        <v>284</v>
      </c>
    </row>
    <row r="24" spans="1:2">
      <c r="A24" s="21" t="s">
        <v>254</v>
      </c>
      <c r="B24" s="265" t="s">
        <v>285</v>
      </c>
    </row>
    <row r="25" spans="1:2">
      <c r="A25" s="21" t="s">
        <v>258</v>
      </c>
      <c r="B25" s="265" t="s">
        <v>286</v>
      </c>
    </row>
    <row r="26" spans="1:2">
      <c r="A26" s="268"/>
      <c r="B26" s="268"/>
    </row>
    <row r="27" spans="1:2">
      <c r="A27" s="269" t="s">
        <v>287</v>
      </c>
      <c r="B27" s="269" t="s">
        <v>288</v>
      </c>
    </row>
    <row r="28" spans="1:2">
      <c r="A28" s="267" t="s">
        <v>289</v>
      </c>
      <c r="B28" s="267" t="s">
        <v>290</v>
      </c>
    </row>
    <row r="29" spans="1:2">
      <c r="A29" s="267" t="s">
        <v>291</v>
      </c>
      <c r="B29" s="267" t="s">
        <v>292</v>
      </c>
    </row>
    <row r="30" spans="1:2">
      <c r="A30" s="267" t="s">
        <v>293</v>
      </c>
      <c r="B30" s="267" t="s">
        <v>294</v>
      </c>
    </row>
    <row r="31" spans="1:2">
      <c r="A31" s="267" t="s">
        <v>249</v>
      </c>
      <c r="B31" s="267" t="s">
        <v>295</v>
      </c>
    </row>
    <row r="32" spans="1:2">
      <c r="A32" s="267" t="s">
        <v>250</v>
      </c>
      <c r="B32" s="267" t="s">
        <v>296</v>
      </c>
    </row>
    <row r="33" spans="1:2">
      <c r="A33" s="267" t="s">
        <v>251</v>
      </c>
      <c r="B33" s="267" t="s">
        <v>297</v>
      </c>
    </row>
    <row r="34" spans="1:2">
      <c r="A34" s="267" t="s">
        <v>254</v>
      </c>
      <c r="B34" s="267" t="s">
        <v>298</v>
      </c>
    </row>
    <row r="35" spans="1:2">
      <c r="A35" s="267" t="s">
        <v>299</v>
      </c>
      <c r="B35" s="267" t="s">
        <v>300</v>
      </c>
    </row>
    <row r="36" spans="1:2">
      <c r="A36" s="267" t="s">
        <v>301</v>
      </c>
      <c r="B36" s="267" t="s">
        <v>302</v>
      </c>
    </row>
    <row r="37" spans="1:2">
      <c r="A37" s="267" t="s">
        <v>303</v>
      </c>
      <c r="B37" s="267" t="s">
        <v>304</v>
      </c>
    </row>
    <row r="38" spans="1:2">
      <c r="A38" s="267" t="s">
        <v>305</v>
      </c>
      <c r="B38" s="267" t="s">
        <v>306</v>
      </c>
    </row>
    <row r="39" spans="1:2">
      <c r="A39" s="267" t="s">
        <v>307</v>
      </c>
      <c r="B39" s="267" t="s">
        <v>544</v>
      </c>
    </row>
    <row r="40" spans="1:2">
      <c r="A40" s="267" t="s">
        <v>308</v>
      </c>
      <c r="B40" s="267" t="s">
        <v>309</v>
      </c>
    </row>
    <row r="41" spans="1:2">
      <c r="A41" s="267" t="s">
        <v>310</v>
      </c>
      <c r="B41" s="267" t="s">
        <v>311</v>
      </c>
    </row>
    <row r="42" spans="1:2">
      <c r="A42" s="267" t="s">
        <v>312</v>
      </c>
      <c r="B42" s="267" t="s">
        <v>313</v>
      </c>
    </row>
    <row r="43" spans="1:2">
      <c r="A43" s="267" t="s">
        <v>314</v>
      </c>
      <c r="B43" s="267" t="s">
        <v>315</v>
      </c>
    </row>
    <row r="44" spans="1:2">
      <c r="A44" s="267" t="s">
        <v>316</v>
      </c>
      <c r="B44" s="267" t="s">
        <v>317</v>
      </c>
    </row>
    <row r="45" spans="1:2">
      <c r="A45" s="267" t="s">
        <v>318</v>
      </c>
      <c r="B45" s="267" t="s">
        <v>319</v>
      </c>
    </row>
    <row r="46" spans="1:2">
      <c r="A46" s="267" t="s">
        <v>320</v>
      </c>
      <c r="B46" s="267" t="s">
        <v>279</v>
      </c>
    </row>
    <row r="47" spans="1:2">
      <c r="A47" s="267" t="s">
        <v>321</v>
      </c>
      <c r="B47" s="267" t="s">
        <v>322</v>
      </c>
    </row>
    <row r="48" spans="1:2">
      <c r="A48" s="267" t="s">
        <v>323</v>
      </c>
      <c r="B48" s="267" t="s">
        <v>324</v>
      </c>
    </row>
    <row r="49" spans="1:2">
      <c r="A49" s="267" t="s">
        <v>325</v>
      </c>
      <c r="B49" s="267" t="s">
        <v>326</v>
      </c>
    </row>
    <row r="50" spans="1:2">
      <c r="A50" s="267" t="s">
        <v>327</v>
      </c>
      <c r="B50" s="267" t="s">
        <v>328</v>
      </c>
    </row>
    <row r="51" spans="1:2">
      <c r="A51" s="267" t="s">
        <v>329</v>
      </c>
      <c r="B51" s="267" t="s">
        <v>330</v>
      </c>
    </row>
    <row r="52" spans="1:2">
      <c r="A52" s="267" t="s">
        <v>331</v>
      </c>
      <c r="B52" s="267" t="s">
        <v>332</v>
      </c>
    </row>
    <row r="53" spans="1:2">
      <c r="A53" s="267" t="s">
        <v>333</v>
      </c>
      <c r="B53" s="267" t="s">
        <v>280</v>
      </c>
    </row>
    <row r="54" spans="1:2">
      <c r="A54" s="267" t="s">
        <v>334</v>
      </c>
      <c r="B54" s="267" t="s">
        <v>335</v>
      </c>
    </row>
    <row r="55" spans="1:2">
      <c r="A55" s="267" t="s">
        <v>336</v>
      </c>
      <c r="B55" s="267" t="s">
        <v>337</v>
      </c>
    </row>
    <row r="56" spans="1:2">
      <c r="A56" s="267" t="s">
        <v>338</v>
      </c>
      <c r="B56" s="267" t="s">
        <v>339</v>
      </c>
    </row>
    <row r="57" spans="1:2">
      <c r="A57" s="267" t="s">
        <v>340</v>
      </c>
      <c r="B57" s="267" t="s">
        <v>322</v>
      </c>
    </row>
    <row r="58" spans="1:2">
      <c r="A58" s="267" t="s">
        <v>341</v>
      </c>
      <c r="B58" s="267" t="s">
        <v>342</v>
      </c>
    </row>
    <row r="59" spans="1:2">
      <c r="A59" s="267" t="s">
        <v>343</v>
      </c>
      <c r="B59" s="267" t="s">
        <v>344</v>
      </c>
    </row>
    <row r="60" spans="1:2">
      <c r="A60" s="267" t="s">
        <v>345</v>
      </c>
      <c r="B60" s="267" t="s">
        <v>346</v>
      </c>
    </row>
    <row r="61" spans="1:2">
      <c r="A61" s="267" t="s">
        <v>347</v>
      </c>
      <c r="B61" s="267" t="s">
        <v>542</v>
      </c>
    </row>
    <row r="62" spans="1:2">
      <c r="A62" s="267" t="s">
        <v>348</v>
      </c>
      <c r="B62" s="267" t="s">
        <v>349</v>
      </c>
    </row>
    <row r="63" spans="1:2">
      <c r="A63" s="267" t="s">
        <v>350</v>
      </c>
      <c r="B63" s="267" t="s">
        <v>543</v>
      </c>
    </row>
    <row r="64" spans="1:2">
      <c r="A64" s="267" t="s">
        <v>351</v>
      </c>
      <c r="B64" s="267" t="s">
        <v>352</v>
      </c>
    </row>
    <row r="65" spans="1:2">
      <c r="A65" s="267" t="s">
        <v>353</v>
      </c>
      <c r="B65" s="267" t="s">
        <v>328</v>
      </c>
    </row>
    <row r="66" spans="1:2">
      <c r="A66" s="267" t="s">
        <v>354</v>
      </c>
      <c r="B66" s="267" t="s">
        <v>330</v>
      </c>
    </row>
    <row r="67" spans="1:2">
      <c r="A67" s="267" t="s">
        <v>355</v>
      </c>
      <c r="B67" s="267" t="s">
        <v>356</v>
      </c>
    </row>
    <row r="68" spans="1:2">
      <c r="A68" s="267" t="s">
        <v>357</v>
      </c>
      <c r="B68" s="267" t="s">
        <v>358</v>
      </c>
    </row>
    <row r="69" spans="1:2">
      <c r="A69" s="267" t="s">
        <v>359</v>
      </c>
      <c r="B69" s="267" t="s">
        <v>280</v>
      </c>
    </row>
    <row r="70" spans="1:2">
      <c r="A70" s="267" t="s">
        <v>360</v>
      </c>
      <c r="B70" s="267" t="s">
        <v>361</v>
      </c>
    </row>
    <row r="71" spans="1:2">
      <c r="A71" s="267" t="s">
        <v>362</v>
      </c>
      <c r="B71" s="267" t="s">
        <v>363</v>
      </c>
    </row>
    <row r="72" spans="1:2">
      <c r="A72" s="267" t="s">
        <v>96</v>
      </c>
      <c r="B72" s="267" t="s">
        <v>364</v>
      </c>
    </row>
    <row r="73" spans="1:2">
      <c r="A73" s="267" t="s">
        <v>365</v>
      </c>
      <c r="B73" s="267" t="s">
        <v>365</v>
      </c>
    </row>
    <row r="74" spans="1:2">
      <c r="A74" s="267" t="s">
        <v>366</v>
      </c>
      <c r="B74" s="267" t="s">
        <v>367</v>
      </c>
    </row>
    <row r="75" spans="1:2">
      <c r="A75" s="267" t="s">
        <v>219</v>
      </c>
      <c r="B75" s="267" t="s">
        <v>368</v>
      </c>
    </row>
    <row r="76" spans="1:2">
      <c r="A76" s="267" t="s">
        <v>143</v>
      </c>
      <c r="B76" s="267" t="s">
        <v>369</v>
      </c>
    </row>
    <row r="77" spans="1:2">
      <c r="A77" s="267" t="s">
        <v>144</v>
      </c>
      <c r="B77" s="267" t="s">
        <v>370</v>
      </c>
    </row>
    <row r="78" spans="1:2">
      <c r="A78" s="267" t="s">
        <v>145</v>
      </c>
      <c r="B78" s="267" t="s">
        <v>371</v>
      </c>
    </row>
    <row r="79" spans="1:2">
      <c r="A79" s="267" t="s">
        <v>146</v>
      </c>
      <c r="B79" s="267" t="s">
        <v>372</v>
      </c>
    </row>
    <row r="80" spans="1:2">
      <c r="A80" s="267" t="s">
        <v>147</v>
      </c>
      <c r="B80" s="267" t="s">
        <v>373</v>
      </c>
    </row>
    <row r="81" spans="1:2">
      <c r="A81" s="267" t="s">
        <v>148</v>
      </c>
      <c r="B81" s="267" t="s">
        <v>374</v>
      </c>
    </row>
    <row r="82" spans="1:2">
      <c r="A82" s="267" t="s">
        <v>149</v>
      </c>
      <c r="B82" s="267" t="s">
        <v>375</v>
      </c>
    </row>
    <row r="83" spans="1:2">
      <c r="A83" s="267" t="s">
        <v>150</v>
      </c>
      <c r="B83" s="267" t="s">
        <v>376</v>
      </c>
    </row>
    <row r="84" spans="1:2">
      <c r="A84" s="267" t="s">
        <v>152</v>
      </c>
      <c r="B84" s="267" t="s">
        <v>377</v>
      </c>
    </row>
    <row r="85" spans="1:2">
      <c r="A85" s="267" t="s">
        <v>153</v>
      </c>
      <c r="B85" s="267" t="s">
        <v>378</v>
      </c>
    </row>
    <row r="86" spans="1:2">
      <c r="A86" s="267" t="s">
        <v>154</v>
      </c>
      <c r="B86" s="267" t="s">
        <v>379</v>
      </c>
    </row>
    <row r="87" spans="1:2">
      <c r="A87" s="267" t="s">
        <v>156</v>
      </c>
      <c r="B87" s="267" t="s">
        <v>380</v>
      </c>
    </row>
    <row r="88" spans="1:2">
      <c r="A88" s="267" t="s">
        <v>157</v>
      </c>
      <c r="B88" s="267" t="s">
        <v>381</v>
      </c>
    </row>
    <row r="89" spans="1:2">
      <c r="A89" s="267" t="s">
        <v>158</v>
      </c>
      <c r="B89" s="267" t="s">
        <v>382</v>
      </c>
    </row>
    <row r="90" spans="1:2">
      <c r="A90" s="267" t="s">
        <v>159</v>
      </c>
      <c r="B90" s="267" t="s">
        <v>383</v>
      </c>
    </row>
    <row r="91" spans="1:2">
      <c r="A91" s="267" t="s">
        <v>160</v>
      </c>
      <c r="B91" s="267" t="s">
        <v>384</v>
      </c>
    </row>
    <row r="92" spans="1:2">
      <c r="A92" s="267" t="s">
        <v>151</v>
      </c>
      <c r="B92" s="267" t="s">
        <v>385</v>
      </c>
    </row>
    <row r="93" spans="1:2">
      <c r="A93" s="267" t="s">
        <v>165</v>
      </c>
      <c r="B93" s="267" t="s">
        <v>386</v>
      </c>
    </row>
    <row r="94" spans="1:2">
      <c r="A94" s="267" t="s">
        <v>167</v>
      </c>
      <c r="B94" s="267" t="s">
        <v>387</v>
      </c>
    </row>
    <row r="95" spans="1:2">
      <c r="A95" s="267" t="s">
        <v>168</v>
      </c>
      <c r="B95" s="267" t="s">
        <v>388</v>
      </c>
    </row>
    <row r="96" spans="1:2">
      <c r="A96" s="267" t="s">
        <v>155</v>
      </c>
      <c r="B96" s="267" t="s">
        <v>389</v>
      </c>
    </row>
    <row r="97" spans="1:2">
      <c r="A97" s="267" t="s">
        <v>163</v>
      </c>
      <c r="B97" s="267" t="s">
        <v>390</v>
      </c>
    </row>
    <row r="98" spans="1:2">
      <c r="A98" s="267" t="s">
        <v>166</v>
      </c>
      <c r="B98" s="267" t="s">
        <v>391</v>
      </c>
    </row>
    <row r="99" spans="1:2">
      <c r="A99" s="267" t="s">
        <v>169</v>
      </c>
      <c r="B99" s="267" t="s">
        <v>392</v>
      </c>
    </row>
    <row r="100" spans="1:2">
      <c r="A100" s="267" t="s">
        <v>172</v>
      </c>
      <c r="B100" s="267" t="s">
        <v>393</v>
      </c>
    </row>
    <row r="101" spans="1:2">
      <c r="A101" s="267" t="s">
        <v>162</v>
      </c>
      <c r="B101" s="267" t="s">
        <v>394</v>
      </c>
    </row>
    <row r="102" spans="1:2">
      <c r="A102" s="267" t="s">
        <v>175</v>
      </c>
      <c r="B102" s="267" t="s">
        <v>395</v>
      </c>
    </row>
    <row r="103" spans="1:2">
      <c r="A103" s="267" t="s">
        <v>173</v>
      </c>
      <c r="B103" s="267" t="s">
        <v>396</v>
      </c>
    </row>
    <row r="104" spans="1:2">
      <c r="A104" s="267" t="s">
        <v>176</v>
      </c>
      <c r="B104" s="267" t="s">
        <v>397</v>
      </c>
    </row>
    <row r="105" spans="1:2">
      <c r="A105" s="267" t="s">
        <v>174</v>
      </c>
      <c r="B105" s="267" t="s">
        <v>398</v>
      </c>
    </row>
    <row r="106" spans="1:2">
      <c r="A106" s="267" t="s">
        <v>183</v>
      </c>
      <c r="B106" s="267" t="s">
        <v>399</v>
      </c>
    </row>
    <row r="107" spans="1:2">
      <c r="A107" s="267" t="s">
        <v>185</v>
      </c>
      <c r="B107" s="267" t="s">
        <v>400</v>
      </c>
    </row>
    <row r="108" spans="1:2">
      <c r="A108" s="267" t="s">
        <v>186</v>
      </c>
      <c r="B108" s="267" t="s">
        <v>401</v>
      </c>
    </row>
    <row r="109" spans="1:2">
      <c r="A109" s="267" t="s">
        <v>161</v>
      </c>
      <c r="B109" s="267" t="s">
        <v>402</v>
      </c>
    </row>
    <row r="110" spans="1:2">
      <c r="A110" s="267" t="s">
        <v>187</v>
      </c>
      <c r="B110" s="267" t="s">
        <v>403</v>
      </c>
    </row>
    <row r="111" spans="1:2">
      <c r="A111" s="267" t="s">
        <v>177</v>
      </c>
      <c r="B111" s="267" t="s">
        <v>404</v>
      </c>
    </row>
    <row r="112" spans="1:2">
      <c r="A112" s="267" t="s">
        <v>171</v>
      </c>
      <c r="B112" s="267" t="s">
        <v>405</v>
      </c>
    </row>
    <row r="113" spans="1:2">
      <c r="A113" s="267" t="s">
        <v>188</v>
      </c>
      <c r="B113" s="267" t="s">
        <v>406</v>
      </c>
    </row>
    <row r="114" spans="1:2">
      <c r="A114" s="267" t="s">
        <v>198</v>
      </c>
      <c r="B114" s="267" t="s">
        <v>407</v>
      </c>
    </row>
    <row r="115" spans="1:2">
      <c r="A115" s="267" t="s">
        <v>190</v>
      </c>
      <c r="B115" s="267" t="s">
        <v>408</v>
      </c>
    </row>
    <row r="116" spans="1:2">
      <c r="A116" s="267" t="s">
        <v>192</v>
      </c>
      <c r="B116" s="267" t="s">
        <v>409</v>
      </c>
    </row>
    <row r="117" spans="1:2">
      <c r="A117" s="267" t="s">
        <v>228</v>
      </c>
      <c r="B117" s="267" t="s">
        <v>409</v>
      </c>
    </row>
    <row r="118" spans="1:2">
      <c r="A118" s="267" t="s">
        <v>204</v>
      </c>
      <c r="B118" s="267" t="s">
        <v>410</v>
      </c>
    </row>
    <row r="119" spans="1:2">
      <c r="A119" s="267" t="s">
        <v>220</v>
      </c>
      <c r="B119" s="267" t="s">
        <v>410</v>
      </c>
    </row>
    <row r="120" spans="1:2">
      <c r="A120" s="267" t="s">
        <v>205</v>
      </c>
      <c r="B120" s="267" t="s">
        <v>411</v>
      </c>
    </row>
    <row r="121" spans="1:2">
      <c r="A121" s="267" t="s">
        <v>221</v>
      </c>
      <c r="B121" s="267" t="s">
        <v>411</v>
      </c>
    </row>
    <row r="122" spans="1:2">
      <c r="A122" s="267" t="s">
        <v>206</v>
      </c>
      <c r="B122" s="267" t="s">
        <v>412</v>
      </c>
    </row>
    <row r="123" spans="1:2">
      <c r="A123" s="267" t="s">
        <v>193</v>
      </c>
      <c r="B123" s="267" t="s">
        <v>413</v>
      </c>
    </row>
    <row r="124" spans="1:2">
      <c r="A124" s="267" t="s">
        <v>164</v>
      </c>
      <c r="B124" s="267" t="s">
        <v>414</v>
      </c>
    </row>
    <row r="125" spans="1:2">
      <c r="A125" s="267" t="s">
        <v>170</v>
      </c>
      <c r="B125" s="267" t="s">
        <v>415</v>
      </c>
    </row>
    <row r="126" spans="1:2">
      <c r="A126" s="267" t="s">
        <v>194</v>
      </c>
      <c r="B126" s="267" t="s">
        <v>416</v>
      </c>
    </row>
    <row r="127" spans="1:2">
      <c r="A127" s="267" t="s">
        <v>195</v>
      </c>
      <c r="B127" s="267" t="s">
        <v>417</v>
      </c>
    </row>
    <row r="128" spans="1:2">
      <c r="A128" s="267" t="s">
        <v>213</v>
      </c>
      <c r="B128" s="267" t="s">
        <v>418</v>
      </c>
    </row>
    <row r="129" spans="1:2">
      <c r="A129" s="267" t="s">
        <v>199</v>
      </c>
      <c r="B129" s="267" t="s">
        <v>419</v>
      </c>
    </row>
    <row r="130" spans="1:2">
      <c r="A130" s="267" t="s">
        <v>196</v>
      </c>
      <c r="B130" s="267" t="s">
        <v>420</v>
      </c>
    </row>
    <row r="131" spans="1:2">
      <c r="A131" s="267" t="s">
        <v>191</v>
      </c>
      <c r="B131" s="267" t="s">
        <v>421</v>
      </c>
    </row>
    <row r="132" spans="1:2">
      <c r="A132" s="267" t="s">
        <v>215</v>
      </c>
      <c r="B132" s="267" t="s">
        <v>422</v>
      </c>
    </row>
    <row r="133" spans="1:2">
      <c r="A133" s="267" t="s">
        <v>207</v>
      </c>
      <c r="B133" s="267" t="s">
        <v>423</v>
      </c>
    </row>
    <row r="134" spans="1:2">
      <c r="A134" s="267" t="s">
        <v>208</v>
      </c>
      <c r="B134" s="267" t="s">
        <v>424</v>
      </c>
    </row>
    <row r="135" spans="1:2">
      <c r="A135" s="267" t="s">
        <v>214</v>
      </c>
      <c r="B135" s="267" t="s">
        <v>425</v>
      </c>
    </row>
    <row r="136" spans="1:2">
      <c r="A136" s="267" t="s">
        <v>201</v>
      </c>
      <c r="B136" s="267" t="s">
        <v>426</v>
      </c>
    </row>
    <row r="137" spans="1:2">
      <c r="A137" s="267" t="s">
        <v>189</v>
      </c>
      <c r="B137" s="267" t="s">
        <v>427</v>
      </c>
    </row>
    <row r="138" spans="1:2">
      <c r="A138" s="267" t="s">
        <v>209</v>
      </c>
      <c r="B138" s="267" t="s">
        <v>428</v>
      </c>
    </row>
    <row r="139" spans="1:2">
      <c r="A139" s="267" t="s">
        <v>231</v>
      </c>
      <c r="B139" s="267" t="s">
        <v>428</v>
      </c>
    </row>
    <row r="140" spans="1:2">
      <c r="A140" s="267" t="s">
        <v>210</v>
      </c>
      <c r="B140" s="267" t="s">
        <v>429</v>
      </c>
    </row>
    <row r="141" spans="1:2">
      <c r="A141" s="267" t="s">
        <v>178</v>
      </c>
      <c r="B141" s="267" t="s">
        <v>430</v>
      </c>
    </row>
    <row r="142" spans="1:2">
      <c r="A142" s="267" t="s">
        <v>216</v>
      </c>
      <c r="B142" s="267" t="s">
        <v>431</v>
      </c>
    </row>
    <row r="143" spans="1:2">
      <c r="A143" s="267" t="s">
        <v>179</v>
      </c>
      <c r="B143" s="267" t="s">
        <v>432</v>
      </c>
    </row>
    <row r="144" spans="1:2">
      <c r="A144" s="267" t="s">
        <v>217</v>
      </c>
      <c r="B144" s="267" t="s">
        <v>433</v>
      </c>
    </row>
    <row r="145" spans="1:2">
      <c r="A145" s="267" t="s">
        <v>222</v>
      </c>
      <c r="B145" s="267" t="s">
        <v>433</v>
      </c>
    </row>
    <row r="146" spans="1:2">
      <c r="A146" s="267" t="s">
        <v>180</v>
      </c>
      <c r="B146" s="267" t="s">
        <v>434</v>
      </c>
    </row>
    <row r="147" spans="1:2">
      <c r="A147" s="267" t="s">
        <v>200</v>
      </c>
      <c r="B147" s="267" t="s">
        <v>435</v>
      </c>
    </row>
    <row r="148" spans="1:2">
      <c r="A148" s="267" t="s">
        <v>181</v>
      </c>
      <c r="B148" s="267" t="s">
        <v>436</v>
      </c>
    </row>
    <row r="149" spans="1:2">
      <c r="A149" s="267" t="s">
        <v>218</v>
      </c>
      <c r="B149" s="267" t="s">
        <v>324</v>
      </c>
    </row>
    <row r="150" spans="1:2">
      <c r="A150" s="267" t="s">
        <v>230</v>
      </c>
      <c r="B150" s="267" t="s">
        <v>324</v>
      </c>
    </row>
    <row r="151" spans="1:2">
      <c r="A151" s="267" t="s">
        <v>197</v>
      </c>
      <c r="B151" s="267" t="s">
        <v>437</v>
      </c>
    </row>
    <row r="152" spans="1:2">
      <c r="A152" s="267" t="s">
        <v>211</v>
      </c>
      <c r="B152" s="267" t="s">
        <v>438</v>
      </c>
    </row>
    <row r="153" spans="1:2">
      <c r="A153" s="267" t="s">
        <v>182</v>
      </c>
      <c r="B153" s="267" t="s">
        <v>439</v>
      </c>
    </row>
    <row r="154" spans="1:2">
      <c r="A154" s="267" t="s">
        <v>212</v>
      </c>
      <c r="B154" s="267" t="s">
        <v>328</v>
      </c>
    </row>
    <row r="155" spans="1:2">
      <c r="A155" s="267" t="s">
        <v>225</v>
      </c>
      <c r="B155" s="267" t="s">
        <v>328</v>
      </c>
    </row>
    <row r="156" spans="1:2">
      <c r="A156" s="267" t="s">
        <v>184</v>
      </c>
      <c r="B156" s="267" t="s">
        <v>440</v>
      </c>
    </row>
    <row r="157" spans="1:2">
      <c r="A157" s="267" t="s">
        <v>227</v>
      </c>
      <c r="B157" s="267" t="s">
        <v>440</v>
      </c>
    </row>
    <row r="158" spans="1:2">
      <c r="A158" s="267" t="s">
        <v>203</v>
      </c>
      <c r="B158" s="267" t="s">
        <v>441</v>
      </c>
    </row>
    <row r="159" spans="1:2">
      <c r="A159" s="267" t="s">
        <v>229</v>
      </c>
      <c r="B159" s="267" t="s">
        <v>441</v>
      </c>
    </row>
    <row r="160" spans="1:2">
      <c r="A160" s="267" t="s">
        <v>202</v>
      </c>
      <c r="B160" s="267" t="s">
        <v>280</v>
      </c>
    </row>
    <row r="161" spans="1:2">
      <c r="A161" s="267" t="s">
        <v>226</v>
      </c>
      <c r="B161" s="267" t="s">
        <v>280</v>
      </c>
    </row>
    <row r="162" spans="1:2">
      <c r="A162" s="267" t="s">
        <v>223</v>
      </c>
      <c r="B162" s="267" t="s">
        <v>442</v>
      </c>
    </row>
    <row r="163" spans="1:2">
      <c r="A163" s="267" t="s">
        <v>224</v>
      </c>
      <c r="B163" s="267" t="s">
        <v>443</v>
      </c>
    </row>
    <row r="164" spans="1:2">
      <c r="A164" s="267" t="s">
        <v>233</v>
      </c>
      <c r="B164" s="267" t="s">
        <v>444</v>
      </c>
    </row>
    <row r="165" spans="1:2">
      <c r="A165" s="267" t="s">
        <v>232</v>
      </c>
      <c r="B165" s="267" t="s">
        <v>445</v>
      </c>
    </row>
    <row r="167" spans="1:2">
      <c r="A167" s="270" t="s">
        <v>446</v>
      </c>
      <c r="B167" s="270" t="s">
        <v>17</v>
      </c>
    </row>
    <row r="168" spans="1:2">
      <c r="A168" s="265" t="s">
        <v>13</v>
      </c>
      <c r="B168" s="265" t="s">
        <v>447</v>
      </c>
    </row>
    <row r="169" spans="1:2">
      <c r="A169" s="265" t="s">
        <v>238</v>
      </c>
      <c r="B169" s="265" t="s">
        <v>448</v>
      </c>
    </row>
  </sheetData>
  <printOptions horizontalCentered="1"/>
  <pageMargins left="0.55118110236220474" right="0.55118110236220474" top="0.39370078740157483" bottom="0.39370078740157483" header="0" footer="0"/>
  <pageSetup scale="8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Q81"/>
  <sheetViews>
    <sheetView showGridLines="0" zoomScaleNormal="100" workbookViewId="0"/>
  </sheetViews>
  <sheetFormatPr baseColWidth="10" defaultColWidth="11.42578125" defaultRowHeight="12.75"/>
  <cols>
    <col min="1" max="1" width="9.140625" style="336" customWidth="1"/>
    <col min="2" max="2" width="14.42578125" style="336" customWidth="1"/>
    <col min="3" max="9" width="10.7109375" style="336" customWidth="1"/>
    <col min="10" max="16384" width="11.42578125" style="336"/>
  </cols>
  <sheetData>
    <row r="1" spans="1:17" ht="15" customHeight="1">
      <c r="A1" s="335"/>
      <c r="B1" s="335"/>
      <c r="C1" s="335"/>
      <c r="D1" s="335"/>
      <c r="E1" s="335"/>
      <c r="F1" s="335"/>
      <c r="G1" s="335"/>
      <c r="H1" s="335"/>
      <c r="I1" s="335"/>
      <c r="L1" s="335"/>
      <c r="M1" s="335"/>
      <c r="N1" s="335"/>
      <c r="O1" s="335"/>
      <c r="P1" s="338"/>
      <c r="Q1" s="338"/>
    </row>
    <row r="2" spans="1:17" ht="15" customHeight="1">
      <c r="L2" s="337"/>
    </row>
    <row r="3" spans="1:17" ht="15" customHeight="1"/>
    <row r="4" spans="1:17" ht="15" customHeight="1"/>
    <row r="5" spans="1:17" ht="15" customHeight="1"/>
    <row r="8" spans="1:17" ht="16.5" customHeight="1">
      <c r="B8" s="339" t="s">
        <v>99</v>
      </c>
      <c r="C8" s="339">
        <v>2018</v>
      </c>
      <c r="D8" s="339">
        <v>2019</v>
      </c>
      <c r="E8" s="339">
        <v>2020</v>
      </c>
      <c r="F8" s="339">
        <v>2021</v>
      </c>
      <c r="G8" s="339">
        <v>2022</v>
      </c>
      <c r="H8" s="339" t="s">
        <v>136</v>
      </c>
      <c r="I8" s="339" t="s">
        <v>88</v>
      </c>
      <c r="J8" s="339" t="s">
        <v>457</v>
      </c>
      <c r="K8" s="340"/>
      <c r="L8" s="340"/>
      <c r="M8" s="340"/>
      <c r="N8" s="340"/>
    </row>
    <row r="9" spans="1:17" ht="16.5" customHeight="1">
      <c r="B9" s="339" t="s">
        <v>96</v>
      </c>
      <c r="C9" s="341">
        <f>'3. PIBK'!C43</f>
        <v>67316.471181248737</v>
      </c>
      <c r="D9" s="341">
        <f>'3. PIBK'!D43</f>
        <v>69405.347011915917</v>
      </c>
      <c r="E9" s="341">
        <f>'3. PIBK'!E43</f>
        <v>57036.460526150018</v>
      </c>
      <c r="F9" s="341">
        <f>'3. PIBK'!F43</f>
        <v>66428.725696955502</v>
      </c>
      <c r="G9" s="341">
        <f>'3. PIBK'!G43</f>
        <v>73761.492154047432</v>
      </c>
      <c r="H9" s="341">
        <f>'3. PIBK'!H43</f>
        <v>79047.483697155621</v>
      </c>
      <c r="I9" s="341">
        <f>'3. PIBK'!I43</f>
        <v>81219.618004584117</v>
      </c>
      <c r="J9" s="341">
        <f>'3. PIBK'!J43</f>
        <v>84752.875686743442</v>
      </c>
      <c r="K9" s="340"/>
      <c r="L9" s="340"/>
      <c r="M9" s="340"/>
      <c r="N9" s="340"/>
    </row>
    <row r="10" spans="1:17">
      <c r="B10" s="339" t="s">
        <v>530</v>
      </c>
      <c r="C10" s="341">
        <f>'4. PERCAP '!C8</f>
        <v>16186.579386625543</v>
      </c>
      <c r="D10" s="341">
        <f>'4. PERCAP '!C9</f>
        <v>16451.411633787535</v>
      </c>
      <c r="E10" s="341">
        <f>'4. PERCAP '!C10</f>
        <v>13330.947885041491</v>
      </c>
      <c r="F10" s="341">
        <f>'4. PERCAP '!C11</f>
        <v>15315.311893088981</v>
      </c>
      <c r="G10" s="341">
        <f>'4. PERCAP '!C12</f>
        <v>16781.466354260923</v>
      </c>
      <c r="H10" s="341">
        <f>'4. PERCAP '!C13</f>
        <v>17752.217794678931</v>
      </c>
      <c r="I10" s="341">
        <f>'4. PERCAP '!C14</f>
        <v>18010.661422495054</v>
      </c>
      <c r="J10" s="341">
        <f>'4. PERCAP '!C15</f>
        <v>18431.089242968628</v>
      </c>
    </row>
    <row r="11" spans="1:17">
      <c r="B11" s="339" t="s">
        <v>126</v>
      </c>
      <c r="C11" s="339"/>
      <c r="D11" s="342">
        <f>'4. PERCAP '!E9</f>
        <v>1.6361223754341494</v>
      </c>
      <c r="E11" s="342">
        <f>'4. PERCAP '!E10</f>
        <v>-18.967756799284668</v>
      </c>
      <c r="F11" s="342">
        <f>'4. PERCAP '!E11</f>
        <v>14.885393185537268</v>
      </c>
      <c r="G11" s="342">
        <f>'4. PERCAP '!E12</f>
        <v>9.573128326779571</v>
      </c>
      <c r="H11" s="342">
        <f>'4. PERCAP '!E13</f>
        <v>5.7846639854063016</v>
      </c>
      <c r="I11" s="342">
        <f>'4. PERCAP '!E14</f>
        <v>1.4558385369381233</v>
      </c>
      <c r="J11" s="342">
        <f>'4. PERCAP '!E15</f>
        <v>2.3343274886532845</v>
      </c>
    </row>
    <row r="54" spans="2:2">
      <c r="B54" s="343"/>
    </row>
    <row r="55" spans="2:2">
      <c r="B55" s="343"/>
    </row>
    <row r="56" spans="2:2">
      <c r="B56" s="343"/>
    </row>
    <row r="57" spans="2:2" ht="15" customHeight="1"/>
    <row r="58" spans="2:2" ht="15" customHeight="1"/>
    <row r="59" spans="2:2" ht="15" customHeight="1"/>
    <row r="81" spans="3:3" ht="15">
      <c r="C81" s="344"/>
    </row>
  </sheetData>
  <printOptions horizontalCentered="1"/>
  <pageMargins left="0.70866141732283472" right="0.70866141732283472" top="0.94488188976377963" bottom="0.94488188976377963" header="0.31496062992125984" footer="0.31496062992125984"/>
  <pageSetup scale="8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showGridLines="0" zoomScaleNormal="100" zoomScaleSheetLayoutView="100" workbookViewId="0">
      <pane ySplit="8" topLeftCell="A9" activePane="bottomLeft" state="frozen"/>
      <selection pane="bottomLeft"/>
    </sheetView>
  </sheetViews>
  <sheetFormatPr baseColWidth="10" defaultColWidth="9.7109375" defaultRowHeight="12.75"/>
  <cols>
    <col min="1" max="1" width="10.7109375" style="43" customWidth="1"/>
    <col min="2" max="2" width="54.42578125" style="43" customWidth="1"/>
    <col min="3" max="10" width="10.42578125" style="43" customWidth="1"/>
    <col min="11" max="17" width="10.42578125" style="78" customWidth="1"/>
    <col min="18" max="25" width="10.42578125" style="43" customWidth="1"/>
    <col min="26" max="226" width="9.7109375" style="43"/>
    <col min="227" max="227" width="16.5703125" style="43" customWidth="1"/>
    <col min="228" max="228" width="76.42578125" style="43" customWidth="1"/>
    <col min="229" max="242" width="0" style="43" hidden="1" customWidth="1"/>
    <col min="243" max="243" width="19.28515625" style="43" customWidth="1"/>
    <col min="244" max="244" width="0" style="43" hidden="1" customWidth="1"/>
    <col min="245" max="246" width="19.28515625" style="43" customWidth="1"/>
    <col min="247" max="248" width="16" style="43" customWidth="1"/>
    <col min="249" max="482" width="9.7109375" style="43"/>
    <col min="483" max="483" width="16.5703125" style="43" customWidth="1"/>
    <col min="484" max="484" width="76.42578125" style="43" customWidth="1"/>
    <col min="485" max="498" width="0" style="43" hidden="1" customWidth="1"/>
    <col min="499" max="499" width="19.28515625" style="43" customWidth="1"/>
    <col min="500" max="500" width="0" style="43" hidden="1" customWidth="1"/>
    <col min="501" max="502" width="19.28515625" style="43" customWidth="1"/>
    <col min="503" max="504" width="16" style="43" customWidth="1"/>
    <col min="505" max="738" width="9.7109375" style="43"/>
    <col min="739" max="739" width="16.5703125" style="43" customWidth="1"/>
    <col min="740" max="740" width="76.42578125" style="43" customWidth="1"/>
    <col min="741" max="754" width="0" style="43" hidden="1" customWidth="1"/>
    <col min="755" max="755" width="19.28515625" style="43" customWidth="1"/>
    <col min="756" max="756" width="0" style="43" hidden="1" customWidth="1"/>
    <col min="757" max="758" width="19.28515625" style="43" customWidth="1"/>
    <col min="759" max="760" width="16" style="43" customWidth="1"/>
    <col min="761" max="994" width="9.7109375" style="43"/>
    <col min="995" max="995" width="16.5703125" style="43" customWidth="1"/>
    <col min="996" max="996" width="76.42578125" style="43" customWidth="1"/>
    <col min="997" max="1010" width="0" style="43" hidden="1" customWidth="1"/>
    <col min="1011" max="1011" width="19.28515625" style="43" customWidth="1"/>
    <col min="1012" max="1012" width="0" style="43" hidden="1" customWidth="1"/>
    <col min="1013" max="1014" width="19.28515625" style="43" customWidth="1"/>
    <col min="1015" max="1016" width="16" style="43" customWidth="1"/>
    <col min="1017" max="1250" width="9.7109375" style="43"/>
    <col min="1251" max="1251" width="16.5703125" style="43" customWidth="1"/>
    <col min="1252" max="1252" width="76.42578125" style="43" customWidth="1"/>
    <col min="1253" max="1266" width="0" style="43" hidden="1" customWidth="1"/>
    <col min="1267" max="1267" width="19.28515625" style="43" customWidth="1"/>
    <col min="1268" max="1268" width="0" style="43" hidden="1" customWidth="1"/>
    <col min="1269" max="1270" width="19.28515625" style="43" customWidth="1"/>
    <col min="1271" max="1272" width="16" style="43" customWidth="1"/>
    <col min="1273" max="1506" width="9.7109375" style="43"/>
    <col min="1507" max="1507" width="16.5703125" style="43" customWidth="1"/>
    <col min="1508" max="1508" width="76.42578125" style="43" customWidth="1"/>
    <col min="1509" max="1522" width="0" style="43" hidden="1" customWidth="1"/>
    <col min="1523" max="1523" width="19.28515625" style="43" customWidth="1"/>
    <col min="1524" max="1524" width="0" style="43" hidden="1" customWidth="1"/>
    <col min="1525" max="1526" width="19.28515625" style="43" customWidth="1"/>
    <col min="1527" max="1528" width="16" style="43" customWidth="1"/>
    <col min="1529" max="1762" width="9.7109375" style="43"/>
    <col min="1763" max="1763" width="16.5703125" style="43" customWidth="1"/>
    <col min="1764" max="1764" width="76.42578125" style="43" customWidth="1"/>
    <col min="1765" max="1778" width="0" style="43" hidden="1" customWidth="1"/>
    <col min="1779" max="1779" width="19.28515625" style="43" customWidth="1"/>
    <col min="1780" max="1780" width="0" style="43" hidden="1" customWidth="1"/>
    <col min="1781" max="1782" width="19.28515625" style="43" customWidth="1"/>
    <col min="1783" max="1784" width="16" style="43" customWidth="1"/>
    <col min="1785" max="2018" width="9.7109375" style="43"/>
    <col min="2019" max="2019" width="16.5703125" style="43" customWidth="1"/>
    <col min="2020" max="2020" width="76.42578125" style="43" customWidth="1"/>
    <col min="2021" max="2034" width="0" style="43" hidden="1" customWidth="1"/>
    <col min="2035" max="2035" width="19.28515625" style="43" customWidth="1"/>
    <col min="2036" max="2036" width="0" style="43" hidden="1" customWidth="1"/>
    <col min="2037" max="2038" width="19.28515625" style="43" customWidth="1"/>
    <col min="2039" max="2040" width="16" style="43" customWidth="1"/>
    <col min="2041" max="2274" width="9.7109375" style="43"/>
    <col min="2275" max="2275" width="16.5703125" style="43" customWidth="1"/>
    <col min="2276" max="2276" width="76.42578125" style="43" customWidth="1"/>
    <col min="2277" max="2290" width="0" style="43" hidden="1" customWidth="1"/>
    <col min="2291" max="2291" width="19.28515625" style="43" customWidth="1"/>
    <col min="2292" max="2292" width="0" style="43" hidden="1" customWidth="1"/>
    <col min="2293" max="2294" width="19.28515625" style="43" customWidth="1"/>
    <col min="2295" max="2296" width="16" style="43" customWidth="1"/>
    <col min="2297" max="2530" width="9.7109375" style="43"/>
    <col min="2531" max="2531" width="16.5703125" style="43" customWidth="1"/>
    <col min="2532" max="2532" width="76.42578125" style="43" customWidth="1"/>
    <col min="2533" max="2546" width="0" style="43" hidden="1" customWidth="1"/>
    <col min="2547" max="2547" width="19.28515625" style="43" customWidth="1"/>
    <col min="2548" max="2548" width="0" style="43" hidden="1" customWidth="1"/>
    <col min="2549" max="2550" width="19.28515625" style="43" customWidth="1"/>
    <col min="2551" max="2552" width="16" style="43" customWidth="1"/>
    <col min="2553" max="2786" width="9.7109375" style="43"/>
    <col min="2787" max="2787" width="16.5703125" style="43" customWidth="1"/>
    <col min="2788" max="2788" width="76.42578125" style="43" customWidth="1"/>
    <col min="2789" max="2802" width="0" style="43" hidden="1" customWidth="1"/>
    <col min="2803" max="2803" width="19.28515625" style="43" customWidth="1"/>
    <col min="2804" max="2804" width="0" style="43" hidden="1" customWidth="1"/>
    <col min="2805" max="2806" width="19.28515625" style="43" customWidth="1"/>
    <col min="2807" max="2808" width="16" style="43" customWidth="1"/>
    <col min="2809" max="3042" width="9.7109375" style="43"/>
    <col min="3043" max="3043" width="16.5703125" style="43" customWidth="1"/>
    <col min="3044" max="3044" width="76.42578125" style="43" customWidth="1"/>
    <col min="3045" max="3058" width="0" style="43" hidden="1" customWidth="1"/>
    <col min="3059" max="3059" width="19.28515625" style="43" customWidth="1"/>
    <col min="3060" max="3060" width="0" style="43" hidden="1" customWidth="1"/>
    <col min="3061" max="3062" width="19.28515625" style="43" customWidth="1"/>
    <col min="3063" max="3064" width="16" style="43" customWidth="1"/>
    <col min="3065" max="3298" width="9.7109375" style="43"/>
    <col min="3299" max="3299" width="16.5703125" style="43" customWidth="1"/>
    <col min="3300" max="3300" width="76.42578125" style="43" customWidth="1"/>
    <col min="3301" max="3314" width="0" style="43" hidden="1" customWidth="1"/>
    <col min="3315" max="3315" width="19.28515625" style="43" customWidth="1"/>
    <col min="3316" max="3316" width="0" style="43" hidden="1" customWidth="1"/>
    <col min="3317" max="3318" width="19.28515625" style="43" customWidth="1"/>
    <col min="3319" max="3320" width="16" style="43" customWidth="1"/>
    <col min="3321" max="3554" width="9.7109375" style="43"/>
    <col min="3555" max="3555" width="16.5703125" style="43" customWidth="1"/>
    <col min="3556" max="3556" width="76.42578125" style="43" customWidth="1"/>
    <col min="3557" max="3570" width="0" style="43" hidden="1" customWidth="1"/>
    <col min="3571" max="3571" width="19.28515625" style="43" customWidth="1"/>
    <col min="3572" max="3572" width="0" style="43" hidden="1" customWidth="1"/>
    <col min="3573" max="3574" width="19.28515625" style="43" customWidth="1"/>
    <col min="3575" max="3576" width="16" style="43" customWidth="1"/>
    <col min="3577" max="3810" width="9.7109375" style="43"/>
    <col min="3811" max="3811" width="16.5703125" style="43" customWidth="1"/>
    <col min="3812" max="3812" width="76.42578125" style="43" customWidth="1"/>
    <col min="3813" max="3826" width="0" style="43" hidden="1" customWidth="1"/>
    <col min="3827" max="3827" width="19.28515625" style="43" customWidth="1"/>
    <col min="3828" max="3828" width="0" style="43" hidden="1" customWidth="1"/>
    <col min="3829" max="3830" width="19.28515625" style="43" customWidth="1"/>
    <col min="3831" max="3832" width="16" style="43" customWidth="1"/>
    <col min="3833" max="4066" width="9.7109375" style="43"/>
    <col min="4067" max="4067" width="16.5703125" style="43" customWidth="1"/>
    <col min="4068" max="4068" width="76.42578125" style="43" customWidth="1"/>
    <col min="4069" max="4082" width="0" style="43" hidden="1" customWidth="1"/>
    <col min="4083" max="4083" width="19.28515625" style="43" customWidth="1"/>
    <col min="4084" max="4084" width="0" style="43" hidden="1" customWidth="1"/>
    <col min="4085" max="4086" width="19.28515625" style="43" customWidth="1"/>
    <col min="4087" max="4088" width="16" style="43" customWidth="1"/>
    <col min="4089" max="4322" width="9.7109375" style="43"/>
    <col min="4323" max="4323" width="16.5703125" style="43" customWidth="1"/>
    <col min="4324" max="4324" width="76.42578125" style="43" customWidth="1"/>
    <col min="4325" max="4338" width="0" style="43" hidden="1" customWidth="1"/>
    <col min="4339" max="4339" width="19.28515625" style="43" customWidth="1"/>
    <col min="4340" max="4340" width="0" style="43" hidden="1" customWidth="1"/>
    <col min="4341" max="4342" width="19.28515625" style="43" customWidth="1"/>
    <col min="4343" max="4344" width="16" style="43" customWidth="1"/>
    <col min="4345" max="4578" width="9.7109375" style="43"/>
    <col min="4579" max="4579" width="16.5703125" style="43" customWidth="1"/>
    <col min="4580" max="4580" width="76.42578125" style="43" customWidth="1"/>
    <col min="4581" max="4594" width="0" style="43" hidden="1" customWidth="1"/>
    <col min="4595" max="4595" width="19.28515625" style="43" customWidth="1"/>
    <col min="4596" max="4596" width="0" style="43" hidden="1" customWidth="1"/>
    <col min="4597" max="4598" width="19.28515625" style="43" customWidth="1"/>
    <col min="4599" max="4600" width="16" style="43" customWidth="1"/>
    <col min="4601" max="4834" width="9.7109375" style="43"/>
    <col min="4835" max="4835" width="16.5703125" style="43" customWidth="1"/>
    <col min="4836" max="4836" width="76.42578125" style="43" customWidth="1"/>
    <col min="4837" max="4850" width="0" style="43" hidden="1" customWidth="1"/>
    <col min="4851" max="4851" width="19.28515625" style="43" customWidth="1"/>
    <col min="4852" max="4852" width="0" style="43" hidden="1" customWidth="1"/>
    <col min="4853" max="4854" width="19.28515625" style="43" customWidth="1"/>
    <col min="4855" max="4856" width="16" style="43" customWidth="1"/>
    <col min="4857" max="5090" width="9.7109375" style="43"/>
    <col min="5091" max="5091" width="16.5703125" style="43" customWidth="1"/>
    <col min="5092" max="5092" width="76.42578125" style="43" customWidth="1"/>
    <col min="5093" max="5106" width="0" style="43" hidden="1" customWidth="1"/>
    <col min="5107" max="5107" width="19.28515625" style="43" customWidth="1"/>
    <col min="5108" max="5108" width="0" style="43" hidden="1" customWidth="1"/>
    <col min="5109" max="5110" width="19.28515625" style="43" customWidth="1"/>
    <col min="5111" max="5112" width="16" style="43" customWidth="1"/>
    <col min="5113" max="5346" width="9.7109375" style="43"/>
    <col min="5347" max="5347" width="16.5703125" style="43" customWidth="1"/>
    <col min="5348" max="5348" width="76.42578125" style="43" customWidth="1"/>
    <col min="5349" max="5362" width="0" style="43" hidden="1" customWidth="1"/>
    <col min="5363" max="5363" width="19.28515625" style="43" customWidth="1"/>
    <col min="5364" max="5364" width="0" style="43" hidden="1" customWidth="1"/>
    <col min="5365" max="5366" width="19.28515625" style="43" customWidth="1"/>
    <col min="5367" max="5368" width="16" style="43" customWidth="1"/>
    <col min="5369" max="5602" width="9.7109375" style="43"/>
    <col min="5603" max="5603" width="16.5703125" style="43" customWidth="1"/>
    <col min="5604" max="5604" width="76.42578125" style="43" customWidth="1"/>
    <col min="5605" max="5618" width="0" style="43" hidden="1" customWidth="1"/>
    <col min="5619" max="5619" width="19.28515625" style="43" customWidth="1"/>
    <col min="5620" max="5620" width="0" style="43" hidden="1" customWidth="1"/>
    <col min="5621" max="5622" width="19.28515625" style="43" customWidth="1"/>
    <col min="5623" max="5624" width="16" style="43" customWidth="1"/>
    <col min="5625" max="5858" width="9.7109375" style="43"/>
    <col min="5859" max="5859" width="16.5703125" style="43" customWidth="1"/>
    <col min="5860" max="5860" width="76.42578125" style="43" customWidth="1"/>
    <col min="5861" max="5874" width="0" style="43" hidden="1" customWidth="1"/>
    <col min="5875" max="5875" width="19.28515625" style="43" customWidth="1"/>
    <col min="5876" max="5876" width="0" style="43" hidden="1" customWidth="1"/>
    <col min="5877" max="5878" width="19.28515625" style="43" customWidth="1"/>
    <col min="5879" max="5880" width="16" style="43" customWidth="1"/>
    <col min="5881" max="6114" width="9.7109375" style="43"/>
    <col min="6115" max="6115" width="16.5703125" style="43" customWidth="1"/>
    <col min="6116" max="6116" width="76.42578125" style="43" customWidth="1"/>
    <col min="6117" max="6130" width="0" style="43" hidden="1" customWidth="1"/>
    <col min="6131" max="6131" width="19.28515625" style="43" customWidth="1"/>
    <col min="6132" max="6132" width="0" style="43" hidden="1" customWidth="1"/>
    <col min="6133" max="6134" width="19.28515625" style="43" customWidth="1"/>
    <col min="6135" max="6136" width="16" style="43" customWidth="1"/>
    <col min="6137" max="6370" width="9.7109375" style="43"/>
    <col min="6371" max="6371" width="16.5703125" style="43" customWidth="1"/>
    <col min="6372" max="6372" width="76.42578125" style="43" customWidth="1"/>
    <col min="6373" max="6386" width="0" style="43" hidden="1" customWidth="1"/>
    <col min="6387" max="6387" width="19.28515625" style="43" customWidth="1"/>
    <col min="6388" max="6388" width="0" style="43" hidden="1" customWidth="1"/>
    <col min="6389" max="6390" width="19.28515625" style="43" customWidth="1"/>
    <col min="6391" max="6392" width="16" style="43" customWidth="1"/>
    <col min="6393" max="6626" width="9.7109375" style="43"/>
    <col min="6627" max="6627" width="16.5703125" style="43" customWidth="1"/>
    <col min="6628" max="6628" width="76.42578125" style="43" customWidth="1"/>
    <col min="6629" max="6642" width="0" style="43" hidden="1" customWidth="1"/>
    <col min="6643" max="6643" width="19.28515625" style="43" customWidth="1"/>
    <col min="6644" max="6644" width="0" style="43" hidden="1" customWidth="1"/>
    <col min="6645" max="6646" width="19.28515625" style="43" customWidth="1"/>
    <col min="6647" max="6648" width="16" style="43" customWidth="1"/>
    <col min="6649" max="6882" width="9.7109375" style="43"/>
    <col min="6883" max="6883" width="16.5703125" style="43" customWidth="1"/>
    <col min="6884" max="6884" width="76.42578125" style="43" customWidth="1"/>
    <col min="6885" max="6898" width="0" style="43" hidden="1" customWidth="1"/>
    <col min="6899" max="6899" width="19.28515625" style="43" customWidth="1"/>
    <col min="6900" max="6900" width="0" style="43" hidden="1" customWidth="1"/>
    <col min="6901" max="6902" width="19.28515625" style="43" customWidth="1"/>
    <col min="6903" max="6904" width="16" style="43" customWidth="1"/>
    <col min="6905" max="7138" width="9.7109375" style="43"/>
    <col min="7139" max="7139" width="16.5703125" style="43" customWidth="1"/>
    <col min="7140" max="7140" width="76.42578125" style="43" customWidth="1"/>
    <col min="7141" max="7154" width="0" style="43" hidden="1" customWidth="1"/>
    <col min="7155" max="7155" width="19.28515625" style="43" customWidth="1"/>
    <col min="7156" max="7156" width="0" style="43" hidden="1" customWidth="1"/>
    <col min="7157" max="7158" width="19.28515625" style="43" customWidth="1"/>
    <col min="7159" max="7160" width="16" style="43" customWidth="1"/>
    <col min="7161" max="7394" width="9.7109375" style="43"/>
    <col min="7395" max="7395" width="16.5703125" style="43" customWidth="1"/>
    <col min="7396" max="7396" width="76.42578125" style="43" customWidth="1"/>
    <col min="7397" max="7410" width="0" style="43" hidden="1" customWidth="1"/>
    <col min="7411" max="7411" width="19.28515625" style="43" customWidth="1"/>
    <col min="7412" max="7412" width="0" style="43" hidden="1" customWidth="1"/>
    <col min="7413" max="7414" width="19.28515625" style="43" customWidth="1"/>
    <col min="7415" max="7416" width="16" style="43" customWidth="1"/>
    <col min="7417" max="7650" width="9.7109375" style="43"/>
    <col min="7651" max="7651" width="16.5703125" style="43" customWidth="1"/>
    <col min="7652" max="7652" width="76.42578125" style="43" customWidth="1"/>
    <col min="7653" max="7666" width="0" style="43" hidden="1" customWidth="1"/>
    <col min="7667" max="7667" width="19.28515625" style="43" customWidth="1"/>
    <col min="7668" max="7668" width="0" style="43" hidden="1" customWidth="1"/>
    <col min="7669" max="7670" width="19.28515625" style="43" customWidth="1"/>
    <col min="7671" max="7672" width="16" style="43" customWidth="1"/>
    <col min="7673" max="7906" width="9.7109375" style="43"/>
    <col min="7907" max="7907" width="16.5703125" style="43" customWidth="1"/>
    <col min="7908" max="7908" width="76.42578125" style="43" customWidth="1"/>
    <col min="7909" max="7922" width="0" style="43" hidden="1" customWidth="1"/>
    <col min="7923" max="7923" width="19.28515625" style="43" customWidth="1"/>
    <col min="7924" max="7924" width="0" style="43" hidden="1" customWidth="1"/>
    <col min="7925" max="7926" width="19.28515625" style="43" customWidth="1"/>
    <col min="7927" max="7928" width="16" style="43" customWidth="1"/>
    <col min="7929" max="8162" width="9.7109375" style="43"/>
    <col min="8163" max="8163" width="16.5703125" style="43" customWidth="1"/>
    <col min="8164" max="8164" width="76.42578125" style="43" customWidth="1"/>
    <col min="8165" max="8178" width="0" style="43" hidden="1" customWidth="1"/>
    <col min="8179" max="8179" width="19.28515625" style="43" customWidth="1"/>
    <col min="8180" max="8180" width="0" style="43" hidden="1" customWidth="1"/>
    <col min="8181" max="8182" width="19.28515625" style="43" customWidth="1"/>
    <col min="8183" max="8184" width="16" style="43" customWidth="1"/>
    <col min="8185" max="8418" width="9.7109375" style="43"/>
    <col min="8419" max="8419" width="16.5703125" style="43" customWidth="1"/>
    <col min="8420" max="8420" width="76.42578125" style="43" customWidth="1"/>
    <col min="8421" max="8434" width="0" style="43" hidden="1" customWidth="1"/>
    <col min="8435" max="8435" width="19.28515625" style="43" customWidth="1"/>
    <col min="8436" max="8436" width="0" style="43" hidden="1" customWidth="1"/>
    <col min="8437" max="8438" width="19.28515625" style="43" customWidth="1"/>
    <col min="8439" max="8440" width="16" style="43" customWidth="1"/>
    <col min="8441" max="8674" width="9.7109375" style="43"/>
    <col min="8675" max="8675" width="16.5703125" style="43" customWidth="1"/>
    <col min="8676" max="8676" width="76.42578125" style="43" customWidth="1"/>
    <col min="8677" max="8690" width="0" style="43" hidden="1" customWidth="1"/>
    <col min="8691" max="8691" width="19.28515625" style="43" customWidth="1"/>
    <col min="8692" max="8692" width="0" style="43" hidden="1" customWidth="1"/>
    <col min="8693" max="8694" width="19.28515625" style="43" customWidth="1"/>
    <col min="8695" max="8696" width="16" style="43" customWidth="1"/>
    <col min="8697" max="8930" width="9.7109375" style="43"/>
    <col min="8931" max="8931" width="16.5703125" style="43" customWidth="1"/>
    <col min="8932" max="8932" width="76.42578125" style="43" customWidth="1"/>
    <col min="8933" max="8946" width="0" style="43" hidden="1" customWidth="1"/>
    <col min="8947" max="8947" width="19.28515625" style="43" customWidth="1"/>
    <col min="8948" max="8948" width="0" style="43" hidden="1" customWidth="1"/>
    <col min="8949" max="8950" width="19.28515625" style="43" customWidth="1"/>
    <col min="8951" max="8952" width="16" style="43" customWidth="1"/>
    <col min="8953" max="9186" width="9.7109375" style="43"/>
    <col min="9187" max="9187" width="16.5703125" style="43" customWidth="1"/>
    <col min="9188" max="9188" width="76.42578125" style="43" customWidth="1"/>
    <col min="9189" max="9202" width="0" style="43" hidden="1" customWidth="1"/>
    <col min="9203" max="9203" width="19.28515625" style="43" customWidth="1"/>
    <col min="9204" max="9204" width="0" style="43" hidden="1" customWidth="1"/>
    <col min="9205" max="9206" width="19.28515625" style="43" customWidth="1"/>
    <col min="9207" max="9208" width="16" style="43" customWidth="1"/>
    <col min="9209" max="9442" width="9.7109375" style="43"/>
    <col min="9443" max="9443" width="16.5703125" style="43" customWidth="1"/>
    <col min="9444" max="9444" width="76.42578125" style="43" customWidth="1"/>
    <col min="9445" max="9458" width="0" style="43" hidden="1" customWidth="1"/>
    <col min="9459" max="9459" width="19.28515625" style="43" customWidth="1"/>
    <col min="9460" max="9460" width="0" style="43" hidden="1" customWidth="1"/>
    <col min="9461" max="9462" width="19.28515625" style="43" customWidth="1"/>
    <col min="9463" max="9464" width="16" style="43" customWidth="1"/>
    <col min="9465" max="9698" width="9.7109375" style="43"/>
    <col min="9699" max="9699" width="16.5703125" style="43" customWidth="1"/>
    <col min="9700" max="9700" width="76.42578125" style="43" customWidth="1"/>
    <col min="9701" max="9714" width="0" style="43" hidden="1" customWidth="1"/>
    <col min="9715" max="9715" width="19.28515625" style="43" customWidth="1"/>
    <col min="9716" max="9716" width="0" style="43" hidden="1" customWidth="1"/>
    <col min="9717" max="9718" width="19.28515625" style="43" customWidth="1"/>
    <col min="9719" max="9720" width="16" style="43" customWidth="1"/>
    <col min="9721" max="9954" width="9.7109375" style="43"/>
    <col min="9955" max="9955" width="16.5703125" style="43" customWidth="1"/>
    <col min="9956" max="9956" width="76.42578125" style="43" customWidth="1"/>
    <col min="9957" max="9970" width="0" style="43" hidden="1" customWidth="1"/>
    <col min="9971" max="9971" width="19.28515625" style="43" customWidth="1"/>
    <col min="9972" max="9972" width="0" style="43" hidden="1" customWidth="1"/>
    <col min="9973" max="9974" width="19.28515625" style="43" customWidth="1"/>
    <col min="9975" max="9976" width="16" style="43" customWidth="1"/>
    <col min="9977" max="10210" width="9.7109375" style="43"/>
    <col min="10211" max="10211" width="16.5703125" style="43" customWidth="1"/>
    <col min="10212" max="10212" width="76.42578125" style="43" customWidth="1"/>
    <col min="10213" max="10226" width="0" style="43" hidden="1" customWidth="1"/>
    <col min="10227" max="10227" width="19.28515625" style="43" customWidth="1"/>
    <col min="10228" max="10228" width="0" style="43" hidden="1" customWidth="1"/>
    <col min="10229" max="10230" width="19.28515625" style="43" customWidth="1"/>
    <col min="10231" max="10232" width="16" style="43" customWidth="1"/>
    <col min="10233" max="10466" width="9.7109375" style="43"/>
    <col min="10467" max="10467" width="16.5703125" style="43" customWidth="1"/>
    <col min="10468" max="10468" width="76.42578125" style="43" customWidth="1"/>
    <col min="10469" max="10482" width="0" style="43" hidden="1" customWidth="1"/>
    <col min="10483" max="10483" width="19.28515625" style="43" customWidth="1"/>
    <col min="10484" max="10484" width="0" style="43" hidden="1" customWidth="1"/>
    <col min="10485" max="10486" width="19.28515625" style="43" customWidth="1"/>
    <col min="10487" max="10488" width="16" style="43" customWidth="1"/>
    <col min="10489" max="10722" width="9.7109375" style="43"/>
    <col min="10723" max="10723" width="16.5703125" style="43" customWidth="1"/>
    <col min="10724" max="10724" width="76.42578125" style="43" customWidth="1"/>
    <col min="10725" max="10738" width="0" style="43" hidden="1" customWidth="1"/>
    <col min="10739" max="10739" width="19.28515625" style="43" customWidth="1"/>
    <col min="10740" max="10740" width="0" style="43" hidden="1" customWidth="1"/>
    <col min="10741" max="10742" width="19.28515625" style="43" customWidth="1"/>
    <col min="10743" max="10744" width="16" style="43" customWidth="1"/>
    <col min="10745" max="10978" width="9.7109375" style="43"/>
    <col min="10979" max="10979" width="16.5703125" style="43" customWidth="1"/>
    <col min="10980" max="10980" width="76.42578125" style="43" customWidth="1"/>
    <col min="10981" max="10994" width="0" style="43" hidden="1" customWidth="1"/>
    <col min="10995" max="10995" width="19.28515625" style="43" customWidth="1"/>
    <col min="10996" max="10996" width="0" style="43" hidden="1" customWidth="1"/>
    <col min="10997" max="10998" width="19.28515625" style="43" customWidth="1"/>
    <col min="10999" max="11000" width="16" style="43" customWidth="1"/>
    <col min="11001" max="11234" width="9.7109375" style="43"/>
    <col min="11235" max="11235" width="16.5703125" style="43" customWidth="1"/>
    <col min="11236" max="11236" width="76.42578125" style="43" customWidth="1"/>
    <col min="11237" max="11250" width="0" style="43" hidden="1" customWidth="1"/>
    <col min="11251" max="11251" width="19.28515625" style="43" customWidth="1"/>
    <col min="11252" max="11252" width="0" style="43" hidden="1" customWidth="1"/>
    <col min="11253" max="11254" width="19.28515625" style="43" customWidth="1"/>
    <col min="11255" max="11256" width="16" style="43" customWidth="1"/>
    <col min="11257" max="11490" width="9.7109375" style="43"/>
    <col min="11491" max="11491" width="16.5703125" style="43" customWidth="1"/>
    <col min="11492" max="11492" width="76.42578125" style="43" customWidth="1"/>
    <col min="11493" max="11506" width="0" style="43" hidden="1" customWidth="1"/>
    <col min="11507" max="11507" width="19.28515625" style="43" customWidth="1"/>
    <col min="11508" max="11508" width="0" style="43" hidden="1" customWidth="1"/>
    <col min="11509" max="11510" width="19.28515625" style="43" customWidth="1"/>
    <col min="11511" max="11512" width="16" style="43" customWidth="1"/>
    <col min="11513" max="11746" width="9.7109375" style="43"/>
    <col min="11747" max="11747" width="16.5703125" style="43" customWidth="1"/>
    <col min="11748" max="11748" width="76.42578125" style="43" customWidth="1"/>
    <col min="11749" max="11762" width="0" style="43" hidden="1" customWidth="1"/>
    <col min="11763" max="11763" width="19.28515625" style="43" customWidth="1"/>
    <col min="11764" max="11764" width="0" style="43" hidden="1" customWidth="1"/>
    <col min="11765" max="11766" width="19.28515625" style="43" customWidth="1"/>
    <col min="11767" max="11768" width="16" style="43" customWidth="1"/>
    <col min="11769" max="12002" width="9.7109375" style="43"/>
    <col min="12003" max="12003" width="16.5703125" style="43" customWidth="1"/>
    <col min="12004" max="12004" width="76.42578125" style="43" customWidth="1"/>
    <col min="12005" max="12018" width="0" style="43" hidden="1" customWidth="1"/>
    <col min="12019" max="12019" width="19.28515625" style="43" customWidth="1"/>
    <col min="12020" max="12020" width="0" style="43" hidden="1" customWidth="1"/>
    <col min="12021" max="12022" width="19.28515625" style="43" customWidth="1"/>
    <col min="12023" max="12024" width="16" style="43" customWidth="1"/>
    <col min="12025" max="12258" width="9.7109375" style="43"/>
    <col min="12259" max="12259" width="16.5703125" style="43" customWidth="1"/>
    <col min="12260" max="12260" width="76.42578125" style="43" customWidth="1"/>
    <col min="12261" max="12274" width="0" style="43" hidden="1" customWidth="1"/>
    <col min="12275" max="12275" width="19.28515625" style="43" customWidth="1"/>
    <col min="12276" max="12276" width="0" style="43" hidden="1" customWidth="1"/>
    <col min="12277" max="12278" width="19.28515625" style="43" customWidth="1"/>
    <col min="12279" max="12280" width="16" style="43" customWidth="1"/>
    <col min="12281" max="12514" width="9.7109375" style="43"/>
    <col min="12515" max="12515" width="16.5703125" style="43" customWidth="1"/>
    <col min="12516" max="12516" width="76.42578125" style="43" customWidth="1"/>
    <col min="12517" max="12530" width="0" style="43" hidden="1" customWidth="1"/>
    <col min="12531" max="12531" width="19.28515625" style="43" customWidth="1"/>
    <col min="12532" max="12532" width="0" style="43" hidden="1" customWidth="1"/>
    <col min="12533" max="12534" width="19.28515625" style="43" customWidth="1"/>
    <col min="12535" max="12536" width="16" style="43" customWidth="1"/>
    <col min="12537" max="12770" width="9.7109375" style="43"/>
    <col min="12771" max="12771" width="16.5703125" style="43" customWidth="1"/>
    <col min="12772" max="12772" width="76.42578125" style="43" customWidth="1"/>
    <col min="12773" max="12786" width="0" style="43" hidden="1" customWidth="1"/>
    <col min="12787" max="12787" width="19.28515625" style="43" customWidth="1"/>
    <col min="12788" max="12788" width="0" style="43" hidden="1" customWidth="1"/>
    <col min="12789" max="12790" width="19.28515625" style="43" customWidth="1"/>
    <col min="12791" max="12792" width="16" style="43" customWidth="1"/>
    <col min="12793" max="13026" width="9.7109375" style="43"/>
    <col min="13027" max="13027" width="16.5703125" style="43" customWidth="1"/>
    <col min="13028" max="13028" width="76.42578125" style="43" customWidth="1"/>
    <col min="13029" max="13042" width="0" style="43" hidden="1" customWidth="1"/>
    <col min="13043" max="13043" width="19.28515625" style="43" customWidth="1"/>
    <col min="13044" max="13044" width="0" style="43" hidden="1" customWidth="1"/>
    <col min="13045" max="13046" width="19.28515625" style="43" customWidth="1"/>
    <col min="13047" max="13048" width="16" style="43" customWidth="1"/>
    <col min="13049" max="13282" width="9.7109375" style="43"/>
    <col min="13283" max="13283" width="16.5703125" style="43" customWidth="1"/>
    <col min="13284" max="13284" width="76.42578125" style="43" customWidth="1"/>
    <col min="13285" max="13298" width="0" style="43" hidden="1" customWidth="1"/>
    <col min="13299" max="13299" width="19.28515625" style="43" customWidth="1"/>
    <col min="13300" max="13300" width="0" style="43" hidden="1" customWidth="1"/>
    <col min="13301" max="13302" width="19.28515625" style="43" customWidth="1"/>
    <col min="13303" max="13304" width="16" style="43" customWidth="1"/>
    <col min="13305" max="13538" width="9.7109375" style="43"/>
    <col min="13539" max="13539" width="16.5703125" style="43" customWidth="1"/>
    <col min="13540" max="13540" width="76.42578125" style="43" customWidth="1"/>
    <col min="13541" max="13554" width="0" style="43" hidden="1" customWidth="1"/>
    <col min="13555" max="13555" width="19.28515625" style="43" customWidth="1"/>
    <col min="13556" max="13556" width="0" style="43" hidden="1" customWidth="1"/>
    <col min="13557" max="13558" width="19.28515625" style="43" customWidth="1"/>
    <col min="13559" max="13560" width="16" style="43" customWidth="1"/>
    <col min="13561" max="13794" width="9.7109375" style="43"/>
    <col min="13795" max="13795" width="16.5703125" style="43" customWidth="1"/>
    <col min="13796" max="13796" width="76.42578125" style="43" customWidth="1"/>
    <col min="13797" max="13810" width="0" style="43" hidden="1" customWidth="1"/>
    <col min="13811" max="13811" width="19.28515625" style="43" customWidth="1"/>
    <col min="13812" max="13812" width="0" style="43" hidden="1" customWidth="1"/>
    <col min="13813" max="13814" width="19.28515625" style="43" customWidth="1"/>
    <col min="13815" max="13816" width="16" style="43" customWidth="1"/>
    <col min="13817" max="14050" width="9.7109375" style="43"/>
    <col min="14051" max="14051" width="16.5703125" style="43" customWidth="1"/>
    <col min="14052" max="14052" width="76.42578125" style="43" customWidth="1"/>
    <col min="14053" max="14066" width="0" style="43" hidden="1" customWidth="1"/>
    <col min="14067" max="14067" width="19.28515625" style="43" customWidth="1"/>
    <col min="14068" max="14068" width="0" style="43" hidden="1" customWidth="1"/>
    <col min="14069" max="14070" width="19.28515625" style="43" customWidth="1"/>
    <col min="14071" max="14072" width="16" style="43" customWidth="1"/>
    <col min="14073" max="14306" width="9.7109375" style="43"/>
    <col min="14307" max="14307" width="16.5703125" style="43" customWidth="1"/>
    <col min="14308" max="14308" width="76.42578125" style="43" customWidth="1"/>
    <col min="14309" max="14322" width="0" style="43" hidden="1" customWidth="1"/>
    <col min="14323" max="14323" width="19.28515625" style="43" customWidth="1"/>
    <col min="14324" max="14324" width="0" style="43" hidden="1" customWidth="1"/>
    <col min="14325" max="14326" width="19.28515625" style="43" customWidth="1"/>
    <col min="14327" max="14328" width="16" style="43" customWidth="1"/>
    <col min="14329" max="14562" width="9.7109375" style="43"/>
    <col min="14563" max="14563" width="16.5703125" style="43" customWidth="1"/>
    <col min="14564" max="14564" width="76.42578125" style="43" customWidth="1"/>
    <col min="14565" max="14578" width="0" style="43" hidden="1" customWidth="1"/>
    <col min="14579" max="14579" width="19.28515625" style="43" customWidth="1"/>
    <col min="14580" max="14580" width="0" style="43" hidden="1" customWidth="1"/>
    <col min="14581" max="14582" width="19.28515625" style="43" customWidth="1"/>
    <col min="14583" max="14584" width="16" style="43" customWidth="1"/>
    <col min="14585" max="14818" width="9.7109375" style="43"/>
    <col min="14819" max="14819" width="16.5703125" style="43" customWidth="1"/>
    <col min="14820" max="14820" width="76.42578125" style="43" customWidth="1"/>
    <col min="14821" max="14834" width="0" style="43" hidden="1" customWidth="1"/>
    <col min="14835" max="14835" width="19.28515625" style="43" customWidth="1"/>
    <col min="14836" max="14836" width="0" style="43" hidden="1" customWidth="1"/>
    <col min="14837" max="14838" width="19.28515625" style="43" customWidth="1"/>
    <col min="14839" max="14840" width="16" style="43" customWidth="1"/>
    <col min="14841" max="15074" width="9.7109375" style="43"/>
    <col min="15075" max="15075" width="16.5703125" style="43" customWidth="1"/>
    <col min="15076" max="15076" width="76.42578125" style="43" customWidth="1"/>
    <col min="15077" max="15090" width="0" style="43" hidden="1" customWidth="1"/>
    <col min="15091" max="15091" width="19.28515625" style="43" customWidth="1"/>
    <col min="15092" max="15092" width="0" style="43" hidden="1" customWidth="1"/>
    <col min="15093" max="15094" width="19.28515625" style="43" customWidth="1"/>
    <col min="15095" max="15096" width="16" style="43" customWidth="1"/>
    <col min="15097" max="15330" width="9.7109375" style="43"/>
    <col min="15331" max="15331" width="16.5703125" style="43" customWidth="1"/>
    <col min="15332" max="15332" width="76.42578125" style="43" customWidth="1"/>
    <col min="15333" max="15346" width="0" style="43" hidden="1" customWidth="1"/>
    <col min="15347" max="15347" width="19.28515625" style="43" customWidth="1"/>
    <col min="15348" max="15348" width="0" style="43" hidden="1" customWidth="1"/>
    <col min="15349" max="15350" width="19.28515625" style="43" customWidth="1"/>
    <col min="15351" max="15352" width="16" style="43" customWidth="1"/>
    <col min="15353" max="15586" width="9.7109375" style="43"/>
    <col min="15587" max="15587" width="16.5703125" style="43" customWidth="1"/>
    <col min="15588" max="15588" width="76.42578125" style="43" customWidth="1"/>
    <col min="15589" max="15602" width="0" style="43" hidden="1" customWidth="1"/>
    <col min="15603" max="15603" width="19.28515625" style="43" customWidth="1"/>
    <col min="15604" max="15604" width="0" style="43" hidden="1" customWidth="1"/>
    <col min="15605" max="15606" width="19.28515625" style="43" customWidth="1"/>
    <col min="15607" max="15608" width="16" style="43" customWidth="1"/>
    <col min="15609" max="15842" width="9.7109375" style="43"/>
    <col min="15843" max="15843" width="16.5703125" style="43" customWidth="1"/>
    <col min="15844" max="15844" width="76.42578125" style="43" customWidth="1"/>
    <col min="15845" max="15858" width="0" style="43" hidden="1" customWidth="1"/>
    <col min="15859" max="15859" width="19.28515625" style="43" customWidth="1"/>
    <col min="15860" max="15860" width="0" style="43" hidden="1" customWidth="1"/>
    <col min="15861" max="15862" width="19.28515625" style="43" customWidth="1"/>
    <col min="15863" max="15864" width="16" style="43" customWidth="1"/>
    <col min="15865" max="16098" width="9.7109375" style="43"/>
    <col min="16099" max="16099" width="16.5703125" style="43" customWidth="1"/>
    <col min="16100" max="16100" width="76.42578125" style="43" customWidth="1"/>
    <col min="16101" max="16114" width="0" style="43" hidden="1" customWidth="1"/>
    <col min="16115" max="16115" width="19.28515625" style="43" customWidth="1"/>
    <col min="16116" max="16116" width="0" style="43" hidden="1" customWidth="1"/>
    <col min="16117" max="16118" width="19.28515625" style="43" customWidth="1"/>
    <col min="16119" max="16120" width="16" style="43" customWidth="1"/>
    <col min="16121" max="16384" width="9.7109375" style="43"/>
  </cols>
  <sheetData>
    <row r="1" spans="1:25" ht="16.5" customHeight="1">
      <c r="A1" s="324" t="s">
        <v>458</v>
      </c>
      <c r="B1" s="60"/>
      <c r="C1" s="60"/>
      <c r="D1" s="60"/>
      <c r="E1" s="60"/>
      <c r="F1" s="60"/>
      <c r="G1" s="60"/>
      <c r="H1" s="60"/>
      <c r="I1" s="60"/>
      <c r="J1" s="60"/>
    </row>
    <row r="2" spans="1:25" ht="16.5" customHeight="1">
      <c r="A2" s="273" t="s">
        <v>527</v>
      </c>
      <c r="B2" s="60"/>
      <c r="C2" s="60"/>
      <c r="D2" s="60"/>
      <c r="E2" s="60"/>
      <c r="F2" s="60"/>
      <c r="G2" s="60"/>
      <c r="H2" s="60"/>
      <c r="I2" s="60"/>
      <c r="J2" s="60"/>
    </row>
    <row r="3" spans="1:25" ht="16.5" customHeight="1">
      <c r="A3" s="273" t="s">
        <v>459</v>
      </c>
      <c r="B3" s="60"/>
      <c r="C3" s="60"/>
      <c r="D3" s="60"/>
      <c r="E3" s="60"/>
      <c r="F3" s="60"/>
      <c r="G3" s="60"/>
      <c r="H3" s="60"/>
      <c r="I3" s="60"/>
      <c r="J3" s="60"/>
    </row>
    <row r="4" spans="1:25" ht="16.5" customHeight="1">
      <c r="A4" s="273" t="s">
        <v>531</v>
      </c>
      <c r="B4" s="60"/>
      <c r="C4" s="60"/>
      <c r="D4" s="60"/>
      <c r="E4" s="60"/>
      <c r="F4" s="60"/>
      <c r="G4" s="60"/>
      <c r="H4" s="60"/>
      <c r="I4" s="272"/>
      <c r="J4" s="272"/>
    </row>
    <row r="5" spans="1:25" ht="16.5" customHeight="1" thickBot="1">
      <c r="A5" s="251"/>
      <c r="B5" s="250"/>
      <c r="C5" s="250"/>
      <c r="D5" s="250"/>
      <c r="E5" s="250"/>
      <c r="F5" s="250"/>
      <c r="G5" s="250"/>
      <c r="H5" s="250"/>
      <c r="I5" s="250"/>
      <c r="J5" s="250"/>
    </row>
    <row r="6" spans="1:25" ht="15" customHeight="1" thickTop="1">
      <c r="A6" s="448" t="s">
        <v>34</v>
      </c>
      <c r="B6" s="451" t="s">
        <v>17</v>
      </c>
      <c r="C6" s="454" t="s">
        <v>38</v>
      </c>
      <c r="D6" s="454"/>
      <c r="E6" s="454"/>
      <c r="F6" s="454"/>
      <c r="G6" s="454"/>
      <c r="H6" s="454"/>
      <c r="I6" s="455"/>
      <c r="J6" s="455"/>
      <c r="K6" s="458" t="s">
        <v>549</v>
      </c>
      <c r="L6" s="459"/>
      <c r="M6" s="459"/>
      <c r="N6" s="459"/>
      <c r="O6" s="459"/>
      <c r="P6" s="459"/>
      <c r="Q6" s="460"/>
      <c r="R6" s="444" t="s">
        <v>511</v>
      </c>
      <c r="S6" s="445"/>
      <c r="T6" s="445"/>
      <c r="U6" s="445"/>
      <c r="V6" s="445"/>
      <c r="W6" s="445"/>
      <c r="X6" s="445"/>
      <c r="Y6" s="445"/>
    </row>
    <row r="7" spans="1:25" ht="15" customHeight="1">
      <c r="A7" s="449"/>
      <c r="B7" s="452"/>
      <c r="C7" s="456" t="s">
        <v>65</v>
      </c>
      <c r="D7" s="456"/>
      <c r="E7" s="456"/>
      <c r="F7" s="456"/>
      <c r="G7" s="456"/>
      <c r="H7" s="456"/>
      <c r="I7" s="457"/>
      <c r="J7" s="457"/>
      <c r="K7" s="461"/>
      <c r="L7" s="462"/>
      <c r="M7" s="462"/>
      <c r="N7" s="462"/>
      <c r="O7" s="462"/>
      <c r="P7" s="462"/>
      <c r="Q7" s="463"/>
      <c r="R7" s="446"/>
      <c r="S7" s="447"/>
      <c r="T7" s="447"/>
      <c r="U7" s="447"/>
      <c r="V7" s="447"/>
      <c r="W7" s="447"/>
      <c r="X7" s="447"/>
      <c r="Y7" s="447"/>
    </row>
    <row r="8" spans="1:25" ht="24.75" customHeight="1" thickBot="1">
      <c r="A8" s="450"/>
      <c r="B8" s="453"/>
      <c r="C8" s="184">
        <v>2018</v>
      </c>
      <c r="D8" s="184">
        <v>2019</v>
      </c>
      <c r="E8" s="184">
        <v>2020</v>
      </c>
      <c r="F8" s="184">
        <v>2021</v>
      </c>
      <c r="G8" s="184">
        <v>2022</v>
      </c>
      <c r="H8" s="184" t="s">
        <v>136</v>
      </c>
      <c r="I8" s="185" t="s">
        <v>88</v>
      </c>
      <c r="J8" s="185" t="s">
        <v>457</v>
      </c>
      <c r="K8" s="296" t="s">
        <v>66</v>
      </c>
      <c r="L8" s="296" t="s">
        <v>67</v>
      </c>
      <c r="M8" s="296" t="s">
        <v>68</v>
      </c>
      <c r="N8" s="296" t="s">
        <v>69</v>
      </c>
      <c r="O8" s="296" t="s">
        <v>469</v>
      </c>
      <c r="P8" s="183" t="s">
        <v>87</v>
      </c>
      <c r="Q8" s="183" t="s">
        <v>461</v>
      </c>
      <c r="R8" s="296">
        <v>2018</v>
      </c>
      <c r="S8" s="296">
        <v>2019</v>
      </c>
      <c r="T8" s="296">
        <v>2020</v>
      </c>
      <c r="U8" s="296">
        <v>2021</v>
      </c>
      <c r="V8" s="296">
        <v>2022</v>
      </c>
      <c r="W8" s="296" t="s">
        <v>136</v>
      </c>
      <c r="X8" s="183" t="s">
        <v>88</v>
      </c>
      <c r="Y8" s="183" t="s">
        <v>457</v>
      </c>
    </row>
    <row r="9" spans="1:25" ht="24.75" customHeight="1" thickTop="1">
      <c r="A9" s="59"/>
      <c r="B9" s="43" t="s">
        <v>20</v>
      </c>
      <c r="C9" s="159"/>
      <c r="D9" s="159"/>
      <c r="E9" s="159"/>
      <c r="F9" s="159"/>
      <c r="G9" s="159"/>
      <c r="H9" s="159"/>
      <c r="I9" s="249"/>
      <c r="J9" s="249"/>
      <c r="K9" s="53"/>
      <c r="L9" s="53"/>
      <c r="M9" s="52"/>
      <c r="N9" s="52"/>
      <c r="O9" s="52"/>
      <c r="P9" s="52"/>
      <c r="Q9" s="52"/>
      <c r="R9" s="180"/>
      <c r="S9" s="180"/>
      <c r="T9" s="180"/>
      <c r="U9" s="180"/>
      <c r="V9" s="180"/>
      <c r="W9" s="180"/>
      <c r="X9" s="180"/>
      <c r="Y9" s="180"/>
    </row>
    <row r="10" spans="1:25" s="110" customFormat="1" ht="30.75" customHeight="1">
      <c r="A10" s="108" t="s">
        <v>18</v>
      </c>
      <c r="B10" s="58" t="s">
        <v>64</v>
      </c>
      <c r="C10" s="112">
        <f>SUMIFS(TABLA!$F:$F,TABLA!$D:$D,$A10,TABLA!$A:$A,C$8,TABLA!$B:$B,"B00101",TABLA!$G:$G,"C")</f>
        <v>1646.683196535854</v>
      </c>
      <c r="D10" s="112">
        <f>SUMIFS(TABLA!$F:$F,TABLA!$D:$D,$A10,TABLA!$A:$A,D$8,TABLA!$B:$B,"B00101",TABLA!$G:$G,"C")</f>
        <v>1713.1305941234659</v>
      </c>
      <c r="E10" s="113">
        <f>SUMIFS(TABLA!$F:$F,TABLA!$D:$D,$A10,TABLA!$A:$A,E$8,TABLA!$B:$B,"B00101",TABLA!$G:$G,"C")</f>
        <v>1748.4211836493171</v>
      </c>
      <c r="F10" s="113">
        <f>SUMIFS(TABLA!$F:$F,TABLA!$D:$D,$A10,TABLA!$A:$A,F$8,TABLA!$B:$B,"B00101",TABLA!$G:$G,"C")</f>
        <v>1889.0482061937641</v>
      </c>
      <c r="G10" s="113">
        <f>SUMIFS(TABLA!$F:$F,TABLA!$D:$D,$A10,TABLA!$A:$A,G$8,TABLA!$B:$B,"B00101",TABLA!$G:$G,"C")</f>
        <v>1991.2939610353078</v>
      </c>
      <c r="H10" s="113">
        <f>SUMIFS(TABLA!$F:$F,TABLA!$D:$D,$A10,TABLA!$A:$A,H$8,TABLA!$B:$B,"B00101",TABLA!$G:$G,"C")</f>
        <v>2092.1818044608281</v>
      </c>
      <c r="I10" s="114">
        <f>SUMIFS(TABLA!$F:$F,TABLA!$D:$D,$A10,TABLA!$A:$A,I$8,TABLA!$B:$B,"B00101",TABLA!$G:$G,"C")</f>
        <v>2320.6943925623664</v>
      </c>
      <c r="J10" s="114">
        <f>'7. PIBTRIM CORRIENTE 18-25'!B43</f>
        <v>2368.5312523177345</v>
      </c>
      <c r="K10" s="53">
        <f t="shared" ref="K10:K27" si="0">D10/C10*100-100</f>
        <v>4.0352265528304372</v>
      </c>
      <c r="L10" s="53">
        <f t="shared" ref="L10:L27" si="1">E10/D10*100-100</f>
        <v>2.0600057956415014</v>
      </c>
      <c r="M10" s="52">
        <f t="shared" ref="M10:M27" si="2">F10/E10*100-100</f>
        <v>8.0430861773780151</v>
      </c>
      <c r="N10" s="52">
        <f t="shared" ref="N10:N27" si="3">G10/F10*100-100</f>
        <v>5.4125540315118883</v>
      </c>
      <c r="O10" s="52">
        <f t="shared" ref="O10:O27" si="4">H10/G10*100-100</f>
        <v>5.0664465116474702</v>
      </c>
      <c r="P10" s="52">
        <f t="shared" ref="P10:P27" si="5">I10/H10*100-100</f>
        <v>10.922214676292327</v>
      </c>
      <c r="Q10" s="52">
        <f t="shared" ref="Q10:Q27" si="6">J10/I10*100-100</f>
        <v>2.0613166433581824</v>
      </c>
      <c r="R10" s="115">
        <f>C10/C$43*100</f>
        <v>2.4461816961589977</v>
      </c>
      <c r="S10" s="115">
        <f t="shared" ref="S10:Y25" si="7">D10/D$43*100</f>
        <v>2.4550807697922075</v>
      </c>
      <c r="T10" s="116">
        <f t="shared" si="7"/>
        <v>3.0641883745507741</v>
      </c>
      <c r="U10" s="116">
        <f t="shared" si="7"/>
        <v>2.8028921666970903</v>
      </c>
      <c r="V10" s="116">
        <f t="shared" si="7"/>
        <v>2.603703021112084</v>
      </c>
      <c r="W10" s="116">
        <f t="shared" si="7"/>
        <v>2.4962749118687517</v>
      </c>
      <c r="X10" s="116">
        <f t="shared" si="7"/>
        <v>2.6821407802533872</v>
      </c>
      <c r="Y10" s="116">
        <f t="shared" si="7"/>
        <v>2.6182422879558493</v>
      </c>
    </row>
    <row r="11" spans="1:25" ht="24.75" customHeight="1">
      <c r="A11" s="108" t="s">
        <v>19</v>
      </c>
      <c r="B11" s="56" t="s">
        <v>26</v>
      </c>
      <c r="C11" s="115">
        <f>SUMIFS(TABLA!$F:$F,TABLA!$D:$D,$A11,TABLA!$A:$A,C$8,TABLA!$B:$B,"B00101",TABLA!$G:$G,"C")</f>
        <v>848.58902994086145</v>
      </c>
      <c r="D11" s="115">
        <f>SUMIFS(TABLA!$F:$F,TABLA!$D:$D,$A11,TABLA!$A:$A,D$8,TABLA!$B:$B,"B00101",TABLA!$G:$G,"C")</f>
        <v>1052.4157904517917</v>
      </c>
      <c r="E11" s="116">
        <f>SUMIFS(TABLA!$F:$F,TABLA!$D:$D,$A11,TABLA!$A:$A,E$8,TABLA!$B:$B,"B00101",TABLA!$G:$G,"C")</f>
        <v>1294.155121383885</v>
      </c>
      <c r="F11" s="116">
        <f>SUMIFS(TABLA!$F:$F,TABLA!$D:$D,$A11,TABLA!$A:$A,F$8,TABLA!$B:$B,"B00101",TABLA!$G:$G,"C")</f>
        <v>2552.8698038716989</v>
      </c>
      <c r="G11" s="116">
        <f>SUMIFS(TABLA!$F:$F,TABLA!$D:$D,$A11,TABLA!$A:$A,G$8,TABLA!$B:$B,"B00101",TABLA!$G:$G,"C")</f>
        <v>2712.9794265950818</v>
      </c>
      <c r="H11" s="116">
        <f>SUMIFS(TABLA!$F:$F,TABLA!$D:$D,$A11,TABLA!$A:$A,H$8,TABLA!$B:$B,"B00101",TABLA!$G:$G,"C")</f>
        <v>2495.9108600624086</v>
      </c>
      <c r="I11" s="117">
        <f>SUMIFS(TABLA!$F:$F,TABLA!$D:$D,$A11,TABLA!$A:$A,I$8,TABLA!$B:$B,"B00101",TABLA!$G:$G,"C")</f>
        <v>990.83481409095589</v>
      </c>
      <c r="J11" s="117">
        <f>'7. PIBTRIM CORRIENTE 18-25'!C43</f>
        <v>1021.4031122225763</v>
      </c>
      <c r="K11" s="53">
        <f t="shared" si="0"/>
        <v>24.019490391613374</v>
      </c>
      <c r="L11" s="53">
        <f t="shared" si="1"/>
        <v>22.969945255982623</v>
      </c>
      <c r="M11" s="52">
        <f t="shared" si="2"/>
        <v>97.261499930690434</v>
      </c>
      <c r="N11" s="52">
        <f t="shared" si="3"/>
        <v>6.2717504230164707</v>
      </c>
      <c r="O11" s="52">
        <f t="shared" si="4"/>
        <v>-8.0011136245550034</v>
      </c>
      <c r="P11" s="52">
        <f t="shared" si="5"/>
        <v>-60.301674633276733</v>
      </c>
      <c r="Q11" s="52">
        <f t="shared" si="6"/>
        <v>3.0851053774957791</v>
      </c>
      <c r="R11" s="115">
        <f t="shared" ref="R11:Y27" si="8">C11/C$43*100</f>
        <v>1.2605964261793314</v>
      </c>
      <c r="S11" s="115">
        <f t="shared" si="7"/>
        <v>1.5082129627635654</v>
      </c>
      <c r="T11" s="116">
        <f t="shared" si="7"/>
        <v>2.2680662502229318</v>
      </c>
      <c r="U11" s="116">
        <f t="shared" si="7"/>
        <v>3.7878433977537012</v>
      </c>
      <c r="V11" s="116">
        <f t="shared" si="7"/>
        <v>3.5473379960274456</v>
      </c>
      <c r="W11" s="116">
        <f t="shared" si="7"/>
        <v>2.9779819559420142</v>
      </c>
      <c r="X11" s="116">
        <f t="shared" si="7"/>
        <v>1.1451565832560251</v>
      </c>
      <c r="Y11" s="116">
        <f t="shared" si="7"/>
        <v>1.1290882562152964</v>
      </c>
    </row>
    <row r="12" spans="1:25" ht="24.95" customHeight="1">
      <c r="A12" s="108" t="s">
        <v>13</v>
      </c>
      <c r="B12" s="56" t="s">
        <v>22</v>
      </c>
      <c r="C12" s="115">
        <f>SUMIFS(TABLA!$F:$F,TABLA!$D:$D,$A12,TABLA!$A:$A,C$8,TABLA!$B:$B,"B00101",TABLA!$G:$G,"C")</f>
        <v>3868.1527893538096</v>
      </c>
      <c r="D12" s="115">
        <f>SUMIFS(TABLA!$F:$F,TABLA!$D:$D,$A12,TABLA!$A:$A,D$8,TABLA!$B:$B,"B00101",TABLA!$G:$G,"C")</f>
        <v>3960.3574575252028</v>
      </c>
      <c r="E12" s="116">
        <f>SUMIFS(TABLA!$F:$F,TABLA!$D:$D,$A12,TABLA!$A:$A,E$8,TABLA!$B:$B,"B00101",TABLA!$G:$G,"C")</f>
        <v>3234.1570484081349</v>
      </c>
      <c r="F12" s="116">
        <f>SUMIFS(TABLA!$F:$F,TABLA!$D:$D,$A12,TABLA!$A:$A,F$8,TABLA!$B:$B,"B00101",TABLA!$G:$G,"C")</f>
        <v>3560.7541321455901</v>
      </c>
      <c r="G12" s="116">
        <f>SUMIFS(TABLA!$F:$F,TABLA!$D:$D,$A12,TABLA!$A:$A,G$8,TABLA!$B:$B,"B00101",TABLA!$G:$G,"C")</f>
        <v>3883.359148158831</v>
      </c>
      <c r="H12" s="116">
        <f>SUMIFS(TABLA!$F:$F,TABLA!$D:$D,$A12,TABLA!$A:$A,H$8,TABLA!$B:$B,"B00101",TABLA!$G:$G,"C")</f>
        <v>4149.5170052478952</v>
      </c>
      <c r="I12" s="209">
        <f>SUMIFS(TABLA!$F:$F,TABLA!$D:$D,$A12,TABLA!$A:$A,I$8,TABLA!$B:$B,"B00101",TABLA!$G:$G,"C")</f>
        <v>4272.2643687997197</v>
      </c>
      <c r="J12" s="209">
        <f>'7. PIBTRIM CORRIENTE 18-25'!D43</f>
        <v>4339.0420721770179</v>
      </c>
      <c r="K12" s="53">
        <f t="shared" si="0"/>
        <v>2.3836873358561377</v>
      </c>
      <c r="L12" s="53">
        <f t="shared" si="1"/>
        <v>-18.336738966256476</v>
      </c>
      <c r="M12" s="52">
        <f t="shared" si="2"/>
        <v>10.098368101765743</v>
      </c>
      <c r="N12" s="52">
        <f t="shared" si="3"/>
        <v>9.0600194239990941</v>
      </c>
      <c r="O12" s="52">
        <f t="shared" si="4"/>
        <v>6.8538048358276313</v>
      </c>
      <c r="P12" s="52">
        <f t="shared" si="5"/>
        <v>2.9581120741663653</v>
      </c>
      <c r="Q12" s="52">
        <f t="shared" si="6"/>
        <v>1.5630517592725397</v>
      </c>
      <c r="R12" s="115">
        <f t="shared" si="8"/>
        <v>5.746220384813185</v>
      </c>
      <c r="S12" s="115">
        <f t="shared" si="7"/>
        <v>5.6755728190401724</v>
      </c>
      <c r="T12" s="116">
        <f t="shared" si="7"/>
        <v>5.6680086708394199</v>
      </c>
      <c r="U12" s="116">
        <f t="shared" si="7"/>
        <v>5.2833007817384718</v>
      </c>
      <c r="V12" s="116">
        <f t="shared" si="7"/>
        <v>5.0776601265176611</v>
      </c>
      <c r="W12" s="116">
        <f t="shared" si="7"/>
        <v>4.9509727952358817</v>
      </c>
      <c r="X12" s="116">
        <f t="shared" si="7"/>
        <v>4.9376662969091401</v>
      </c>
      <c r="Y12" s="116">
        <f t="shared" si="7"/>
        <v>4.7965013894059574</v>
      </c>
    </row>
    <row r="13" spans="1:25" ht="24.95" customHeight="1">
      <c r="A13" s="108" t="s">
        <v>4</v>
      </c>
      <c r="B13" s="56" t="s">
        <v>63</v>
      </c>
      <c r="C13" s="115">
        <f>SUMIFS(TABLA!$F:$F,TABLA!$D:$D,$A13,TABLA!$A:$A,C$8,TABLA!$B:$B,"B00101",TABLA!$G:$G,"C")</f>
        <v>1222.9358262750191</v>
      </c>
      <c r="D13" s="115">
        <f>SUMIFS(TABLA!$F:$F,TABLA!$D:$D,$A13,TABLA!$A:$A,D$8,TABLA!$B:$B,"B00101",TABLA!$G:$G,"C")</f>
        <v>1275.2061175348877</v>
      </c>
      <c r="E13" s="116">
        <f>SUMIFS(TABLA!$F:$F,TABLA!$D:$D,$A13,TABLA!$A:$A,E$8,TABLA!$B:$B,"B00101",TABLA!$G:$G,"C")</f>
        <v>1267.0301448641658</v>
      </c>
      <c r="F13" s="116">
        <f>SUMIFS(TABLA!$F:$F,TABLA!$D:$D,$A13,TABLA!$A:$A,F$8,TABLA!$B:$B,"B00101",TABLA!$G:$G,"C")</f>
        <v>1344.8922296975459</v>
      </c>
      <c r="G13" s="116">
        <f>SUMIFS(TABLA!$F:$F,TABLA!$D:$D,$A13,TABLA!$A:$A,G$8,TABLA!$B:$B,"B00101",TABLA!$G:$G,"C")</f>
        <v>1486.0380652246522</v>
      </c>
      <c r="H13" s="116">
        <f>SUMIFS(TABLA!$F:$F,TABLA!$D:$D,$A13,TABLA!$A:$A,H$8,TABLA!$B:$B,"B00101",TABLA!$G:$G,"C")</f>
        <v>1690.6258000213111</v>
      </c>
      <c r="I13" s="209">
        <f>SUMIFS(TABLA!$F:$F,TABLA!$D:$D,$A13,TABLA!$A:$A,I$8,TABLA!$B:$B,"B00101",TABLA!$G:$G,"C")</f>
        <v>1800.4306260432297</v>
      </c>
      <c r="J13" s="209">
        <f>SUMIFS(TABLA!$F:$F,TABLA!$D:$D,$A13,TABLA!$A:$A,J$8,TABLA!$B:$B,"B00101",TABLA!$G:$G,"C")</f>
        <v>1907.085406819637</v>
      </c>
      <c r="K13" s="106">
        <f t="shared" si="0"/>
        <v>4.2741646893345546</v>
      </c>
      <c r="L13" s="106">
        <f t="shared" si="1"/>
        <v>-0.64114910980249817</v>
      </c>
      <c r="M13" s="107">
        <f t="shared" si="2"/>
        <v>6.1452432800426635</v>
      </c>
      <c r="N13" s="107">
        <f t="shared" si="3"/>
        <v>10.49495509085132</v>
      </c>
      <c r="O13" s="107">
        <f t="shared" si="4"/>
        <v>13.767328010250552</v>
      </c>
      <c r="P13" s="52">
        <f t="shared" si="5"/>
        <v>6.4949219407709506</v>
      </c>
      <c r="Q13" s="52">
        <f t="shared" si="6"/>
        <v>5.9238483968027396</v>
      </c>
      <c r="R13" s="115">
        <f t="shared" si="8"/>
        <v>1.8166962777687492</v>
      </c>
      <c r="S13" s="115">
        <f t="shared" si="7"/>
        <v>1.8274929111771212</v>
      </c>
      <c r="T13" s="116">
        <f t="shared" si="7"/>
        <v>2.220528483871802</v>
      </c>
      <c r="U13" s="116">
        <f t="shared" si="7"/>
        <v>1.9954958710483961</v>
      </c>
      <c r="V13" s="116">
        <f t="shared" si="7"/>
        <v>1.943059073960792</v>
      </c>
      <c r="W13" s="116">
        <f t="shared" si="7"/>
        <v>2.0171606315249608</v>
      </c>
      <c r="X13" s="213">
        <f t="shared" si="7"/>
        <v>2.0808463275493123</v>
      </c>
      <c r="Y13" s="213">
        <f t="shared" si="7"/>
        <v>2.1081468331872477</v>
      </c>
    </row>
    <row r="14" spans="1:25" ht="30" customHeight="1">
      <c r="A14" s="108" t="s">
        <v>1</v>
      </c>
      <c r="B14" s="58" t="s">
        <v>62</v>
      </c>
      <c r="C14" s="112">
        <f>SUMIFS(TABLA!$F:$F,TABLA!$D:$D,$A14,TABLA!$A:$A,C$8,TABLA!$B:$B,"B00101",TABLA!$G:$G,"C")</f>
        <v>175.06466518158766</v>
      </c>
      <c r="D14" s="112">
        <f>SUMIFS(TABLA!$F:$F,TABLA!$D:$D,$A14,TABLA!$A:$A,D$8,TABLA!$B:$B,"B00101",TABLA!$G:$G,"C")</f>
        <v>165.23797921165473</v>
      </c>
      <c r="E14" s="113">
        <f>SUMIFS(TABLA!$F:$F,TABLA!$D:$D,$A14,TABLA!$A:$A,E$8,TABLA!$B:$B,"B00101",TABLA!$G:$G,"C")</f>
        <v>156.67890333449341</v>
      </c>
      <c r="F14" s="113">
        <f>SUMIFS(TABLA!$F:$F,TABLA!$D:$D,$A14,TABLA!$A:$A,F$8,TABLA!$B:$B,"B00101",TABLA!$G:$G,"C")</f>
        <v>181.39194662535689</v>
      </c>
      <c r="G14" s="113">
        <f>SUMIFS(TABLA!$F:$F,TABLA!$D:$D,$A14,TABLA!$A:$A,G$8,TABLA!$B:$B,"B00101",TABLA!$G:$G,"C")</f>
        <v>185.25015125870794</v>
      </c>
      <c r="H14" s="113">
        <f>SUMIFS(TABLA!$F:$F,TABLA!$D:$D,$A14,TABLA!$A:$A,H$8,TABLA!$B:$B,"B00101",TABLA!$G:$G,"C")</f>
        <v>182.08507669900268</v>
      </c>
      <c r="I14" s="209">
        <f>SUMIFS(TABLA!$F:$F,TABLA!$D:$D,$A14,TABLA!$A:$A,I$8,TABLA!$B:$B,"B00101",TABLA!$G:$G,"C")</f>
        <v>190.26331099038654</v>
      </c>
      <c r="J14" s="209">
        <f>SUMIFS(TABLA!$F:$F,TABLA!$D:$D,$A14,TABLA!$A:$A,J$8,TABLA!$B:$B,"B00101",TABLA!$G:$G,"C")</f>
        <v>190.0456674570267</v>
      </c>
      <c r="K14" s="53">
        <f t="shared" si="0"/>
        <v>-5.6131749715112988</v>
      </c>
      <c r="L14" s="53">
        <f t="shared" si="1"/>
        <v>-5.179847827960856</v>
      </c>
      <c r="M14" s="52">
        <f t="shared" si="2"/>
        <v>15.773050975537956</v>
      </c>
      <c r="N14" s="52">
        <f t="shared" si="3"/>
        <v>2.126998858069328</v>
      </c>
      <c r="O14" s="52">
        <f t="shared" si="4"/>
        <v>-1.7085408774026405</v>
      </c>
      <c r="P14" s="52">
        <f t="shared" si="5"/>
        <v>4.4914357835611867</v>
      </c>
      <c r="Q14" s="52">
        <f t="shared" si="6"/>
        <v>-0.11439070003930851</v>
      </c>
      <c r="R14" s="115">
        <f t="shared" si="8"/>
        <v>0.26006215434292185</v>
      </c>
      <c r="S14" s="115">
        <f t="shared" si="7"/>
        <v>0.23680190324860961</v>
      </c>
      <c r="T14" s="116">
        <f t="shared" si="7"/>
        <v>0.27458696944683791</v>
      </c>
      <c r="U14" s="116">
        <f t="shared" si="7"/>
        <v>0.26914192270538573</v>
      </c>
      <c r="V14" s="116">
        <f t="shared" si="7"/>
        <v>0.24222258889541023</v>
      </c>
      <c r="W14" s="116">
        <f t="shared" si="7"/>
        <v>0.21725378158833331</v>
      </c>
      <c r="X14" s="213">
        <f t="shared" si="7"/>
        <v>0.2198966770587541</v>
      </c>
      <c r="Y14" s="213">
        <f t="shared" si="7"/>
        <v>0.21008192426925668</v>
      </c>
    </row>
    <row r="15" spans="1:25" ht="24.95" customHeight="1">
      <c r="A15" s="108" t="s">
        <v>2</v>
      </c>
      <c r="B15" s="56" t="s">
        <v>23</v>
      </c>
      <c r="C15" s="115">
        <f>SUMIFS(TABLA!$F:$F,TABLA!$D:$D,$A15,TABLA!$A:$A,C$8,TABLA!$B:$B,"B00101",TABLA!$G:$G,"C")</f>
        <v>12007.030933407013</v>
      </c>
      <c r="D15" s="115">
        <f>SUMIFS(TABLA!$F:$F,TABLA!$D:$D,$A15,TABLA!$A:$A,D$8,TABLA!$B:$B,"B00101",TABLA!$G:$G,"C")</f>
        <v>12391.055701906002</v>
      </c>
      <c r="E15" s="116">
        <f>SUMIFS(TABLA!$F:$F,TABLA!$D:$D,$A15,TABLA!$A:$A,E$8,TABLA!$B:$B,"B00101",TABLA!$G:$G,"C")</f>
        <v>6883.697045087366</v>
      </c>
      <c r="F15" s="116">
        <f>SUMIFS(TABLA!$F:$F,TABLA!$D:$D,$A15,TABLA!$A:$A,F$8,TABLA!$B:$B,"B00101",TABLA!$G:$G,"C")</f>
        <v>9399.6890231473408</v>
      </c>
      <c r="G15" s="116">
        <f>SUMIFS(TABLA!$F:$F,TABLA!$D:$D,$A15,TABLA!$A:$A,G$8,TABLA!$B:$B,"B00101",TABLA!$G:$G,"C")</f>
        <v>11065.072389367313</v>
      </c>
      <c r="H15" s="116">
        <f>SUMIFS(TABLA!$F:$F,TABLA!$D:$D,$A15,TABLA!$A:$A,H$8,TABLA!$B:$B,"B00101",TABLA!$G:$G,"C")</f>
        <v>13212.303980270704</v>
      </c>
      <c r="I15" s="209">
        <f>SUMIFS(TABLA!$F:$F,TABLA!$D:$D,$A15,TABLA!$A:$A,I$8,TABLA!$B:$B,"B00101",TABLA!$G:$G,"C")</f>
        <v>13741.277888236255</v>
      </c>
      <c r="J15" s="209">
        <f>'7. PIBTRIM CORRIENTE 18-25'!F43</f>
        <v>13983.579672936548</v>
      </c>
      <c r="K15" s="106">
        <f t="shared" si="0"/>
        <v>3.1983324656099654</v>
      </c>
      <c r="L15" s="106">
        <f t="shared" si="1"/>
        <v>-44.44624242929914</v>
      </c>
      <c r="M15" s="107">
        <f t="shared" si="2"/>
        <v>36.550010286340864</v>
      </c>
      <c r="N15" s="107">
        <f t="shared" si="3"/>
        <v>17.717430460931837</v>
      </c>
      <c r="O15" s="107">
        <f t="shared" si="4"/>
        <v>19.405490676832059</v>
      </c>
      <c r="P15" s="52">
        <f t="shared" si="5"/>
        <v>4.003646213071093</v>
      </c>
      <c r="Q15" s="52">
        <f t="shared" si="6"/>
        <v>1.7633133298885326</v>
      </c>
      <c r="R15" s="112">
        <f t="shared" si="8"/>
        <v>17.836690965392751</v>
      </c>
      <c r="S15" s="112">
        <f t="shared" si="7"/>
        <v>17.757573576425813</v>
      </c>
      <c r="T15" s="113">
        <f t="shared" si="7"/>
        <v>12.063995024048427</v>
      </c>
      <c r="U15" s="113">
        <f t="shared" si="7"/>
        <v>13.946872634581092</v>
      </c>
      <c r="V15" s="113">
        <f t="shared" si="7"/>
        <v>14.468060955721818</v>
      </c>
      <c r="W15" s="113">
        <f t="shared" si="7"/>
        <v>15.764185924766236</v>
      </c>
      <c r="X15" s="214">
        <f t="shared" si="7"/>
        <v>15.88147147463844</v>
      </c>
      <c r="Y15" s="214">
        <f t="shared" si="7"/>
        <v>15.457849500974541</v>
      </c>
    </row>
    <row r="16" spans="1:25" ht="30" customHeight="1">
      <c r="A16" s="155" t="s">
        <v>5</v>
      </c>
      <c r="B16" s="58" t="s">
        <v>61</v>
      </c>
      <c r="C16" s="112">
        <f>SUMIFS(TABLA!$F:$F,TABLA!$D:$D,$A16,TABLA!$A:$A,C$8,TABLA!$B:$B,"B00101",TABLA!$G:$G,"C")</f>
        <v>12336.748211076043</v>
      </c>
      <c r="D16" s="112">
        <f>SUMIFS(TABLA!$F:$F,TABLA!$D:$D,$A16,TABLA!$A:$A,D$8,TABLA!$B:$B,"B00101",TABLA!$G:$G,"C")</f>
        <v>12533.753837189714</v>
      </c>
      <c r="E16" s="113">
        <f>SUMIFS(TABLA!$F:$F,TABLA!$D:$D,$A16,TABLA!$A:$A,E$8,TABLA!$B:$B,"B00101",TABLA!$G:$G,"C")</f>
        <v>10070.684549972861</v>
      </c>
      <c r="F16" s="113">
        <f>SUMIFS(TABLA!$F:$F,TABLA!$D:$D,$A16,TABLA!$A:$A,F$8,TABLA!$B:$B,"B00101",TABLA!$G:$G,"C")</f>
        <v>12044.703548267755</v>
      </c>
      <c r="G16" s="113">
        <f>SUMIFS(TABLA!$F:$F,TABLA!$D:$D,$A16,TABLA!$A:$A,G$8,TABLA!$B:$B,"B00101",TABLA!$G:$G,"C")</f>
        <v>15108.256284726423</v>
      </c>
      <c r="H16" s="113">
        <f>SUMIFS(TABLA!$F:$F,TABLA!$D:$D,$A16,TABLA!$A:$A,H$8,TABLA!$B:$B,"B00101",TABLA!$G:$G,"C")</f>
        <v>16519.597725774958</v>
      </c>
      <c r="I16" s="210">
        <f>SUMIFS(TABLA!$F:$F,TABLA!$D:$D,$A16,TABLA!$A:$A,I$8,TABLA!$B:$B,"B00101",TABLA!$G:$G,"C")</f>
        <v>17542.701918301358</v>
      </c>
      <c r="J16" s="210">
        <f>'7. PIBTRIM CORRIENTE 18-25'!G43</f>
        <v>18311.092671038106</v>
      </c>
      <c r="K16" s="53">
        <f t="shared" si="0"/>
        <v>1.5969007613918791</v>
      </c>
      <c r="L16" s="53">
        <f t="shared" si="1"/>
        <v>-19.651489244255941</v>
      </c>
      <c r="M16" s="52">
        <f t="shared" si="2"/>
        <v>19.601636696089471</v>
      </c>
      <c r="N16" s="52">
        <f t="shared" si="3"/>
        <v>25.434853785996765</v>
      </c>
      <c r="O16" s="52">
        <f t="shared" si="4"/>
        <v>9.34152435893823</v>
      </c>
      <c r="P16" s="52">
        <f t="shared" si="5"/>
        <v>6.1932754629374926</v>
      </c>
      <c r="Q16" s="52">
        <f t="shared" si="6"/>
        <v>4.3801163373535417</v>
      </c>
      <c r="R16" s="112">
        <f t="shared" si="8"/>
        <v>18.326492750725897</v>
      </c>
      <c r="S16" s="112">
        <f t="shared" si="7"/>
        <v>17.962073717291897</v>
      </c>
      <c r="T16" s="113">
        <f t="shared" si="7"/>
        <v>17.64933690484515</v>
      </c>
      <c r="U16" s="113">
        <f t="shared" si="7"/>
        <v>17.871436586391432</v>
      </c>
      <c r="V16" s="113">
        <f t="shared" si="7"/>
        <v>19.754698855123141</v>
      </c>
      <c r="W16" s="113">
        <f t="shared" si="7"/>
        <v>19.710264791086519</v>
      </c>
      <c r="X16" s="214">
        <f t="shared" si="7"/>
        <v>20.274964407938914</v>
      </c>
      <c r="Y16" s="214">
        <f t="shared" si="7"/>
        <v>20.241606321671174</v>
      </c>
    </row>
    <row r="17" spans="1:25" ht="24.95" customHeight="1">
      <c r="A17" s="108" t="s">
        <v>8</v>
      </c>
      <c r="B17" s="56" t="s">
        <v>60</v>
      </c>
      <c r="C17" s="115">
        <f>SUMIFS(TABLA!$F:$F,TABLA!$D:$D,$A17,TABLA!$A:$A,C$8,TABLA!$B:$B,"B00101",TABLA!$G:$G,"C")</f>
        <v>6886.9803996026058</v>
      </c>
      <c r="D17" s="115">
        <f>SUMIFS(TABLA!$F:$F,TABLA!$D:$D,$A17,TABLA!$A:$A,D$8,TABLA!$B:$B,"B00101",TABLA!$G:$G,"C")</f>
        <v>7474.9793984481039</v>
      </c>
      <c r="E17" s="116">
        <f>SUMIFS(TABLA!$F:$F,TABLA!$D:$D,$A17,TABLA!$A:$A,E$8,TABLA!$B:$B,"B00101",TABLA!$G:$G,"C")</f>
        <v>6486.1835131492853</v>
      </c>
      <c r="F17" s="113">
        <f>SUMIFS(TABLA!$F:$F,TABLA!$D:$D,$A17,TABLA!$A:$A,F$8,TABLA!$B:$B,"B00101",TABLA!$G:$G,"C")</f>
        <v>7709.8763865746114</v>
      </c>
      <c r="G17" s="113">
        <f>SUMIFS(TABLA!$F:$F,TABLA!$D:$D,$A17,TABLA!$A:$A,G$8,TABLA!$B:$B,"B00101",TABLA!$G:$G,"C")</f>
        <v>8922.0051138812869</v>
      </c>
      <c r="H17" s="113">
        <f>SUMIFS(TABLA!$F:$F,TABLA!$D:$D,$A17,TABLA!$A:$A,H$8,TABLA!$B:$B,"B00101",TABLA!$G:$G,"C")</f>
        <v>10271.817452210718</v>
      </c>
      <c r="I17" s="210">
        <f>SUMIFS(TABLA!$F:$F,TABLA!$D:$D,$A17,TABLA!$A:$A,I$8,TABLA!$B:$B,"B00101",TABLA!$G:$G,"C")</f>
        <v>11064.233900649642</v>
      </c>
      <c r="J17" s="210">
        <f>'7. PIBTRIM CORRIENTE 18-25'!H43</f>
        <v>12692.622261180371</v>
      </c>
      <c r="K17" s="53">
        <f t="shared" si="0"/>
        <v>8.5378346492670119</v>
      </c>
      <c r="L17" s="53">
        <f t="shared" si="1"/>
        <v>-13.228075056689846</v>
      </c>
      <c r="M17" s="52">
        <f t="shared" si="2"/>
        <v>18.866146339285066</v>
      </c>
      <c r="N17" s="52">
        <f t="shared" si="3"/>
        <v>15.721766037875568</v>
      </c>
      <c r="O17" s="52">
        <f t="shared" si="4"/>
        <v>15.129024486091453</v>
      </c>
      <c r="P17" s="52">
        <f t="shared" si="5"/>
        <v>7.7144716806506324</v>
      </c>
      <c r="Q17" s="52">
        <f t="shared" si="6"/>
        <v>14.717587997078738</v>
      </c>
      <c r="R17" s="115">
        <f t="shared" si="8"/>
        <v>10.230750778749968</v>
      </c>
      <c r="S17" s="115">
        <f t="shared" si="7"/>
        <v>10.712363808500317</v>
      </c>
      <c r="T17" s="116">
        <f t="shared" si="7"/>
        <v>11.367334313984879</v>
      </c>
      <c r="U17" s="116">
        <f t="shared" si="7"/>
        <v>11.439598025756398</v>
      </c>
      <c r="V17" s="116">
        <f t="shared" si="7"/>
        <v>11.665907758446856</v>
      </c>
      <c r="W17" s="116">
        <f t="shared" si="7"/>
        <v>12.25576101970602</v>
      </c>
      <c r="X17" s="213">
        <f t="shared" si="7"/>
        <v>12.787479920795688</v>
      </c>
      <c r="Y17" s="213">
        <f t="shared" si="7"/>
        <v>14.030788201233403</v>
      </c>
    </row>
    <row r="18" spans="1:25" ht="24.95" customHeight="1">
      <c r="A18" s="108" t="s">
        <v>9</v>
      </c>
      <c r="B18" s="56" t="s">
        <v>27</v>
      </c>
      <c r="C18" s="115">
        <f>SUMIFS(TABLA!$F:$F,TABLA!$D:$D,$A18,TABLA!$A:$A,C$8,TABLA!$B:$B,"B00101",TABLA!$G:$G,"C")</f>
        <v>2001.8111444924559</v>
      </c>
      <c r="D18" s="115">
        <f>SUMIFS(TABLA!$F:$F,TABLA!$D:$D,$A18,TABLA!$A:$A,D$8,TABLA!$B:$B,"B00101",TABLA!$G:$G,"C")</f>
        <v>1961.6789849953502</v>
      </c>
      <c r="E18" s="116">
        <f>SUMIFS(TABLA!$F:$F,TABLA!$D:$D,$A18,TABLA!$A:$A,E$8,TABLA!$B:$B,"B00101",TABLA!$G:$G,"C")</f>
        <v>751.20961197531426</v>
      </c>
      <c r="F18" s="113">
        <f>SUMIFS(TABLA!$F:$F,TABLA!$D:$D,$A18,TABLA!$A:$A,F$8,TABLA!$B:$B,"B00101",TABLA!$G:$G,"C")</f>
        <v>969.52650244245501</v>
      </c>
      <c r="G18" s="113">
        <f>SUMIFS(TABLA!$F:$F,TABLA!$D:$D,$A18,TABLA!$A:$A,G$8,TABLA!$B:$B,"B00101",TABLA!$G:$G,"C")</f>
        <v>1270.6005165851066</v>
      </c>
      <c r="H18" s="113">
        <f>SUMIFS(TABLA!$F:$F,TABLA!$D:$D,$A18,TABLA!$A:$A,H$8,TABLA!$B:$B,"B00101",TABLA!$G:$G,"C")</f>
        <v>1431.4822245966946</v>
      </c>
      <c r="I18" s="210">
        <f>SUMIFS(TABLA!$F:$F,TABLA!$D:$D,$A18,TABLA!$A:$A,I$8,TABLA!$B:$B,"B00101",TABLA!$G:$G,"C")</f>
        <v>1609.1229930564389</v>
      </c>
      <c r="J18" s="210">
        <f>'7. PIBTRIM CORRIENTE 18-25'!I43</f>
        <v>1731.3746441628871</v>
      </c>
      <c r="K18" s="53">
        <f t="shared" si="0"/>
        <v>-2.00479249041652</v>
      </c>
      <c r="L18" s="53">
        <f t="shared" si="1"/>
        <v>-61.705782764599739</v>
      </c>
      <c r="M18" s="52">
        <f t="shared" si="2"/>
        <v>29.062046995521541</v>
      </c>
      <c r="N18" s="52">
        <f t="shared" si="3"/>
        <v>31.053716776609861</v>
      </c>
      <c r="O18" s="52">
        <f t="shared" si="4"/>
        <v>12.661863891254924</v>
      </c>
      <c r="P18" s="52">
        <f t="shared" si="5"/>
        <v>12.409568586141035</v>
      </c>
      <c r="Q18" s="52">
        <f t="shared" si="6"/>
        <v>7.5974087520953333</v>
      </c>
      <c r="R18" s="115">
        <f t="shared" si="8"/>
        <v>2.9737315539054388</v>
      </c>
      <c r="S18" s="115">
        <f t="shared" si="7"/>
        <v>2.8112744989133529</v>
      </c>
      <c r="T18" s="116">
        <f t="shared" si="7"/>
        <v>1.3165293245081389</v>
      </c>
      <c r="U18" s="116">
        <f t="shared" si="7"/>
        <v>1.4385436169342767</v>
      </c>
      <c r="V18" s="116">
        <f t="shared" si="7"/>
        <v>1.6613651567241192</v>
      </c>
      <c r="W18" s="116">
        <f t="shared" si="7"/>
        <v>1.7079649370947882</v>
      </c>
      <c r="X18" s="213">
        <f t="shared" si="7"/>
        <v>1.8597426761369991</v>
      </c>
      <c r="Y18" s="213">
        <f t="shared" si="7"/>
        <v>1.9139111232777037</v>
      </c>
    </row>
    <row r="19" spans="1:25" ht="24.75" customHeight="1">
      <c r="A19" s="108" t="s">
        <v>12</v>
      </c>
      <c r="B19" s="56" t="s">
        <v>59</v>
      </c>
      <c r="C19" s="115">
        <f>SUMIFS(TABLA!$F:$F,TABLA!$D:$D,$A19,TABLA!$A:$A,C$8,TABLA!$B:$B,"B00101",TABLA!$G:$G,"C")</f>
        <v>1592.311115112308</v>
      </c>
      <c r="D19" s="115">
        <f>SUMIFS(TABLA!$F:$F,TABLA!$D:$D,$A19,TABLA!$A:$A,D$8,TABLA!$B:$B,"B00101",TABLA!$G:$G,"C")</f>
        <v>1552.8620594413781</v>
      </c>
      <c r="E19" s="116">
        <f>SUMIFS(TABLA!$F:$F,TABLA!$D:$D,$A19,TABLA!$A:$A,E$8,TABLA!$B:$B,"B00101",TABLA!$G:$G,"C")</f>
        <v>1560.2544137711811</v>
      </c>
      <c r="F19" s="113">
        <f>SUMIFS(TABLA!$F:$F,TABLA!$D:$D,$A19,TABLA!$A:$A,F$8,TABLA!$B:$B,"B00101",TABLA!$G:$G,"C")</f>
        <v>1644.7234781934005</v>
      </c>
      <c r="G19" s="113">
        <f>SUMIFS(TABLA!$F:$F,TABLA!$D:$D,$A19,TABLA!$A:$A,G$8,TABLA!$B:$B,"B00101",TABLA!$G:$G,"C")</f>
        <v>1625.3486719745406</v>
      </c>
      <c r="H19" s="113">
        <f>SUMIFS(TABLA!$F:$F,TABLA!$D:$D,$A19,TABLA!$A:$A,H$8,TABLA!$B:$B,"B00101",TABLA!$G:$G,"C")</f>
        <v>1736.6660592609928</v>
      </c>
      <c r="I19" s="210">
        <f>SUMIFS(TABLA!$F:$F,TABLA!$D:$D,$A19,TABLA!$A:$A,I$8,TABLA!$B:$B,"B00101",TABLA!$G:$G,"C")</f>
        <v>1817.1090504986396</v>
      </c>
      <c r="J19" s="210">
        <f>'7. PIBTRIM CORRIENTE 18-25'!J43</f>
        <v>1807.2620185899061</v>
      </c>
      <c r="K19" s="53">
        <f t="shared" si="0"/>
        <v>-2.4774716006518389</v>
      </c>
      <c r="L19" s="53">
        <f t="shared" si="1"/>
        <v>0.47604706965809385</v>
      </c>
      <c r="M19" s="52">
        <f t="shared" si="2"/>
        <v>5.413800703056836</v>
      </c>
      <c r="N19" s="52">
        <f t="shared" si="3"/>
        <v>-1.1779977896431433</v>
      </c>
      <c r="O19" s="52">
        <f t="shared" si="4"/>
        <v>6.8488312203940325</v>
      </c>
      <c r="P19" s="52">
        <f t="shared" si="5"/>
        <v>4.6320356644660876</v>
      </c>
      <c r="Q19" s="52">
        <f t="shared" si="6"/>
        <v>-0.54190649185481732</v>
      </c>
      <c r="R19" s="115">
        <f t="shared" si="8"/>
        <v>2.3654108529025981</v>
      </c>
      <c r="S19" s="115">
        <f t="shared" si="7"/>
        <v>2.2254005581081171</v>
      </c>
      <c r="T19" s="116">
        <f t="shared" si="7"/>
        <v>2.7344174737350357</v>
      </c>
      <c r="U19" s="116">
        <f t="shared" si="7"/>
        <v>2.4403731669186524</v>
      </c>
      <c r="V19" s="116">
        <f t="shared" si="7"/>
        <v>2.1252137205198847</v>
      </c>
      <c r="W19" s="116">
        <f t="shared" si="7"/>
        <v>2.0720933069888741</v>
      </c>
      <c r="X19" s="213">
        <f t="shared" si="7"/>
        <v>2.1001224039364481</v>
      </c>
      <c r="Y19" s="213">
        <f t="shared" si="7"/>
        <v>1.99779920060509</v>
      </c>
    </row>
    <row r="20" spans="1:25" ht="24.75" customHeight="1">
      <c r="A20" s="108" t="s">
        <v>6</v>
      </c>
      <c r="B20" s="56" t="s">
        <v>58</v>
      </c>
      <c r="C20" s="115">
        <f>SUMIFS(TABLA!$F:$F,TABLA!$D:$D,$A20,TABLA!$A:$A,C$8,TABLA!$B:$B,"B00101",TABLA!$G:$G,"C")</f>
        <v>4125.5827261491868</v>
      </c>
      <c r="D20" s="115">
        <f>SUMIFS(TABLA!$F:$F,TABLA!$D:$D,$A20,TABLA!$A:$A,D$8,TABLA!$B:$B,"B00101",TABLA!$G:$G,"C")</f>
        <v>4187.7087061962166</v>
      </c>
      <c r="E20" s="116">
        <f>SUMIFS(TABLA!$F:$F,TABLA!$D:$D,$A20,TABLA!$A:$A,E$8,TABLA!$B:$B,"B00101",TABLA!$G:$G,"C")</f>
        <v>3872.2413516148172</v>
      </c>
      <c r="F20" s="113">
        <f>SUMIFS(TABLA!$F:$F,TABLA!$D:$D,$A20,TABLA!$A:$A,F$8,TABLA!$B:$B,"B00101",TABLA!$G:$G,"C")</f>
        <v>4224.650989581507</v>
      </c>
      <c r="G20" s="113">
        <f>SUMIFS(TABLA!$F:$F,TABLA!$D:$D,$A20,TABLA!$A:$A,G$8,TABLA!$B:$B,"B00101",TABLA!$G:$G,"C")</f>
        <v>4431.9696569577354</v>
      </c>
      <c r="H20" s="113">
        <f>SUMIFS(TABLA!$F:$F,TABLA!$D:$D,$A20,TABLA!$A:$A,H$8,TABLA!$B:$B,"B00101",TABLA!$G:$G,"C")</f>
        <v>4876.1756644182979</v>
      </c>
      <c r="I20" s="210">
        <f>SUMIFS(TABLA!$F:$F,TABLA!$D:$D,$A20,TABLA!$A:$A,I$8,TABLA!$B:$B,"B00101",TABLA!$G:$G,"C")</f>
        <v>4926.4715977310434</v>
      </c>
      <c r="J20" s="210">
        <f>'7. PIBTRIM CORRIENTE 18-25'!K43</f>
        <v>5130.6861643957009</v>
      </c>
      <c r="K20" s="53">
        <f t="shared" si="0"/>
        <v>1.5058716348906671</v>
      </c>
      <c r="L20" s="53">
        <f t="shared" si="1"/>
        <v>-7.5331733106132219</v>
      </c>
      <c r="M20" s="52">
        <f t="shared" si="2"/>
        <v>9.1009213002626126</v>
      </c>
      <c r="N20" s="52">
        <f t="shared" si="3"/>
        <v>4.9073560842659134</v>
      </c>
      <c r="O20" s="52">
        <f t="shared" si="4"/>
        <v>10.022767343706988</v>
      </c>
      <c r="P20" s="52">
        <f t="shared" si="5"/>
        <v>1.0314627030309396</v>
      </c>
      <c r="Q20" s="52">
        <f t="shared" si="6"/>
        <v>4.1452500560179999</v>
      </c>
      <c r="R20" s="115">
        <f t="shared" si="8"/>
        <v>6.1286378411623899</v>
      </c>
      <c r="S20" s="115">
        <f t="shared" si="7"/>
        <v>6.0013890063846294</v>
      </c>
      <c r="T20" s="116">
        <f t="shared" si="7"/>
        <v>6.7862806994294189</v>
      </c>
      <c r="U20" s="116">
        <f t="shared" si="7"/>
        <v>6.268363680133918</v>
      </c>
      <c r="V20" s="116">
        <f t="shared" si="7"/>
        <v>5.7949921061872463</v>
      </c>
      <c r="W20" s="116">
        <f t="shared" si="7"/>
        <v>5.817981473215819</v>
      </c>
      <c r="X20" s="213">
        <f t="shared" si="7"/>
        <v>5.6937658044862065</v>
      </c>
      <c r="Y20" s="213">
        <f t="shared" si="7"/>
        <v>5.6716074439404336</v>
      </c>
    </row>
    <row r="21" spans="1:25" ht="24.75" customHeight="1">
      <c r="A21" s="108" t="s">
        <v>3</v>
      </c>
      <c r="B21" s="56" t="s">
        <v>55</v>
      </c>
      <c r="C21" s="115">
        <f>SUMIFS(TABLA!$F:$F,TABLA!$D:$D,$A21,TABLA!$A:$A,C$8,TABLA!$B:$B,"B00101",TABLA!$G:$G,"C")</f>
        <v>1302.8153949415794</v>
      </c>
      <c r="D21" s="115">
        <f>SUMIFS(TABLA!$F:$F,TABLA!$D:$D,$A21,TABLA!$A:$A,D$8,TABLA!$B:$B,"B00101",TABLA!$G:$G,"C")</f>
        <v>1338.2170530299345</v>
      </c>
      <c r="E21" s="116">
        <f>SUMIFS(TABLA!$F:$F,TABLA!$D:$D,$A21,TABLA!$A:$A,E$8,TABLA!$B:$B,"B00101",TABLA!$G:$G,"C")</f>
        <v>1178.4899476641722</v>
      </c>
      <c r="F21" s="113">
        <f>SUMIFS(TABLA!$F:$F,TABLA!$D:$D,$A21,TABLA!$A:$A,F$8,TABLA!$B:$B,"B00101",TABLA!$G:$G,"C")</f>
        <v>1234.0162757865846</v>
      </c>
      <c r="G21" s="113">
        <f>SUMIFS(TABLA!$F:$F,TABLA!$D:$D,$A21,TABLA!$A:$A,G$8,TABLA!$B:$B,"B00101",TABLA!$G:$G,"C")</f>
        <v>1379.168971025857</v>
      </c>
      <c r="H21" s="113">
        <f>SUMIFS(TABLA!$F:$F,TABLA!$D:$D,$A21,TABLA!$A:$A,H$8,TABLA!$B:$B,"B00101",TABLA!$G:$G,"C")</f>
        <v>1472.6079059850963</v>
      </c>
      <c r="I21" s="210">
        <f>SUMIFS(TABLA!$F:$F,TABLA!$D:$D,$A21,TABLA!$A:$A,I$8,TABLA!$B:$B,"B00101",TABLA!$G:$G,"C")</f>
        <v>1605.5353527753418</v>
      </c>
      <c r="J21" s="210">
        <f>SUMIFS(TABLA!$F:$F,TABLA!$D:$D,$A21,TABLA!$A:$A,J$8,TABLA!$B:$B,"B00101",TABLA!$G:$G,"C")</f>
        <v>1708.3960315430711</v>
      </c>
      <c r="K21" s="53">
        <f t="shared" si="0"/>
        <v>2.717319600751452</v>
      </c>
      <c r="L21" s="53">
        <f t="shared" si="1"/>
        <v>-11.935814523071201</v>
      </c>
      <c r="M21" s="52">
        <f t="shared" si="2"/>
        <v>4.7116505518327614</v>
      </c>
      <c r="N21" s="52">
        <f t="shared" si="3"/>
        <v>11.762624050217596</v>
      </c>
      <c r="O21" s="52">
        <f t="shared" si="4"/>
        <v>6.7750171967498147</v>
      </c>
      <c r="P21" s="52">
        <f t="shared" si="5"/>
        <v>9.0266693700333178</v>
      </c>
      <c r="Q21" s="52">
        <f t="shared" si="6"/>
        <v>6.4066280814012231</v>
      </c>
      <c r="R21" s="115">
        <f t="shared" si="8"/>
        <v>1.9353590170134809</v>
      </c>
      <c r="S21" s="115">
        <f t="shared" si="7"/>
        <v>1.9177936369660147</v>
      </c>
      <c r="T21" s="116">
        <f t="shared" si="7"/>
        <v>2.0653577244016006</v>
      </c>
      <c r="U21" s="116">
        <f t="shared" si="7"/>
        <v>1.8309826830454932</v>
      </c>
      <c r="V21" s="116">
        <f t="shared" si="7"/>
        <v>1.8033231088679009</v>
      </c>
      <c r="W21" s="116">
        <f t="shared" si="7"/>
        <v>1.7570338117329707</v>
      </c>
      <c r="X21" s="213">
        <f t="shared" si="7"/>
        <v>1.8555962636090721</v>
      </c>
      <c r="Y21" s="213">
        <f t="shared" si="7"/>
        <v>1.8885099067132676</v>
      </c>
    </row>
    <row r="22" spans="1:25" ht="24.75" customHeight="1">
      <c r="A22" s="108" t="s">
        <v>7</v>
      </c>
      <c r="B22" s="56" t="s">
        <v>50</v>
      </c>
      <c r="C22" s="115">
        <f>SUMIFS(TABLA!$F:$F,TABLA!$D:$D,$A22,TABLA!$A:$A,C$8,TABLA!$B:$B,"B00101",TABLA!$G:$G,"C")</f>
        <v>2159.0590974755451</v>
      </c>
      <c r="D22" s="115">
        <f>SUMIFS(TABLA!$F:$F,TABLA!$D:$D,$A22,TABLA!$A:$A,D$8,TABLA!$B:$B,"B00101",TABLA!$G:$G,"C")</f>
        <v>2193.4217556674357</v>
      </c>
      <c r="E22" s="116">
        <f>SUMIFS(TABLA!$F:$F,TABLA!$D:$D,$A22,TABLA!$A:$A,E$8,TABLA!$B:$B,"B00101",TABLA!$G:$G,"C")</f>
        <v>1731.8644878549844</v>
      </c>
      <c r="F22" s="113">
        <f>SUMIFS(TABLA!$F:$F,TABLA!$D:$D,$A22,TABLA!$A:$A,F$8,TABLA!$B:$B,"B00101",TABLA!$G:$G,"C")</f>
        <v>2074.8388827241524</v>
      </c>
      <c r="G22" s="113">
        <f>SUMIFS(TABLA!$F:$F,TABLA!$D:$D,$A22,TABLA!$A:$A,G$8,TABLA!$B:$B,"B00101",TABLA!$G:$G,"C")</f>
        <v>2359.7573869223143</v>
      </c>
      <c r="H22" s="113">
        <f>SUMIFS(TABLA!$F:$F,TABLA!$D:$D,$A22,TABLA!$A:$A,H$8,TABLA!$B:$B,"B00101",TABLA!$G:$G,"C")</f>
        <v>2574.3695285112053</v>
      </c>
      <c r="I22" s="210">
        <f>SUMIFS(TABLA!$F:$F,TABLA!$D:$D,$A22,TABLA!$A:$A,I$8,TABLA!$B:$B,"B00101",TABLA!$G:$G,"C")</f>
        <v>2789.6866160109244</v>
      </c>
      <c r="J22" s="210">
        <f>SUMIFS(TABLA!$F:$F,TABLA!$D:$D,$A22,TABLA!$A:$A,J$8,TABLA!$B:$B,"B00101",TABLA!$G:$G,"C")</f>
        <v>2723.4911061081084</v>
      </c>
      <c r="K22" s="53">
        <f t="shared" si="0"/>
        <v>1.5915570922569344</v>
      </c>
      <c r="L22" s="53">
        <f t="shared" si="1"/>
        <v>-21.042796107035244</v>
      </c>
      <c r="M22" s="52">
        <f t="shared" si="2"/>
        <v>19.803766245819943</v>
      </c>
      <c r="N22" s="52">
        <f t="shared" si="3"/>
        <v>13.732078503564523</v>
      </c>
      <c r="O22" s="52">
        <f t="shared" si="4"/>
        <v>9.0946697647081578</v>
      </c>
      <c r="P22" s="52">
        <f t="shared" si="5"/>
        <v>8.3638764798556338</v>
      </c>
      <c r="Q22" s="52">
        <f t="shared" si="6"/>
        <v>-2.3728654510115348</v>
      </c>
      <c r="R22" s="115">
        <f t="shared" si="8"/>
        <v>3.2073266164863354</v>
      </c>
      <c r="S22" s="115">
        <f t="shared" si="7"/>
        <v>3.1433841593017995</v>
      </c>
      <c r="T22" s="116">
        <f t="shared" si="7"/>
        <v>3.0351720052409044</v>
      </c>
      <c r="U22" s="116">
        <f t="shared" si="7"/>
        <v>3.0785607442299199</v>
      </c>
      <c r="V22" s="116">
        <f t="shared" si="7"/>
        <v>3.0854848945691371</v>
      </c>
      <c r="W22" s="116">
        <f t="shared" si="7"/>
        <v>3.0715944733866123</v>
      </c>
      <c r="X22" s="213">
        <f t="shared" si="7"/>
        <v>3.2241781860249361</v>
      </c>
      <c r="Y22" s="213">
        <f t="shared" si="7"/>
        <v>3.0106250774213219</v>
      </c>
    </row>
    <row r="23" spans="1:25" ht="24.75" customHeight="1">
      <c r="A23" s="108" t="s">
        <v>14</v>
      </c>
      <c r="B23" s="56" t="s">
        <v>57</v>
      </c>
      <c r="C23" s="115">
        <f>SUMIFS(TABLA!$F:$F,TABLA!$D:$D,$A23,TABLA!$A:$A,C$8,TABLA!$B:$B,"B00101",TABLA!$G:$G,"C")</f>
        <v>1256.5817831507036</v>
      </c>
      <c r="D23" s="115">
        <f>SUMIFS(TABLA!$F:$F,TABLA!$D:$D,$A23,TABLA!$A:$A,D$8,TABLA!$B:$B,"B00101",TABLA!$G:$G,"C")</f>
        <v>1456.9390156232225</v>
      </c>
      <c r="E23" s="116">
        <f>SUMIFS(TABLA!$F:$F,TABLA!$D:$D,$A23,TABLA!$A:$A,E$8,TABLA!$B:$B,"B00101",TABLA!$G:$G,"C")</f>
        <v>1305.1975554742658</v>
      </c>
      <c r="F23" s="113">
        <f>SUMIFS(TABLA!$F:$F,TABLA!$D:$D,$A23,TABLA!$A:$A,F$8,TABLA!$B:$B,"B00101",TABLA!$G:$G,"C")</f>
        <v>1521.9988109518181</v>
      </c>
      <c r="G23" s="113">
        <f>SUMIFS(TABLA!$F:$F,TABLA!$D:$D,$A23,TABLA!$A:$A,G$8,TABLA!$B:$B,"B00101",TABLA!$G:$G,"C")</f>
        <v>1717.4283000008927</v>
      </c>
      <c r="H23" s="113">
        <f>SUMIFS(TABLA!$F:$F,TABLA!$D:$D,$A23,TABLA!$A:$A,H$8,TABLA!$B:$B,"B00101",TABLA!$G:$G,"C")</f>
        <v>1830.8736515498204</v>
      </c>
      <c r="I23" s="210">
        <f>SUMIFS(TABLA!$F:$F,TABLA!$D:$D,$A23,TABLA!$A:$A,I$8,TABLA!$B:$B,"B00101",TABLA!$G:$G,"C")</f>
        <v>1910.6381806126301</v>
      </c>
      <c r="J23" s="210">
        <f>SUMIFS(TABLA!$F:$F,TABLA!$D:$D,$A23,TABLA!$A:$A,J$8,TABLA!$B:$B,"B00101",TABLA!$G:$G,"C")</f>
        <v>2145.4201729143851</v>
      </c>
      <c r="K23" s="53">
        <f t="shared" si="0"/>
        <v>15.94462335512705</v>
      </c>
      <c r="L23" s="53">
        <f t="shared" si="1"/>
        <v>-10.415086597433699</v>
      </c>
      <c r="M23" s="52">
        <f t="shared" si="2"/>
        <v>16.610608452968933</v>
      </c>
      <c r="N23" s="52">
        <f t="shared" si="3"/>
        <v>12.840318116073817</v>
      </c>
      <c r="O23" s="52">
        <f t="shared" si="4"/>
        <v>6.6055364028220822</v>
      </c>
      <c r="P23" s="52">
        <f t="shared" si="5"/>
        <v>4.3566375536230737</v>
      </c>
      <c r="Q23" s="52">
        <f t="shared" si="6"/>
        <v>12.288145117380324</v>
      </c>
      <c r="R23" s="115">
        <f t="shared" si="8"/>
        <v>1.8666780374856144</v>
      </c>
      <c r="S23" s="115">
        <f t="shared" si="7"/>
        <v>2.0879336183046262</v>
      </c>
      <c r="T23" s="116">
        <f t="shared" si="7"/>
        <v>2.2874186227993523</v>
      </c>
      <c r="U23" s="116">
        <f t="shared" si="7"/>
        <v>2.2582793445672205</v>
      </c>
      <c r="V23" s="116">
        <f t="shared" si="7"/>
        <v>2.245611818624115</v>
      </c>
      <c r="W23" s="116">
        <f t="shared" si="7"/>
        <v>2.1844965640274108</v>
      </c>
      <c r="X23" s="213">
        <f t="shared" si="7"/>
        <v>2.2082186249745734</v>
      </c>
      <c r="Y23" s="213">
        <f t="shared" si="7"/>
        <v>2.3716089102312812</v>
      </c>
    </row>
    <row r="24" spans="1:25" ht="24.75" customHeight="1">
      <c r="A24" s="108" t="s">
        <v>16</v>
      </c>
      <c r="B24" s="56" t="s">
        <v>48</v>
      </c>
      <c r="C24" s="115">
        <f>SUMIFS(TABLA!$F:$F,TABLA!$D:$D,$A24,TABLA!$A:$A,C$8,TABLA!$B:$B,"B00101",TABLA!$G:$G,"C")</f>
        <v>651.84146966235198</v>
      </c>
      <c r="D24" s="115">
        <f>SUMIFS(TABLA!$F:$F,TABLA!$D:$D,$A24,TABLA!$A:$A,D$8,TABLA!$B:$B,"B00101",TABLA!$G:$G,"C")</f>
        <v>693.4056009745791</v>
      </c>
      <c r="E24" s="116">
        <f>SUMIFS(TABLA!$F:$F,TABLA!$D:$D,$A24,TABLA!$A:$A,E$8,TABLA!$B:$B,"B00101",TABLA!$G:$G,"C")</f>
        <v>618.71494334714123</v>
      </c>
      <c r="F24" s="113">
        <f>SUMIFS(TABLA!$F:$F,TABLA!$D:$D,$A24,TABLA!$A:$A,F$8,TABLA!$B:$B,"B00101",TABLA!$G:$G,"C")</f>
        <v>601.42229346549686</v>
      </c>
      <c r="G24" s="113">
        <f>SUMIFS(TABLA!$F:$F,TABLA!$D:$D,$A24,TABLA!$A:$A,G$8,TABLA!$B:$B,"B00101",TABLA!$G:$G,"C")</f>
        <v>699.60112394336693</v>
      </c>
      <c r="H24" s="113">
        <f>SUMIFS(TABLA!$F:$F,TABLA!$D:$D,$A24,TABLA!$A:$A,H$8,TABLA!$B:$B,"B00101",TABLA!$G:$G,"C")</f>
        <v>809.23544574566813</v>
      </c>
      <c r="I24" s="210">
        <f>SUMIFS(TABLA!$F:$F,TABLA!$D:$D,$A24,TABLA!$A:$A,I$8,TABLA!$B:$B,"B00101",TABLA!$G:$G,"C")</f>
        <v>857.76456405691488</v>
      </c>
      <c r="J24" s="210">
        <f>'7. PIBTRIM CORRIENTE 18-25'!M43</f>
        <v>885.48222225421023</v>
      </c>
      <c r="K24" s="53">
        <f t="shared" si="0"/>
        <v>6.3764171576498541</v>
      </c>
      <c r="L24" s="53">
        <f t="shared" si="1"/>
        <v>-10.771568259970849</v>
      </c>
      <c r="M24" s="52">
        <f t="shared" si="2"/>
        <v>-2.7949300510012165</v>
      </c>
      <c r="N24" s="52">
        <f t="shared" si="3"/>
        <v>16.324441502184285</v>
      </c>
      <c r="O24" s="52">
        <f t="shared" si="4"/>
        <v>15.670975653146058</v>
      </c>
      <c r="P24" s="52">
        <f t="shared" si="5"/>
        <v>5.9969096220852833</v>
      </c>
      <c r="Q24" s="52">
        <f t="shared" si="6"/>
        <v>3.231382987681485</v>
      </c>
      <c r="R24" s="115">
        <f t="shared" si="8"/>
        <v>0.96832388600299157</v>
      </c>
      <c r="S24" s="115">
        <f t="shared" si="7"/>
        <v>0.99371686108374269</v>
      </c>
      <c r="T24" s="116">
        <f t="shared" si="7"/>
        <v>1.0843263364083133</v>
      </c>
      <c r="U24" s="116">
        <f t="shared" si="7"/>
        <v>0.89236570549355876</v>
      </c>
      <c r="V24" s="116">
        <f t="shared" si="7"/>
        <v>0.91475874262065093</v>
      </c>
      <c r="W24" s="116">
        <f t="shared" si="7"/>
        <v>0.96553470482476889</v>
      </c>
      <c r="X24" s="213">
        <f t="shared" si="7"/>
        <v>0.99136074292534948</v>
      </c>
      <c r="Y24" s="213">
        <f t="shared" si="7"/>
        <v>0.97883741127350876</v>
      </c>
    </row>
    <row r="25" spans="1:25" ht="24.75" customHeight="1">
      <c r="A25" s="108" t="s">
        <v>47</v>
      </c>
      <c r="B25" s="56" t="s">
        <v>46</v>
      </c>
      <c r="C25" s="115">
        <f>SUMIFS(TABLA!$F:$F,TABLA!$D:$D,$A25,TABLA!$A:$A,C$8,TABLA!$B:$B,"B00101",TABLA!$G:$G,"C")</f>
        <v>621.61517875685763</v>
      </c>
      <c r="D25" s="115">
        <f>SUMIFS(TABLA!$F:$F,TABLA!$D:$D,$A25,TABLA!$A:$A,D$8,TABLA!$B:$B,"B00101",TABLA!$G:$G,"C")</f>
        <v>687.57863059059173</v>
      </c>
      <c r="E25" s="116">
        <f>SUMIFS(TABLA!$F:$F,TABLA!$D:$D,$A25,TABLA!$A:$A,E$8,TABLA!$B:$B,"B00101",TABLA!$G:$G,"C")</f>
        <v>792.31810101788381</v>
      </c>
      <c r="F25" s="113">
        <f>SUMIFS(TABLA!$F:$F,TABLA!$D:$D,$A25,TABLA!$A:$A,F$8,TABLA!$B:$B,"B00101",TABLA!$G:$G,"C")</f>
        <v>805.91487139318042</v>
      </c>
      <c r="G25" s="113">
        <f>SUMIFS(TABLA!$F:$F,TABLA!$D:$D,$A25,TABLA!$A:$A,G$8,TABLA!$B:$B,"B00101",TABLA!$G:$G,"C")</f>
        <v>849.48938572839131</v>
      </c>
      <c r="H25" s="113">
        <f>SUMIFS(TABLA!$F:$F,TABLA!$D:$D,$A25,TABLA!$A:$A,H$8,TABLA!$B:$B,"B00101",TABLA!$G:$G,"C")</f>
        <v>863.36404841993158</v>
      </c>
      <c r="I25" s="210">
        <f>SUMIFS(TABLA!$F:$F,TABLA!$D:$D,$A25,TABLA!$A:$A,I$8,TABLA!$B:$B,"B00101",TABLA!$G:$G,"C")</f>
        <v>897.07656240114306</v>
      </c>
      <c r="J25" s="210">
        <f>'7. PIBTRIM CORRIENTE 18-25'!N43</f>
        <v>896.53797661152475</v>
      </c>
      <c r="K25" s="53">
        <f t="shared" si="0"/>
        <v>10.611621802037035</v>
      </c>
      <c r="L25" s="53">
        <f t="shared" si="1"/>
        <v>15.233089826733945</v>
      </c>
      <c r="M25" s="52">
        <f t="shared" si="2"/>
        <v>1.716074687405083</v>
      </c>
      <c r="N25" s="52">
        <f t="shared" si="3"/>
        <v>5.4068383500460726</v>
      </c>
      <c r="O25" s="52">
        <f t="shared" si="4"/>
        <v>1.633294414814074</v>
      </c>
      <c r="P25" s="52">
        <f t="shared" si="5"/>
        <v>3.9047854775641611</v>
      </c>
      <c r="Q25" s="52">
        <f t="shared" si="6"/>
        <v>-6.0037884411627829E-2</v>
      </c>
      <c r="R25" s="115">
        <f t="shared" si="8"/>
        <v>0.9234221102932838</v>
      </c>
      <c r="S25" s="115">
        <f t="shared" si="7"/>
        <v>0.98536625256332477</v>
      </c>
      <c r="T25" s="116">
        <f t="shared" si="7"/>
        <v>1.3885738383801776</v>
      </c>
      <c r="U25" s="116">
        <f t="shared" si="7"/>
        <v>1.1957833964460187</v>
      </c>
      <c r="V25" s="116">
        <f t="shared" si="7"/>
        <v>1.1107441308533366</v>
      </c>
      <c r="W25" s="116">
        <f t="shared" si="7"/>
        <v>1.0301179416076243</v>
      </c>
      <c r="X25" s="213">
        <f t="shared" si="7"/>
        <v>1.0367955551307979</v>
      </c>
      <c r="Y25" s="213">
        <f t="shared" si="7"/>
        <v>0.99105875880913763</v>
      </c>
    </row>
    <row r="26" spans="1:25" ht="24.75" customHeight="1">
      <c r="A26" s="108" t="s">
        <v>45</v>
      </c>
      <c r="B26" s="56" t="s">
        <v>78</v>
      </c>
      <c r="C26" s="115">
        <f>SUMIFS(TABLA!$F:$F,TABLA!$D:$D,$A26,TABLA!$A:$A,C$8,TABLA!$B:$B,"B00101",TABLA!$G:$G,"C")</f>
        <v>457.02449140281647</v>
      </c>
      <c r="D26" s="115">
        <f>SUMIFS(TABLA!$F:$F,TABLA!$D:$D,$A26,TABLA!$A:$A,D$8,TABLA!$B:$B,"B00101",TABLA!$G:$G,"C")</f>
        <v>442.69856413248442</v>
      </c>
      <c r="E26" s="116">
        <f>SUMIFS(TABLA!$F:$F,TABLA!$D:$D,$A26,TABLA!$A:$A,E$8,TABLA!$B:$B,"B00101",TABLA!$G:$G,"C")</f>
        <v>144.51310671749121</v>
      </c>
      <c r="F26" s="113">
        <f>SUMIFS(TABLA!$F:$F,TABLA!$D:$D,$A26,TABLA!$A:$A,F$8,TABLA!$B:$B,"B00101",TABLA!$G:$G,"C")</f>
        <v>305.22369666492955</v>
      </c>
      <c r="G26" s="113">
        <f>SUMIFS(TABLA!$F:$F,TABLA!$D:$D,$A26,TABLA!$A:$A,G$8,TABLA!$B:$B,"B00101",TABLA!$G:$G,"C")</f>
        <v>418.89358904208564</v>
      </c>
      <c r="H26" s="113">
        <f>SUMIFS(TABLA!$F:$F,TABLA!$D:$D,$A26,TABLA!$A:$A,H$8,TABLA!$B:$B,"B00101",TABLA!$G:$G,"C")</f>
        <v>446.50001890374676</v>
      </c>
      <c r="I26" s="210">
        <f>SUMIFS(TABLA!$F:$F,TABLA!$D:$D,$A26,TABLA!$A:$A,I$8,TABLA!$B:$B,"B00101",TABLA!$G:$G,"C")</f>
        <v>483.33986076674256</v>
      </c>
      <c r="J26" s="210">
        <f>SUMIFS(TABLA!$F:$F,TABLA!$D:$D,$A26,TABLA!$A:$A,J$8,TABLA!$B:$B,"B00101",TABLA!$G:$G,"C")</f>
        <v>493.80992068502167</v>
      </c>
      <c r="K26" s="115">
        <f t="shared" si="0"/>
        <v>-3.1346082189948419</v>
      </c>
      <c r="L26" s="115">
        <f t="shared" si="1"/>
        <v>-67.356319078947038</v>
      </c>
      <c r="M26" s="116">
        <f t="shared" si="2"/>
        <v>111.20831431685403</v>
      </c>
      <c r="N26" s="116">
        <f t="shared" si="3"/>
        <v>37.241503074363635</v>
      </c>
      <c r="O26" s="116">
        <f t="shared" si="4"/>
        <v>6.5903204498284964</v>
      </c>
      <c r="P26" s="116">
        <f t="shared" si="5"/>
        <v>8.2508040992798755</v>
      </c>
      <c r="Q26" s="301">
        <f t="shared" si="6"/>
        <v>2.1661900389655386</v>
      </c>
      <c r="R26" s="115">
        <f t="shared" si="8"/>
        <v>0.67891926505220934</v>
      </c>
      <c r="S26" s="115">
        <f t="shared" si="8"/>
        <v>0.63442958484573908</v>
      </c>
      <c r="T26" s="116">
        <f t="shared" si="8"/>
        <v>0.25326585248166839</v>
      </c>
      <c r="U26" s="116">
        <f t="shared" si="8"/>
        <v>0.45287838905721833</v>
      </c>
      <c r="V26" s="116">
        <f t="shared" si="8"/>
        <v>0.54772149399092318</v>
      </c>
      <c r="W26" s="116">
        <f t="shared" si="8"/>
        <v>0.5327389775410003</v>
      </c>
      <c r="X26" s="213">
        <f t="shared" si="8"/>
        <v>0.55861967669645896</v>
      </c>
      <c r="Y26" s="213">
        <f t="shared" si="8"/>
        <v>0.54587163048174348</v>
      </c>
    </row>
    <row r="27" spans="1:25" ht="24.75" customHeight="1">
      <c r="A27" s="156" t="s">
        <v>44</v>
      </c>
      <c r="B27" s="157" t="s">
        <v>43</v>
      </c>
      <c r="C27" s="55">
        <f>SUMIFS(TABLA!$F:$F,TABLA!$D:$D,$A27,TABLA!$A:$A,C$8,TABLA!$B:$B,"B00101",TABLA!$G:$G,"C")</f>
        <v>437.81687025806156</v>
      </c>
      <c r="D27" s="55">
        <f>SUMIFS(TABLA!$F:$F,TABLA!$D:$D,$A27,TABLA!$A:$A,D$8,TABLA!$B:$B,"B00101",TABLA!$G:$G,"C")</f>
        <v>448.94249031756453</v>
      </c>
      <c r="E27" s="118">
        <f>SUMIFS(TABLA!$F:$F,TABLA!$D:$D,$A27,TABLA!$A:$A,E$8,TABLA!$B:$B,"B00101",TABLA!$G:$G,"C")</f>
        <v>354.41880975270686</v>
      </c>
      <c r="F27" s="169">
        <f>SUMIFS(TABLA!$F:$F,TABLA!$D:$D,$A27,TABLA!$A:$A,F$8,TABLA!$B:$B,"B00101",TABLA!$G:$G,"C")</f>
        <v>365.1970268151893</v>
      </c>
      <c r="G27" s="169">
        <f>SUMIFS(TABLA!$F:$F,TABLA!$D:$D,$A27,TABLA!$A:$A,G$8,TABLA!$B:$B,"B00101",TABLA!$G:$G,"C")</f>
        <v>398.25109658293945</v>
      </c>
      <c r="H27" s="169">
        <f>SUMIFS(TABLA!$F:$F,TABLA!$D:$D,$A27,TABLA!$A:$A,H$8,TABLA!$B:$B,"B00101",TABLA!$G:$G,"C")</f>
        <v>443.85571650799318</v>
      </c>
      <c r="I27" s="210">
        <f>SUMIFS(TABLA!$F:$F,TABLA!$D:$D,$A27,TABLA!$A:$A,I$8,TABLA!$B:$B,"B00101",TABLA!$G:$G,"C")</f>
        <v>468.13899833663345</v>
      </c>
      <c r="J27" s="210">
        <f>SUMIFS(TABLA!$F:$F,TABLA!$D:$D,$A27,TABLA!$A:$A,J$8,TABLA!$B:$B,"B00101",TABLA!$G:$G,"C")</f>
        <v>474.05081802796451</v>
      </c>
      <c r="K27" s="57">
        <f t="shared" si="0"/>
        <v>2.5411583735787104</v>
      </c>
      <c r="L27" s="57">
        <f t="shared" si="1"/>
        <v>-21.054741443162413</v>
      </c>
      <c r="M27" s="119">
        <f t="shared" si="2"/>
        <v>3.0410962301924229</v>
      </c>
      <c r="N27" s="119">
        <f t="shared" si="3"/>
        <v>9.051023787353401</v>
      </c>
      <c r="O27" s="119">
        <f t="shared" si="4"/>
        <v>11.45122268748257</v>
      </c>
      <c r="P27" s="119">
        <f t="shared" si="5"/>
        <v>5.4709854859339231</v>
      </c>
      <c r="Q27" s="302">
        <f t="shared" si="6"/>
        <v>1.2628342676719058</v>
      </c>
      <c r="R27" s="57">
        <f t="shared" si="8"/>
        <v>0.65038594949406225</v>
      </c>
      <c r="S27" s="57">
        <f t="shared" si="8"/>
        <v>0.64337773109773899</v>
      </c>
      <c r="T27" s="119">
        <f t="shared" si="8"/>
        <v>0.62113523144328842</v>
      </c>
      <c r="U27" s="119">
        <f t="shared" si="8"/>
        <v>0.54186435391388188</v>
      </c>
      <c r="V27" s="119">
        <f t="shared" si="8"/>
        <v>0.52073054186087286</v>
      </c>
      <c r="W27" s="119">
        <f t="shared" si="8"/>
        <v>0.52958394306175949</v>
      </c>
      <c r="X27" s="212">
        <f t="shared" si="8"/>
        <v>0.5410512914969754</v>
      </c>
      <c r="Y27" s="212">
        <f t="shared" si="8"/>
        <v>0.52402935244629723</v>
      </c>
    </row>
    <row r="28" spans="1:25" ht="24.75" customHeight="1">
      <c r="A28" s="158"/>
      <c r="B28" s="159" t="s">
        <v>21</v>
      </c>
      <c r="C28" s="116"/>
      <c r="D28" s="116"/>
      <c r="E28" s="116"/>
      <c r="F28" s="116"/>
      <c r="G28" s="116"/>
      <c r="H28" s="116"/>
      <c r="I28" s="211"/>
      <c r="J28" s="211"/>
      <c r="K28" s="116"/>
      <c r="L28" s="116"/>
      <c r="M28" s="116"/>
      <c r="N28" s="116"/>
      <c r="O28" s="116"/>
      <c r="P28" s="116"/>
      <c r="Q28" s="301"/>
      <c r="R28" s="116"/>
      <c r="S28" s="116"/>
      <c r="T28" s="116"/>
      <c r="U28" s="116"/>
      <c r="V28" s="116"/>
      <c r="W28" s="116"/>
      <c r="X28" s="213"/>
      <c r="Y28" s="213"/>
    </row>
    <row r="29" spans="1:25" ht="24.75" customHeight="1">
      <c r="A29" s="108" t="s">
        <v>2</v>
      </c>
      <c r="B29" s="56" t="s">
        <v>56</v>
      </c>
      <c r="C29" s="115">
        <f>SUMIFS(TABLA!$F:$F,TABLA!$D:$D,$A29,TABLA!$A:$A,C$8,TABLA!$B:$B,"B00102",TABLA!$G:$G,"C")</f>
        <v>917.14252856971075</v>
      </c>
      <c r="D29" s="115">
        <f>SUMIFS(TABLA!$F:$F,TABLA!$D:$D,$A29,TABLA!$A:$A,D$8,TABLA!$B:$B,"B00102",TABLA!$G:$G,"C")</f>
        <v>951.38871577567375</v>
      </c>
      <c r="E29" s="116">
        <f>SUMIFS(TABLA!$F:$F,TABLA!$D:$D,$A29,TABLA!$A:$A,E$8,TABLA!$B:$B,"B00102",TABLA!$G:$G,"C")</f>
        <v>505.99115049275503</v>
      </c>
      <c r="F29" s="116">
        <f>SUMIFS(TABLA!$F:$F,TABLA!$D:$D,$A29,TABLA!$A:$A,F$8,TABLA!$B:$B,"B00102",TABLA!$G:$G,"C")</f>
        <v>699.60734250719736</v>
      </c>
      <c r="G29" s="116">
        <f>SUMIFS(TABLA!$F:$F,TABLA!$D:$D,$A29,TABLA!$A:$A,G$8,TABLA!$B:$B,"B00102",TABLA!$G:$G,"C")</f>
        <v>832.37878314806244</v>
      </c>
      <c r="H29" s="116">
        <f>SUMIFS(TABLA!$F:$F,TABLA!$D:$D,$A29,TABLA!$A:$A,H$8,TABLA!$B:$B,"B00102",TABLA!$G:$G,"C")</f>
        <v>994.41163234242902</v>
      </c>
      <c r="I29" s="209">
        <f>SUMIFS(TABLA!$F:$F,TABLA!$D:$D,$A29,TABLA!$A:$A,I$8,TABLA!$B:$B,"B00102",TABLA!$G:$G,"C")</f>
        <v>1031.9267829054729</v>
      </c>
      <c r="J29" s="209">
        <f>'7. PIBTRIM CORRIENTE 18-25'!P43</f>
        <v>1047.3923642771367</v>
      </c>
      <c r="K29" s="115">
        <f t="shared" ref="K29:Q31" si="9">D29/C29*100-100</f>
        <v>3.7340092885421114</v>
      </c>
      <c r="L29" s="115">
        <f t="shared" si="9"/>
        <v>-46.815519029966943</v>
      </c>
      <c r="M29" s="116">
        <f t="shared" si="9"/>
        <v>38.264738785627173</v>
      </c>
      <c r="N29" s="116">
        <f t="shared" si="9"/>
        <v>18.977994165276939</v>
      </c>
      <c r="O29" s="116">
        <f t="shared" si="9"/>
        <v>19.466239706586123</v>
      </c>
      <c r="P29" s="116">
        <f t="shared" si="9"/>
        <v>3.7725977193844358</v>
      </c>
      <c r="Q29" s="301">
        <f t="shared" si="9"/>
        <v>1.4987091747070735</v>
      </c>
      <c r="R29" s="115">
        <f t="shared" ref="R29:Y31" si="10">C29/C$43*100</f>
        <v>1.3624340558498913</v>
      </c>
      <c r="S29" s="115">
        <f t="shared" si="10"/>
        <v>1.3634314562534884</v>
      </c>
      <c r="T29" s="116">
        <f t="shared" si="10"/>
        <v>0.88677271555893444</v>
      </c>
      <c r="U29" s="116">
        <f t="shared" si="10"/>
        <v>1.0380486499220949</v>
      </c>
      <c r="V29" s="116">
        <f t="shared" si="10"/>
        <v>1.0883712775713994</v>
      </c>
      <c r="W29" s="116">
        <f t="shared" si="10"/>
        <v>1.1864766267416105</v>
      </c>
      <c r="X29" s="213">
        <f t="shared" si="10"/>
        <v>1.1926485949795613</v>
      </c>
      <c r="Y29" s="213">
        <f t="shared" si="10"/>
        <v>1.1578175198443943</v>
      </c>
    </row>
    <row r="30" spans="1:25" ht="24.75" customHeight="1">
      <c r="A30" s="108" t="s">
        <v>3</v>
      </c>
      <c r="B30" s="56" t="s">
        <v>55</v>
      </c>
      <c r="C30" s="115">
        <f>SUMIFS(TABLA!$F:$F,TABLA!$D:$D,$A30,TABLA!$A:$A,C$8,TABLA!$B:$B,"B00102",TABLA!$G:$G,"C")</f>
        <v>4521.2683719200613</v>
      </c>
      <c r="D30" s="115">
        <f>SUMIFS(TABLA!$F:$F,TABLA!$D:$D,$A30,TABLA!$A:$A,D$8,TABLA!$B:$B,"B00102",TABLA!$G:$G,"C")</f>
        <v>4701.7239204486168</v>
      </c>
      <c r="E30" s="116">
        <f>SUMIFS(TABLA!$F:$F,TABLA!$D:$D,$A30,TABLA!$A:$A,E$8,TABLA!$B:$B,"B00102",TABLA!$G:$G,"C")</f>
        <v>4805.2233764258763</v>
      </c>
      <c r="F30" s="116">
        <f>SUMIFS(TABLA!$F:$F,TABLA!$D:$D,$A30,TABLA!$A:$A,F$8,TABLA!$B:$B,"B00102",TABLA!$G:$G,"C")</f>
        <v>4968.7505425002701</v>
      </c>
      <c r="G30" s="116">
        <f>SUMIFS(TABLA!$F:$F,TABLA!$D:$D,$A30,TABLA!$A:$A,G$8,TABLA!$B:$B,"B00102",TABLA!$G:$G,"C")</f>
        <v>5128.9302683756532</v>
      </c>
      <c r="H30" s="116">
        <f>SUMIFS(TABLA!$F:$F,TABLA!$D:$D,$A30,TABLA!$A:$A,H$8,TABLA!$B:$B,"B00102",TABLA!$G:$G,"C")</f>
        <v>5282.1372000604679</v>
      </c>
      <c r="I30" s="209">
        <f>SUMIFS(TABLA!$F:$F,TABLA!$D:$D,$A30,TABLA!$A:$A,I$8,TABLA!$B:$B,"B00102",TABLA!$G:$G,"C")</f>
        <v>5476.1179394618375</v>
      </c>
      <c r="J30" s="209">
        <f>'7. PIBTRIM CORRIENTE 18-25'!Q43</f>
        <v>5654.6367622053949</v>
      </c>
      <c r="K30" s="115">
        <f t="shared" si="9"/>
        <v>3.9912593919285655</v>
      </c>
      <c r="L30" s="115">
        <f t="shared" si="9"/>
        <v>2.2013086631293248</v>
      </c>
      <c r="M30" s="116">
        <f t="shared" si="9"/>
        <v>3.4031126810180723</v>
      </c>
      <c r="N30" s="116">
        <f t="shared" si="9"/>
        <v>3.2237425587234441</v>
      </c>
      <c r="O30" s="116">
        <f t="shared" si="9"/>
        <v>2.9871127831366522</v>
      </c>
      <c r="P30" s="116">
        <f t="shared" si="9"/>
        <v>3.6723911563514235</v>
      </c>
      <c r="Q30" s="301">
        <f t="shared" si="9"/>
        <v>3.2599521178519666</v>
      </c>
      <c r="R30" s="115">
        <f t="shared" si="10"/>
        <v>6.7164369916934623</v>
      </c>
      <c r="S30" s="115">
        <f t="shared" si="10"/>
        <v>6.7380222042392122</v>
      </c>
      <c r="T30" s="116">
        <f t="shared" si="10"/>
        <v>8.4213745205440276</v>
      </c>
      <c r="U30" s="116">
        <f t="shared" si="10"/>
        <v>7.3724280450773279</v>
      </c>
      <c r="V30" s="116">
        <f t="shared" si="10"/>
        <v>6.706298264420897</v>
      </c>
      <c r="W30" s="116">
        <f t="shared" si="10"/>
        <v>6.3023521882495537</v>
      </c>
      <c r="X30" s="213">
        <f t="shared" si="10"/>
        <v>6.3290191461575755</v>
      </c>
      <c r="Y30" s="213">
        <f t="shared" si="10"/>
        <v>6.2507974422326997</v>
      </c>
    </row>
    <row r="31" spans="1:25" ht="24.75" customHeight="1">
      <c r="A31" s="156" t="s">
        <v>54</v>
      </c>
      <c r="B31" s="157" t="s">
        <v>53</v>
      </c>
      <c r="C31" s="55">
        <f>SUMIFS(TABLA!$F:$F,TABLA!$D:$D,$A31,TABLA!$A:$A,C$8,TABLA!$B:$B,"B00102",TABLA!$G:$G,"C")</f>
        <v>303.235387</v>
      </c>
      <c r="D31" s="55">
        <f>SUMIFS(TABLA!$F:$F,TABLA!$D:$D,$A31,TABLA!$A:$A,D$8,TABLA!$B:$B,"B00102",TABLA!$G:$G,"C")</f>
        <v>369.51777029758102</v>
      </c>
      <c r="E31" s="118">
        <f>SUMIFS(TABLA!$F:$F,TABLA!$D:$D,$A31,TABLA!$A:$A,E$8,TABLA!$B:$B,"B00102",TABLA!$G:$G,"C")</f>
        <v>300.21616320160479</v>
      </c>
      <c r="F31" s="118">
        <f>SUMIFS(TABLA!$F:$F,TABLA!$D:$D,$A31,TABLA!$A:$A,F$8,TABLA!$B:$B,"B00102",TABLA!$G:$G,"C")</f>
        <v>281.85403656112425</v>
      </c>
      <c r="G31" s="118">
        <f>SUMIFS(TABLA!$F:$F,TABLA!$D:$D,$A31,TABLA!$A:$A,G$8,TABLA!$B:$B,"B00102",TABLA!$G:$G,"C")</f>
        <v>316.89690100719952</v>
      </c>
      <c r="H31" s="118">
        <f>SUMIFS(TABLA!$F:$F,TABLA!$D:$D,$A31,TABLA!$A:$A,H$8,TABLA!$B:$B,"B00102",TABLA!$G:$G,"C")</f>
        <v>332.97461067093246</v>
      </c>
      <c r="I31" s="212">
        <f>SUMIFS(TABLA!$F:$F,TABLA!$D:$D,$A31,TABLA!$A:$A,I$8,TABLA!$B:$B,"B00102",TABLA!$G:$G,"C")</f>
        <v>364.62793567355089</v>
      </c>
      <c r="J31" s="212">
        <f>'7. PIBTRIM CORRIENTE 18-25'!R43</f>
        <v>376.68717603776452</v>
      </c>
      <c r="K31" s="55">
        <f t="shared" si="9"/>
        <v>21.85839322822207</v>
      </c>
      <c r="L31" s="55">
        <f t="shared" si="9"/>
        <v>-18.754607400928535</v>
      </c>
      <c r="M31" s="118">
        <f t="shared" si="9"/>
        <v>-6.1163018155520774</v>
      </c>
      <c r="N31" s="118">
        <f t="shared" si="9"/>
        <v>12.432982998444913</v>
      </c>
      <c r="O31" s="118">
        <f t="shared" si="9"/>
        <v>5.0734827676234318</v>
      </c>
      <c r="P31" s="118">
        <f t="shared" si="9"/>
        <v>9.5062277988216835</v>
      </c>
      <c r="Q31" s="215">
        <f t="shared" si="9"/>
        <v>3.3072727524119898</v>
      </c>
      <c r="R31" s="55">
        <f t="shared" si="10"/>
        <v>0.45046239305019786</v>
      </c>
      <c r="S31" s="55">
        <f t="shared" si="10"/>
        <v>0.52955447475284734</v>
      </c>
      <c r="T31" s="118">
        <f t="shared" si="10"/>
        <v>0.52614260553314396</v>
      </c>
      <c r="U31" s="118">
        <f t="shared" si="10"/>
        <v>0.41820344692045286</v>
      </c>
      <c r="V31" s="118">
        <f t="shared" si="10"/>
        <v>0.41435641079557933</v>
      </c>
      <c r="W31" s="118">
        <f t="shared" si="10"/>
        <v>0.39728677743725999</v>
      </c>
      <c r="X31" s="215">
        <f t="shared" si="10"/>
        <v>0.42141845950246437</v>
      </c>
      <c r="Y31" s="215">
        <f t="shared" si="10"/>
        <v>0.41640079381162393</v>
      </c>
    </row>
    <row r="32" spans="1:25" ht="24.75" customHeight="1">
      <c r="A32" s="64"/>
      <c r="B32" s="159" t="s">
        <v>35</v>
      </c>
      <c r="C32" s="116"/>
      <c r="D32" s="116"/>
      <c r="E32" s="116"/>
      <c r="F32" s="116"/>
      <c r="G32" s="116"/>
      <c r="H32" s="116"/>
      <c r="I32" s="211"/>
      <c r="J32" s="211"/>
      <c r="K32" s="116"/>
      <c r="L32" s="116"/>
      <c r="M32" s="116"/>
      <c r="N32" s="116"/>
      <c r="O32" s="116"/>
      <c r="P32" s="116"/>
      <c r="Q32" s="301"/>
      <c r="R32" s="116"/>
      <c r="S32" s="116"/>
      <c r="T32" s="116"/>
      <c r="U32" s="116"/>
      <c r="V32" s="116"/>
      <c r="W32" s="116"/>
      <c r="X32" s="213"/>
      <c r="Y32" s="213"/>
    </row>
    <row r="33" spans="1:25" ht="24.75" customHeight="1">
      <c r="A33" s="63" t="s">
        <v>1</v>
      </c>
      <c r="B33" s="159" t="s">
        <v>52</v>
      </c>
      <c r="C33" s="115">
        <f>SUMIFS(TABLA!$F:$F,TABLA!$D:$D,$A33,TABLA!$A:$A,C$8,TABLA!$B:$B,"B00103",TABLA!$G:$G,"C")</f>
        <v>29.457911490000001</v>
      </c>
      <c r="D33" s="116">
        <f>SUMIFS(TABLA!$F:$F,TABLA!$D:$D,$A33,TABLA!$A:$A,D$8,TABLA!$B:$B,"B00103",TABLA!$G:$G,"C")</f>
        <v>32.689409269999992</v>
      </c>
      <c r="E33" s="116">
        <f>SUMIFS(TABLA!$F:$F,TABLA!$D:$D,$A33,TABLA!$A:$A,E$8,TABLA!$B:$B,"B00103",TABLA!$G:$G,"C")</f>
        <v>32.422938080000009</v>
      </c>
      <c r="F33" s="116">
        <f>SUMIFS(TABLA!$F:$F,TABLA!$D:$D,$A33,TABLA!$A:$A,F$8,TABLA!$B:$B,"B00103",TABLA!$G:$G,"C")</f>
        <v>28.719916450000003</v>
      </c>
      <c r="G33" s="116">
        <f>SUMIFS(TABLA!$F:$F,TABLA!$D:$D,$A33,TABLA!$A:$A,G$8,TABLA!$B:$B,"B00103",TABLA!$G:$G,"C")</f>
        <v>31.178779770000002</v>
      </c>
      <c r="H33" s="116">
        <f>SUMIFS(TABLA!$F:$F,TABLA!$D:$D,$A33,TABLA!$A:$A,H$8,TABLA!$B:$B,"B00103",TABLA!$G:$G,"C")</f>
        <v>36.952721910000008</v>
      </c>
      <c r="I33" s="209">
        <f>SUMIFS(TABLA!$F:$F,TABLA!$D:$D,$A33,TABLA!$A:$A,I$8,TABLA!$B:$B,"B00103",TABLA!$G:$G,"C")</f>
        <v>38.254312669999997</v>
      </c>
      <c r="J33" s="209">
        <f>SUMIFS(TABLA!$F:$F,TABLA!$D:$D,$A33,TABLA!$A:$A,J$8,TABLA!$B:$B,"B00103",TABLA!$G:$G,"C")</f>
        <v>37.134596079382796</v>
      </c>
      <c r="K33" s="115">
        <f t="shared" ref="K33:K43" si="11">D33/C33*100-100</f>
        <v>10.969880811465458</v>
      </c>
      <c r="L33" s="115">
        <f t="shared" ref="L33:L43" si="12">E33/D33*100-100</f>
        <v>-0.81516061608532198</v>
      </c>
      <c r="M33" s="116">
        <f t="shared" ref="M33:M43" si="13">F33/E33*100-100</f>
        <v>-11.420993436385089</v>
      </c>
      <c r="N33" s="116">
        <f t="shared" ref="N33:N43" si="14">G33/F33*100-100</f>
        <v>8.5615267171154983</v>
      </c>
      <c r="O33" s="116">
        <f t="shared" ref="O33:O43" si="15">H33/G33*100-100</f>
        <v>18.51882011609591</v>
      </c>
      <c r="P33" s="116">
        <f t="shared" ref="P33:P43" si="16">I33/H33*100-100</f>
        <v>3.5223136286687264</v>
      </c>
      <c r="Q33" s="301">
        <f t="shared" ref="Q33:Q43" si="17">J33/I33*100-100</f>
        <v>-2.9270336138997237</v>
      </c>
      <c r="R33" s="345">
        <f t="shared" ref="R33:Y43" si="18">C33/C$43*100</f>
        <v>4.3760332312555328E-2</v>
      </c>
      <c r="S33" s="345">
        <f t="shared" si="18"/>
        <v>4.6847064870560645E-2</v>
      </c>
      <c r="T33" s="116">
        <f t="shared" si="18"/>
        <v>5.6822687154906015E-2</v>
      </c>
      <c r="U33" s="346">
        <f t="shared" si="18"/>
        <v>4.2613432829274746E-2</v>
      </c>
      <c r="V33" s="346">
        <f t="shared" si="18"/>
        <v>4.0767603714084638E-2</v>
      </c>
      <c r="W33" s="346">
        <f t="shared" si="18"/>
        <v>4.4089931588410798E-2</v>
      </c>
      <c r="X33" s="347">
        <f t="shared" si="18"/>
        <v>4.4212392791401746E-2</v>
      </c>
      <c r="Y33" s="347">
        <f t="shared" si="18"/>
        <v>4.1049646149299207E-2</v>
      </c>
    </row>
    <row r="34" spans="1:25" ht="24.75" customHeight="1">
      <c r="A34" s="63" t="s">
        <v>12</v>
      </c>
      <c r="B34" s="159" t="s">
        <v>51</v>
      </c>
      <c r="C34" s="115">
        <f>SUMIFS(TABLA!$F:$F,TABLA!$D:$D,$A34,TABLA!$A:$A,C$8,TABLA!$B:$B,"B00103",TABLA!$G:$G,"C")</f>
        <v>5.8284839999999996</v>
      </c>
      <c r="D34" s="116">
        <f>SUMIFS(TABLA!$F:$F,TABLA!$D:$D,$A34,TABLA!$A:$A,D$8,TABLA!$B:$B,"B00103",TABLA!$G:$G,"C")</f>
        <v>6.2583082900000004</v>
      </c>
      <c r="E34" s="116">
        <f>SUMIFS(TABLA!$F:$F,TABLA!$D:$D,$A34,TABLA!$A:$A,E$8,TABLA!$B:$B,"B00103",TABLA!$G:$G,"C")</f>
        <v>6.0911658499999994</v>
      </c>
      <c r="F34" s="116">
        <f>SUMIFS(TABLA!$F:$F,TABLA!$D:$D,$A34,TABLA!$A:$A,F$8,TABLA!$B:$B,"B00103",TABLA!$G:$G,"C")</f>
        <v>6.28905329</v>
      </c>
      <c r="G34" s="116">
        <f>SUMIFS(TABLA!$F:$F,TABLA!$D:$D,$A34,TABLA!$A:$A,G$8,TABLA!$B:$B,"B00103",TABLA!$G:$G,"C")</f>
        <v>6.3248394800000023</v>
      </c>
      <c r="H34" s="116">
        <f>SUMIFS(TABLA!$F:$F,TABLA!$D:$D,$A34,TABLA!$A:$A,H$8,TABLA!$B:$B,"B00103",TABLA!$G:$G,"C")</f>
        <v>5.8191594599999981</v>
      </c>
      <c r="I34" s="209">
        <f>SUMIFS(TABLA!$F:$F,TABLA!$D:$D,$A34,TABLA!$A:$A,I$8,TABLA!$B:$B,"B00103",TABLA!$G:$G,"C")</f>
        <v>6.7476253500000007</v>
      </c>
      <c r="J34" s="209">
        <f>SUMIFS(TABLA!$F:$F,TABLA!$D:$D,$A34,TABLA!$A:$A,J$8,TABLA!$B:$B,"B00103",TABLA!$G:$G,"C")</f>
        <v>7.5551476159658204</v>
      </c>
      <c r="K34" s="115">
        <f t="shared" si="11"/>
        <v>7.3745469662437273</v>
      </c>
      <c r="L34" s="115">
        <f t="shared" si="12"/>
        <v>-2.6707287697391564</v>
      </c>
      <c r="M34" s="116">
        <f t="shared" si="13"/>
        <v>3.2487613188204421</v>
      </c>
      <c r="N34" s="116">
        <f t="shared" si="14"/>
        <v>0.56902348175209738</v>
      </c>
      <c r="O34" s="116">
        <f t="shared" si="15"/>
        <v>-7.9951439336766157</v>
      </c>
      <c r="P34" s="116">
        <f t="shared" si="16"/>
        <v>15.955326475965023</v>
      </c>
      <c r="Q34" s="301">
        <f t="shared" si="17"/>
        <v>11.967502996677482</v>
      </c>
      <c r="R34" s="345">
        <f t="shared" si="18"/>
        <v>8.6583326453742327E-3</v>
      </c>
      <c r="S34" s="345">
        <f t="shared" si="18"/>
        <v>8.9687571904415002E-3</v>
      </c>
      <c r="T34" s="346">
        <f t="shared" si="18"/>
        <v>1.0675047728530748E-2</v>
      </c>
      <c r="U34" s="346">
        <f t="shared" si="18"/>
        <v>9.33143905205004E-3</v>
      </c>
      <c r="V34" s="346">
        <f t="shared" si="18"/>
        <v>8.2700013078746987E-3</v>
      </c>
      <c r="W34" s="346">
        <f t="shared" si="18"/>
        <v>6.9430972667813779E-3</v>
      </c>
      <c r="X34" s="347">
        <f t="shared" si="18"/>
        <v>7.7985628694193379E-3</v>
      </c>
      <c r="Y34" s="347">
        <f t="shared" si="18"/>
        <v>8.3516765761539186E-3</v>
      </c>
    </row>
    <row r="35" spans="1:25" ht="24.75" customHeight="1">
      <c r="A35" s="63" t="s">
        <v>7</v>
      </c>
      <c r="B35" s="159" t="s">
        <v>50</v>
      </c>
      <c r="C35" s="115">
        <f>SUMIFS(TABLA!$F:$F,TABLA!$D:$D,$A35,TABLA!$A:$A,C$8,TABLA!$B:$B,"B00103",TABLA!$G:$G,"C")</f>
        <v>14.884999999999994</v>
      </c>
      <c r="D35" s="116">
        <f>SUMIFS(TABLA!$F:$F,TABLA!$D:$D,$A35,TABLA!$A:$A,D$8,TABLA!$B:$B,"B00103",TABLA!$G:$G,"C")</f>
        <v>15.244251999999999</v>
      </c>
      <c r="E35" s="116">
        <f>SUMIFS(TABLA!$F:$F,TABLA!$D:$D,$A35,TABLA!$A:$A,E$8,TABLA!$B:$B,"B00103",TABLA!$G:$G,"C")</f>
        <v>15.899192000000003</v>
      </c>
      <c r="F35" s="116">
        <f>SUMIFS(TABLA!$F:$F,TABLA!$D:$D,$A35,TABLA!$A:$A,F$8,TABLA!$B:$B,"B00103",TABLA!$G:$G,"C")</f>
        <v>17.773881999999997</v>
      </c>
      <c r="G35" s="116">
        <f>SUMIFS(TABLA!$F:$F,TABLA!$D:$D,$A35,TABLA!$A:$A,G$8,TABLA!$B:$B,"B00103",TABLA!$G:$G,"C")</f>
        <v>18.535270999999995</v>
      </c>
      <c r="H35" s="116">
        <f>SUMIFS(TABLA!$F:$F,TABLA!$D:$D,$A35,TABLA!$A:$A,H$8,TABLA!$B:$B,"B00103",TABLA!$G:$G,"C")</f>
        <v>20.202458</v>
      </c>
      <c r="I35" s="209">
        <f>SUMIFS(TABLA!$F:$F,TABLA!$D:$D,$A35,TABLA!$A:$A,I$8,TABLA!$B:$B,"B00103",TABLA!$G:$G,"C")</f>
        <v>22.003241601087147</v>
      </c>
      <c r="J35" s="209">
        <f>SUMIFS(TABLA!$F:$F,TABLA!$D:$D,$A35,TABLA!$A:$A,J$8,TABLA!$B:$B,"B00103",TABLA!$G:$G,"C")</f>
        <v>23.539461671735417</v>
      </c>
      <c r="K35" s="115">
        <f t="shared" si="11"/>
        <v>2.4135169633859874</v>
      </c>
      <c r="L35" s="115">
        <f t="shared" si="12"/>
        <v>4.2963078805047417</v>
      </c>
      <c r="M35" s="116">
        <f t="shared" si="13"/>
        <v>11.791102340294984</v>
      </c>
      <c r="N35" s="116">
        <f t="shared" si="14"/>
        <v>4.2837518556722642</v>
      </c>
      <c r="O35" s="116">
        <f t="shared" si="15"/>
        <v>8.9946729130639937</v>
      </c>
      <c r="P35" s="116">
        <f t="shared" si="16"/>
        <v>8.9136856568995171</v>
      </c>
      <c r="Q35" s="301">
        <f t="shared" si="17"/>
        <v>6.9817897676148135</v>
      </c>
      <c r="R35" s="345">
        <f t="shared" si="18"/>
        <v>2.2111973100791806E-2</v>
      </c>
      <c r="S35" s="345">
        <f t="shared" si="18"/>
        <v>2.1846478058034788E-2</v>
      </c>
      <c r="T35" s="346">
        <f t="shared" si="18"/>
        <v>2.7864063731752479E-2</v>
      </c>
      <c r="U35" s="346">
        <f t="shared" si="18"/>
        <v>2.6372156341090441E-2</v>
      </c>
      <c r="V35" s="346">
        <f t="shared" si="18"/>
        <v>2.4235668888756036E-2</v>
      </c>
      <c r="W35" s="346">
        <f t="shared" si="18"/>
        <v>2.4104448741479521E-2</v>
      </c>
      <c r="X35" s="347">
        <f t="shared" si="18"/>
        <v>2.5430229755880135E-2</v>
      </c>
      <c r="Y35" s="347">
        <f t="shared" si="18"/>
        <v>2.6021195170780765E-2</v>
      </c>
    </row>
    <row r="36" spans="1:25" ht="30" customHeight="1">
      <c r="A36" s="248" t="s">
        <v>15</v>
      </c>
      <c r="B36" s="160" t="s">
        <v>49</v>
      </c>
      <c r="C36" s="109">
        <f>SUMIFS(TABLA!$F:$F,TABLA!$D:$D,$A36,TABLA!$A:$A,C$8,TABLA!$B:$B,"B00103",TABLA!$G:$G,"C")</f>
        <v>2777.7295462600005</v>
      </c>
      <c r="D36" s="109">
        <f>SUMIFS(TABLA!$F:$F,TABLA!$D:$D,$A36,TABLA!$A:$A,D$8,TABLA!$B:$B,"B00103",TABLA!$G:$G,"C")</f>
        <v>3082.7955389964527</v>
      </c>
      <c r="E36" s="114">
        <f>SUMIFS(TABLA!$F:$F,TABLA!$D:$D,$A36,TABLA!$A:$A,E$8,TABLA!$B:$B,"B00103",TABLA!$G:$G,"C")</f>
        <v>3503.4161421313097</v>
      </c>
      <c r="F36" s="114">
        <f>SUMIFS(TABLA!$F:$F,TABLA!$D:$D,$A36,TABLA!$A:$A,F$8,TABLA!$B:$B,"B00103",TABLA!$G:$G,"C")</f>
        <v>3930.6566764525669</v>
      </c>
      <c r="G36" s="114">
        <f>SUMIFS(TABLA!$F:$F,TABLA!$D:$D,$A36,TABLA!$A:$A,G$8,TABLA!$B:$B,"B00103",TABLA!$G:$G,"C")</f>
        <v>4149.5437906927154</v>
      </c>
      <c r="H36" s="114">
        <f>SUMIFS(TABLA!$F:$F,TABLA!$D:$D,$A36,TABLA!$A:$A,H$8,TABLA!$B:$B,"B00103",TABLA!$G:$G,"C")</f>
        <v>4436.8640714953035</v>
      </c>
      <c r="I36" s="209">
        <f>SUMIFS(TABLA!$F:$F,TABLA!$D:$D,$A36,TABLA!$A:$A,I$8,TABLA!$B:$B,"B00103",TABLA!$G:$G,"C")</f>
        <v>4607.2792870344147</v>
      </c>
      <c r="J36" s="209">
        <f>SUMIFS(TABLA!$F:$F,TABLA!$D:$D,$A36,TABLA!$A:$A,J$8,TABLA!$B:$B,"B00103",TABLA!$G:$G,"C")</f>
        <v>4683.7111796797426</v>
      </c>
      <c r="K36" s="137">
        <f t="shared" si="11"/>
        <v>10.982566432617617</v>
      </c>
      <c r="L36" s="137">
        <f t="shared" si="12"/>
        <v>13.644129096922924</v>
      </c>
      <c r="M36" s="111">
        <f t="shared" si="13"/>
        <v>12.194969623601295</v>
      </c>
      <c r="N36" s="111">
        <f t="shared" si="14"/>
        <v>5.5687161779210754</v>
      </c>
      <c r="O36" s="111">
        <f t="shared" si="15"/>
        <v>6.924141430849275</v>
      </c>
      <c r="P36" s="111">
        <f t="shared" si="16"/>
        <v>3.8408933154825888</v>
      </c>
      <c r="Q36" s="303">
        <f t="shared" si="17"/>
        <v>1.6589376915008955</v>
      </c>
      <c r="R36" s="137">
        <f t="shared" si="18"/>
        <v>4.126374269947986</v>
      </c>
      <c r="S36" s="137">
        <f t="shared" si="18"/>
        <v>4.4179422578486323</v>
      </c>
      <c r="T36" s="111">
        <f t="shared" si="18"/>
        <v>6.1398975912233276</v>
      </c>
      <c r="U36" s="111">
        <f t="shared" si="18"/>
        <v>5.8321469893047606</v>
      </c>
      <c r="V36" s="111">
        <f t="shared" si="18"/>
        <v>5.4257080649439793</v>
      </c>
      <c r="W36" s="111">
        <f t="shared" si="18"/>
        <v>5.2938193255627937</v>
      </c>
      <c r="X36" s="216">
        <f t="shared" si="18"/>
        <v>5.324859534015383</v>
      </c>
      <c r="Y36" s="216">
        <f t="shared" si="18"/>
        <v>5.1775084931680722</v>
      </c>
    </row>
    <row r="37" spans="1:25" ht="24.75" customHeight="1">
      <c r="A37" s="63" t="s">
        <v>16</v>
      </c>
      <c r="B37" s="159" t="s">
        <v>48</v>
      </c>
      <c r="C37" s="67">
        <f>SUMIFS(TABLA!$F:$F,TABLA!$D:$D,$A37,TABLA!$A:$A,C$8,TABLA!$B:$B,"B00103",TABLA!$G:$G,"C")</f>
        <v>1469.2133577821999</v>
      </c>
      <c r="D37" s="67">
        <f>SUMIFS(TABLA!$F:$F,TABLA!$D:$D,$A37,TABLA!$A:$A,D$8,TABLA!$B:$B,"B00103",TABLA!$G:$G,"C")</f>
        <v>1495.932577809439</v>
      </c>
      <c r="E37" s="117">
        <f>SUMIFS(TABLA!$F:$F,TABLA!$D:$D,$A37,TABLA!$A:$A,E$8,TABLA!$B:$B,"B00103",TABLA!$G:$G,"C")</f>
        <v>1313.4702370405362</v>
      </c>
      <c r="F37" s="117">
        <f>SUMIFS(TABLA!$F:$F,TABLA!$D:$D,$A37,TABLA!$A:$A,F$8,TABLA!$B:$B,"B00103",TABLA!$G:$G,"C")</f>
        <v>1359.4859635869861</v>
      </c>
      <c r="G37" s="117">
        <f>SUMIFS(TABLA!$F:$F,TABLA!$D:$D,$A37,TABLA!$A:$A,G$8,TABLA!$B:$B,"B00103",TABLA!$G:$G,"C")</f>
        <v>1390.9845583264002</v>
      </c>
      <c r="H37" s="117">
        <f>SUMIFS(TABLA!$F:$F,TABLA!$D:$D,$A37,TABLA!$A:$A,H$8,TABLA!$B:$B,"B00103",TABLA!$G:$G,"C")</f>
        <v>1432.1992041031142</v>
      </c>
      <c r="I37" s="209">
        <f>SUMIFS(TABLA!$F:$F,TABLA!$D:$D,$A37,TABLA!$A:$A,I$8,TABLA!$B:$B,"B00103",TABLA!$G:$G,"C")</f>
        <v>1490.8862144766495</v>
      </c>
      <c r="J37" s="209">
        <f>SUMIFS(TABLA!$F:$F,TABLA!$D:$D,$A37,TABLA!$A:$A,J$8,TABLA!$B:$B,"B00103",TABLA!$G:$G,"C")</f>
        <v>1490.2634487088351</v>
      </c>
      <c r="K37" s="138">
        <f t="shared" si="11"/>
        <v>1.8186072081165889</v>
      </c>
      <c r="L37" s="138">
        <f t="shared" si="12"/>
        <v>-12.197230241224545</v>
      </c>
      <c r="M37" s="51">
        <f t="shared" si="13"/>
        <v>3.5033703276087209</v>
      </c>
      <c r="N37" s="51">
        <f t="shared" si="14"/>
        <v>2.3169488750222484</v>
      </c>
      <c r="O37" s="51">
        <f t="shared" si="15"/>
        <v>2.9629837031621946</v>
      </c>
      <c r="P37" s="51">
        <f t="shared" si="16"/>
        <v>4.0976848894624993</v>
      </c>
      <c r="Q37" s="351">
        <f t="shared" si="17"/>
        <v>-4.1771515610463439E-2</v>
      </c>
      <c r="R37" s="138">
        <f t="shared" si="18"/>
        <v>2.1825466070946606</v>
      </c>
      <c r="S37" s="138">
        <f t="shared" si="18"/>
        <v>2.1438151401205729</v>
      </c>
      <c r="T37" s="51">
        <f t="shared" si="18"/>
        <v>2.3019168769493148</v>
      </c>
      <c r="U37" s="51">
        <f t="shared" si="18"/>
        <v>2.0171494541954309</v>
      </c>
      <c r="V37" s="51">
        <f t="shared" si="18"/>
        <v>1.8187725005461859</v>
      </c>
      <c r="W37" s="51">
        <f t="shared" si="18"/>
        <v>1.7088203971462921</v>
      </c>
      <c r="X37" s="217">
        <f t="shared" si="18"/>
        <v>1.723090609164712</v>
      </c>
      <c r="Y37" s="217">
        <f t="shared" si="18"/>
        <v>1.6473799016948607</v>
      </c>
    </row>
    <row r="38" spans="1:25" ht="24.75" customHeight="1">
      <c r="A38" s="63" t="s">
        <v>47</v>
      </c>
      <c r="B38" s="159" t="s">
        <v>46</v>
      </c>
      <c r="C38" s="67">
        <f>SUMIFS(TABLA!$F:$F,TABLA!$D:$D,$A38,TABLA!$A:$A,C$8,TABLA!$B:$B,"B00103",TABLA!$G:$G,"C")</f>
        <v>1310.6960264938236</v>
      </c>
      <c r="D38" s="67">
        <f>SUMIFS(TABLA!$F:$F,TABLA!$D:$D,$A38,TABLA!$A:$A,D$8,TABLA!$B:$B,"B00103",TABLA!$G:$G,"C")</f>
        <v>1358.2363742218649</v>
      </c>
      <c r="E38" s="117">
        <f>SUMIFS(TABLA!$F:$F,TABLA!$D:$D,$A38,TABLA!$A:$A,E$8,TABLA!$B:$B,"B00103",TABLA!$G:$G,"C")</f>
        <v>1649.719594237883</v>
      </c>
      <c r="F38" s="117">
        <f>SUMIFS(TABLA!$F:$F,TABLA!$D:$D,$A38,TABLA!$A:$A,F$8,TABLA!$B:$B,"B00103",TABLA!$G:$G,"C")</f>
        <v>1815.3718490832791</v>
      </c>
      <c r="G38" s="117">
        <f>SUMIFS(TABLA!$F:$F,TABLA!$D:$D,$A38,TABLA!$A:$A,G$8,TABLA!$B:$B,"B00103",TABLA!$G:$G,"C")</f>
        <v>1871.4271143563992</v>
      </c>
      <c r="H38" s="117">
        <f>SUMIFS(TABLA!$F:$F,TABLA!$D:$D,$A38,TABLA!$A:$A,H$8,TABLA!$B:$B,"B00103",TABLA!$G:$G,"C")</f>
        <v>1947.4292848230207</v>
      </c>
      <c r="I38" s="209">
        <f>SUMIFS(TABLA!$F:$F,TABLA!$D:$D,$A38,TABLA!$A:$A,I$8,TABLA!$B:$B,"B00103",TABLA!$G:$G,"C")</f>
        <v>2004.0371380182207</v>
      </c>
      <c r="J38" s="209">
        <f>SUMIFS(TABLA!$F:$F,TABLA!$D:$D,$A38,TABLA!$A:$A,J$8,TABLA!$B:$B,"B00103",TABLA!$G:$G,"C")</f>
        <v>2047.0942218920038</v>
      </c>
      <c r="K38" s="138">
        <f t="shared" si="11"/>
        <v>3.6271070306983546</v>
      </c>
      <c r="L38" s="138">
        <f t="shared" si="12"/>
        <v>21.460419228060303</v>
      </c>
      <c r="M38" s="51">
        <f t="shared" si="13"/>
        <v>10.041237033492465</v>
      </c>
      <c r="N38" s="51">
        <f t="shared" si="14"/>
        <v>3.0878117506023131</v>
      </c>
      <c r="O38" s="51">
        <f t="shared" si="15"/>
        <v>4.0611878434153823</v>
      </c>
      <c r="P38" s="51">
        <f t="shared" si="16"/>
        <v>2.9067989085079518</v>
      </c>
      <c r="Q38" s="304">
        <f t="shared" si="17"/>
        <v>2.1485172633258571</v>
      </c>
      <c r="R38" s="138">
        <f t="shared" si="18"/>
        <v>1.9470658569799224</v>
      </c>
      <c r="S38" s="138">
        <f t="shared" si="18"/>
        <v>1.9464832480506553</v>
      </c>
      <c r="T38" s="51">
        <f t="shared" si="18"/>
        <v>2.8912093088356445</v>
      </c>
      <c r="U38" s="51">
        <f t="shared" si="18"/>
        <v>2.6935742130637919</v>
      </c>
      <c r="V38" s="51">
        <f t="shared" si="18"/>
        <v>2.4469719322140948</v>
      </c>
      <c r="W38" s="51">
        <f t="shared" si="18"/>
        <v>2.3235642600357158</v>
      </c>
      <c r="X38" s="217">
        <f t="shared" si="18"/>
        <v>2.3161643990039091</v>
      </c>
      <c r="Y38" s="217">
        <f t="shared" si="18"/>
        <v>2.2629165876290966</v>
      </c>
    </row>
    <row r="39" spans="1:25" ht="24.75" customHeight="1">
      <c r="A39" s="63" t="s">
        <v>45</v>
      </c>
      <c r="B39" s="159" t="s">
        <v>78</v>
      </c>
      <c r="C39" s="68">
        <f>SUMIFS(TABLA!$F:$F,TABLA!$D:$D,$A39,TABLA!$A:$A,C$8,TABLA!$B:$B,"B00103",TABLA!$G:$G,"C")</f>
        <v>7.0789260000000001</v>
      </c>
      <c r="D39" s="68">
        <f>SUMIFS(TABLA!$F:$F,TABLA!$D:$D,$A39,TABLA!$A:$A,D$8,TABLA!$B:$B,"B00103",TABLA!$G:$G,"C")</f>
        <v>6.937801999999996</v>
      </c>
      <c r="E39" s="120">
        <f>SUMIFS(TABLA!$F:$F,TABLA!$D:$D,$A39,TABLA!$A:$A,E$8,TABLA!$B:$B,"B00103",TABLA!$G:$G,"C")</f>
        <v>6.0751779999999993</v>
      </c>
      <c r="F39" s="120">
        <f>SUMIFS(TABLA!$F:$F,TABLA!$D:$D,$A39,TABLA!$A:$A,F$8,TABLA!$B:$B,"B00103",TABLA!$G:$G,"C")</f>
        <v>6.6043450000000004</v>
      </c>
      <c r="G39" s="120">
        <f>SUMIFS(TABLA!$F:$F,TABLA!$D:$D,$A39,TABLA!$A:$A,G$8,TABLA!$B:$B,"B00103",TABLA!$G:$G,"C")</f>
        <v>7.391135000000002</v>
      </c>
      <c r="H39" s="120">
        <f>SUMIFS(TABLA!$F:$F,TABLA!$D:$D,$A39,TABLA!$A:$A,H$8,TABLA!$B:$B,"B00103",TABLA!$G:$G,"C")</f>
        <v>7.4262220000000019</v>
      </c>
      <c r="I39" s="209">
        <f>SUMIFS(TABLA!$F:$F,TABLA!$D:$D,$A39,TABLA!$A:$A,I$8,TABLA!$B:$B,"B00103",TABLA!$G:$G,"C")</f>
        <v>7.3498041332830732</v>
      </c>
      <c r="J39" s="209">
        <f>SUMIFS(TABLA!$F:$F,TABLA!$D:$D,$A39,TABLA!$A:$A,J$8,TABLA!$B:$B,"B00103",TABLA!$G:$G,"C")</f>
        <v>8.5130759241197218</v>
      </c>
      <c r="K39" s="139">
        <f t="shared" si="11"/>
        <v>-1.9935792519939355</v>
      </c>
      <c r="L39" s="139">
        <f t="shared" si="12"/>
        <v>-12.433678562749378</v>
      </c>
      <c r="M39" s="50">
        <f t="shared" si="13"/>
        <v>8.7103126854884039</v>
      </c>
      <c r="N39" s="50">
        <f t="shared" si="14"/>
        <v>11.913217737716636</v>
      </c>
      <c r="O39" s="50">
        <f t="shared" si="15"/>
        <v>0.47471734720039649</v>
      </c>
      <c r="P39" s="50">
        <f t="shared" si="16"/>
        <v>-1.0290275016950545</v>
      </c>
      <c r="Q39" s="305">
        <f t="shared" si="17"/>
        <v>15.827248859175086</v>
      </c>
      <c r="R39" s="348">
        <f t="shared" si="18"/>
        <v>1.0515889908934886E-2</v>
      </c>
      <c r="S39" s="348">
        <f t="shared" si="18"/>
        <v>9.9425369748538522E-3</v>
      </c>
      <c r="T39" s="349">
        <f t="shared" si="18"/>
        <v>1.0647028287584709E-2</v>
      </c>
      <c r="U39" s="349">
        <f t="shared" si="18"/>
        <v>9.7992559459154187E-3</v>
      </c>
      <c r="V39" s="349">
        <f t="shared" si="18"/>
        <v>9.664228840899923E-3</v>
      </c>
      <c r="W39" s="349">
        <f t="shared" si="18"/>
        <v>8.8605548662369481E-3</v>
      </c>
      <c r="X39" s="350">
        <f t="shared" si="18"/>
        <v>8.4945305404850544E-3</v>
      </c>
      <c r="Y39" s="350">
        <f t="shared" si="18"/>
        <v>9.4105979658481633E-3</v>
      </c>
    </row>
    <row r="40" spans="1:25" ht="24.75" customHeight="1">
      <c r="A40" s="161" t="s">
        <v>44</v>
      </c>
      <c r="B40" s="162" t="s">
        <v>43</v>
      </c>
      <c r="C40" s="49">
        <f>SUMIFS(TABLA!$F:$F,TABLA!$D:$D,$A40,TABLA!$A:$A,C$8,TABLA!$B:$B,"B00103",TABLA!$G:$G,"C")</f>
        <v>61.989385088299983</v>
      </c>
      <c r="D40" s="49">
        <f>SUMIFS(TABLA!$F:$F,TABLA!$D:$D,$A40,TABLA!$A:$A,D$8,TABLA!$B:$B,"B00103",TABLA!$G:$G,"C")</f>
        <v>49.518294248700023</v>
      </c>
      <c r="E40" s="121">
        <f>SUMIFS(TABLA!$F:$F,TABLA!$D:$D,$A40,TABLA!$A:$A,E$8,TABLA!$B:$B,"B00103",TABLA!$G:$G,"C")</f>
        <v>48.255341993199991</v>
      </c>
      <c r="F40" s="121">
        <f>SUMIFS(TABLA!$F:$F,TABLA!$D:$D,$A40,TABLA!$A:$A,F$8,TABLA!$B:$B,"B00103",TABLA!$G:$G,"C")</f>
        <v>46.469512976900006</v>
      </c>
      <c r="G40" s="121">
        <f>SUMIFS(TABLA!$F:$F,TABLA!$D:$D,$A40,TABLA!$A:$A,G$8,TABLA!$B:$B,"B00103",TABLA!$G:$G,"C")</f>
        <v>50.355940969199992</v>
      </c>
      <c r="H40" s="121">
        <f>SUMIFS(TABLA!$F:$F,TABLA!$D:$D,$A40,TABLA!$A:$A,H$8,TABLA!$B:$B,"B00103",TABLA!$G:$G,"C")</f>
        <v>47.603293323000003</v>
      </c>
      <c r="I40" s="209">
        <f>SUMIFS(TABLA!$F:$F,TABLA!$D:$D,$A40,TABLA!$A:$A,I$8,TABLA!$B:$B,"B00103",TABLA!$G:$G,"C")</f>
        <v>48.579675149202664</v>
      </c>
      <c r="J40" s="209">
        <f>SUMIFS(TABLA!$F:$F,TABLA!$D:$D,$A40,TABLA!$A:$A,J$8,TABLA!$B:$B,"B00103",TABLA!$G:$G,"C")</f>
        <v>49.572046897202704</v>
      </c>
      <c r="K40" s="49">
        <f t="shared" si="11"/>
        <v>-20.118107030478967</v>
      </c>
      <c r="L40" s="49">
        <f t="shared" si="12"/>
        <v>-2.5504760910321238</v>
      </c>
      <c r="M40" s="121">
        <f t="shared" si="13"/>
        <v>-3.7007903012098495</v>
      </c>
      <c r="N40" s="121">
        <f t="shared" si="14"/>
        <v>8.3633929932339157</v>
      </c>
      <c r="O40" s="121">
        <f t="shared" si="15"/>
        <v>-5.4663811125754478</v>
      </c>
      <c r="P40" s="121">
        <f t="shared" si="16"/>
        <v>2.0510804149151483</v>
      </c>
      <c r="Q40" s="306">
        <f t="shared" si="17"/>
        <v>2.0427714778910513</v>
      </c>
      <c r="R40" s="49">
        <f t="shared" si="18"/>
        <v>9.2086504239644901E-2</v>
      </c>
      <c r="S40" s="49">
        <f t="shared" si="18"/>
        <v>7.096447426712281E-2</v>
      </c>
      <c r="T40" s="121">
        <f t="shared" si="18"/>
        <v>8.456970169905717E-2</v>
      </c>
      <c r="U40" s="121">
        <f t="shared" si="18"/>
        <v>6.8949555382506675E-2</v>
      </c>
      <c r="V40" s="121">
        <f t="shared" si="18"/>
        <v>6.584257181409843E-2</v>
      </c>
      <c r="W40" s="121">
        <f t="shared" si="18"/>
        <v>5.6797600758772417E-2</v>
      </c>
      <c r="X40" s="219">
        <f t="shared" si="18"/>
        <v>5.6145922628473316E-2</v>
      </c>
      <c r="Y40" s="219">
        <f t="shared" si="18"/>
        <v>5.4798360528187498E-2</v>
      </c>
    </row>
    <row r="41" spans="1:25" ht="24.75" customHeight="1">
      <c r="A41" s="163"/>
      <c r="B41" s="164" t="s">
        <v>508</v>
      </c>
      <c r="C41" s="47">
        <f>SUM(C33:C40,C10:C27,C29:C31)</f>
        <v>65017.169247378763</v>
      </c>
      <c r="D41" s="47">
        <f t="shared" ref="D41:H41" si="19">SUM(D33:D40,D10:D27,D29:D31)</f>
        <v>67599.832700717903</v>
      </c>
      <c r="E41" s="122">
        <f t="shared" si="19"/>
        <v>55637.010318492627</v>
      </c>
      <c r="F41" s="122">
        <f t="shared" si="19"/>
        <v>65592.321224950691</v>
      </c>
      <c r="G41" s="122">
        <f t="shared" si="19"/>
        <v>74308.710621136473</v>
      </c>
      <c r="H41" s="122">
        <f t="shared" si="19"/>
        <v>81643.189826835529</v>
      </c>
      <c r="I41" s="122">
        <f t="shared" ref="I41:J41" si="20">SUM(I33:I40,I10:I27,I29:I31)</f>
        <v>84385.394952394083</v>
      </c>
      <c r="J41" s="122">
        <f t="shared" si="20"/>
        <v>88236.012672431068</v>
      </c>
      <c r="K41" s="47">
        <f t="shared" si="11"/>
        <v>3.9722791429331039</v>
      </c>
      <c r="L41" s="47">
        <f t="shared" si="12"/>
        <v>-17.696526610040308</v>
      </c>
      <c r="M41" s="140">
        <f t="shared" si="13"/>
        <v>17.893324694244257</v>
      </c>
      <c r="N41" s="140">
        <f t="shared" si="14"/>
        <v>13.288734463738038</v>
      </c>
      <c r="O41" s="140">
        <f t="shared" si="15"/>
        <v>9.8702818880735919</v>
      </c>
      <c r="P41" s="140">
        <f t="shared" si="16"/>
        <v>3.3587677445905229</v>
      </c>
      <c r="Q41" s="307">
        <f t="shared" si="17"/>
        <v>4.5631329002006993</v>
      </c>
      <c r="R41" s="47">
        <f t="shared" si="18"/>
        <v>96.58433977075363</v>
      </c>
      <c r="S41" s="47">
        <f t="shared" si="18"/>
        <v>96.8770564684352</v>
      </c>
      <c r="T41" s="140">
        <f t="shared" si="18"/>
        <v>97.506414247884337</v>
      </c>
      <c r="U41" s="140">
        <f t="shared" si="18"/>
        <v>97.323193105446805</v>
      </c>
      <c r="V41" s="140">
        <f t="shared" si="18"/>
        <v>97.16185461568125</v>
      </c>
      <c r="W41" s="140">
        <f t="shared" si="18"/>
        <v>97.412111153595234</v>
      </c>
      <c r="X41" s="220">
        <f t="shared" si="18"/>
        <v>97.528356075226739</v>
      </c>
      <c r="Y41" s="220">
        <f t="shared" si="18"/>
        <v>97.538615744883501</v>
      </c>
    </row>
    <row r="42" spans="1:25" ht="24.75" customHeight="1">
      <c r="A42" s="63" t="s">
        <v>11</v>
      </c>
      <c r="B42" s="159" t="s">
        <v>509</v>
      </c>
      <c r="C42" s="48">
        <f>SUMIFS(TABLA!$F:$F,TABLA!$A:$A,C$8,TABLA!$E:$E,"D211")+SUMIFS(TABLA!$F:$F,TABLA!$A:$A,C$8,TABLA!$E:$E,"D212")+SUMIFS(TABLA!$F:$F,TABLA!$A:$A,C$8,TABLA!$E:$E,"D214")+SUMIFS(TABLA!$F:$F,TABLA!$A:$A,C$8,TABLA!$E:$E,"D31")</f>
        <v>2299.3019338699996</v>
      </c>
      <c r="D42" s="48">
        <f>SUMIFS(TABLA!$F:$F,TABLA!$A:$A,D$8,TABLA!$E:$E,"D211")+SUMIFS(TABLA!$F:$F,TABLA!$A:$A,D$8,TABLA!$E:$E,"D212")+SUMIFS(TABLA!$F:$F,TABLA!$A:$A,D$8,TABLA!$E:$E,"D214")+SUMIFS(TABLA!$F:$F,TABLA!$A:$A,D$8,TABLA!$E:$E,"D31")</f>
        <v>2179.1584918391304</v>
      </c>
      <c r="E42" s="123">
        <f>SUMIFS(TABLA!$F:$F,TABLA!$A:$A,E$8,TABLA!$E:$E,"D211")+SUMIFS(TABLA!$F:$F,TABLA!$A:$A,E$8,TABLA!$E:$E,"D212")+SUMIFS(TABLA!$F:$F,TABLA!$A:$A,E$8,TABLA!$E:$E,"D214")+SUMIFS(TABLA!$F:$F,TABLA!$A:$A,E$8,TABLA!$E:$E,"D31")</f>
        <v>1422.8362030400001</v>
      </c>
      <c r="F42" s="123">
        <f>SUMIFS(TABLA!$F:$F,TABLA!$A:$A,F$8,TABLA!$E:$E,"D211")+SUMIFS(TABLA!$F:$F,TABLA!$A:$A,F$8,TABLA!$E:$E,"D212")+SUMIFS(TABLA!$F:$F,TABLA!$A:$A,F$8,TABLA!$E:$E,"D214")+SUMIFS(TABLA!$F:$F,TABLA!$A:$A,F$8,TABLA!$E:$E,"D31")</f>
        <v>1804.0712812871125</v>
      </c>
      <c r="G42" s="123">
        <f>SUMIFS(TABLA!$F:$F,TABLA!$A:$A,G$8,TABLA!$E:$E,"D211")+SUMIFS(TABLA!$F:$F,TABLA!$A:$A,G$8,TABLA!$E:$E,"D212")+SUMIFS(TABLA!$F:$F,TABLA!$A:$A,G$8,TABLA!$E:$E,"D214")+SUMIFS(TABLA!$F:$F,TABLA!$A:$A,G$8,TABLA!$E:$E,"D31")</f>
        <v>2170.593849801</v>
      </c>
      <c r="H42" s="123">
        <f>SUMIFS(TABLA!$F:$F,TABLA!$A:$A,H$8,TABLA!$E:$E,"D211")+SUMIFS(TABLA!$F:$F,TABLA!$A:$A,H$8,TABLA!$E:$E,"D212")+SUMIFS(TABLA!$F:$F,TABLA!$A:$A,H$8,TABLA!$E:$E,"D214")+SUMIFS(TABLA!$F:$F,TABLA!$A:$A,H$8,TABLA!$E:$E,"D31")</f>
        <v>2168.9654174996031</v>
      </c>
      <c r="I42" s="123">
        <f>SUMIFS(TABLA!$F:$F,TABLA!$A:$A,I$8,TABLA!$E:$E,"D211")+SUMIFS(TABLA!$F:$F,TABLA!$A:$A,I$8,TABLA!$E:$E,"D212")+SUMIFS(TABLA!$F:$F,TABLA!$A:$A,I$8,TABLA!$E:$E,"D214")+SUMIFS(TABLA!$F:$F,TABLA!$A:$A,I$8,TABLA!$E:$E,"D31")</f>
        <v>2138.5641793531258</v>
      </c>
      <c r="J42" s="123">
        <f>'7. PIBTRIM CORRIENTE 18-25'!U43</f>
        <v>2226.633325351183</v>
      </c>
      <c r="K42" s="48">
        <f t="shared" si="11"/>
        <v>-5.2252138034196065</v>
      </c>
      <c r="L42" s="48">
        <f t="shared" si="12"/>
        <v>-34.707080353793913</v>
      </c>
      <c r="M42" s="141">
        <f t="shared" si="13"/>
        <v>26.794024317948484</v>
      </c>
      <c r="N42" s="141">
        <f t="shared" si="14"/>
        <v>20.316412788988728</v>
      </c>
      <c r="O42" s="141">
        <f t="shared" si="15"/>
        <v>-7.502243229640726E-2</v>
      </c>
      <c r="P42" s="141">
        <f t="shared" si="16"/>
        <v>-1.4016469742299478</v>
      </c>
      <c r="Q42" s="308">
        <f t="shared" si="17"/>
        <v>4.1181436988576365</v>
      </c>
      <c r="R42" s="48">
        <f t="shared" si="18"/>
        <v>3.4156602292463574</v>
      </c>
      <c r="S42" s="48">
        <f t="shared" si="18"/>
        <v>3.1229435315647986</v>
      </c>
      <c r="T42" s="141">
        <f t="shared" si="18"/>
        <v>2.493585752115659</v>
      </c>
      <c r="U42" s="141">
        <f t="shared" si="18"/>
        <v>2.6768068945532044</v>
      </c>
      <c r="V42" s="141">
        <f t="shared" si="18"/>
        <v>2.8381453843187567</v>
      </c>
      <c r="W42" s="141">
        <f t="shared" si="18"/>
        <v>2.5878888464047747</v>
      </c>
      <c r="X42" s="221">
        <f t="shared" si="18"/>
        <v>2.4716439247732573</v>
      </c>
      <c r="Y42" s="221">
        <f t="shared" si="18"/>
        <v>2.4613842551164935</v>
      </c>
    </row>
    <row r="43" spans="1:25" ht="24.75" customHeight="1">
      <c r="A43" s="165"/>
      <c r="B43" s="166" t="s">
        <v>25</v>
      </c>
      <c r="C43" s="47">
        <f>C41+C42</f>
        <v>67316.471181248766</v>
      </c>
      <c r="D43" s="47">
        <f t="shared" ref="D43:H43" si="21">D41+D42</f>
        <v>69778.991192557034</v>
      </c>
      <c r="E43" s="122">
        <f t="shared" si="21"/>
        <v>57059.846521532629</v>
      </c>
      <c r="F43" s="122">
        <f t="shared" si="21"/>
        <v>67396.392506237797</v>
      </c>
      <c r="G43" s="122">
        <f t="shared" si="21"/>
        <v>76479.304470937466</v>
      </c>
      <c r="H43" s="122">
        <f t="shared" si="21"/>
        <v>83812.155244335125</v>
      </c>
      <c r="I43" s="122">
        <f t="shared" ref="I43:J43" si="22">I41+I42</f>
        <v>86523.959131747208</v>
      </c>
      <c r="J43" s="122">
        <f t="shared" si="22"/>
        <v>90462.645997782252</v>
      </c>
      <c r="K43" s="47">
        <f t="shared" si="11"/>
        <v>3.6581240342767956</v>
      </c>
      <c r="L43" s="47">
        <f t="shared" si="12"/>
        <v>-18.227756597864214</v>
      </c>
      <c r="M43" s="140">
        <f t="shared" si="13"/>
        <v>18.11527127189953</v>
      </c>
      <c r="N43" s="140">
        <f t="shared" si="14"/>
        <v>13.476851841675369</v>
      </c>
      <c r="O43" s="140">
        <f t="shared" si="15"/>
        <v>9.5880196925485706</v>
      </c>
      <c r="P43" s="140">
        <f t="shared" si="16"/>
        <v>3.2355735030395607</v>
      </c>
      <c r="Q43" s="309">
        <f t="shared" si="17"/>
        <v>4.5521343516397934</v>
      </c>
      <c r="R43" s="47">
        <f t="shared" si="18"/>
        <v>100</v>
      </c>
      <c r="S43" s="47">
        <f t="shared" si="18"/>
        <v>100</v>
      </c>
      <c r="T43" s="140">
        <f t="shared" si="18"/>
        <v>100</v>
      </c>
      <c r="U43" s="140">
        <f t="shared" si="18"/>
        <v>100</v>
      </c>
      <c r="V43" s="140">
        <f t="shared" si="18"/>
        <v>100</v>
      </c>
      <c r="W43" s="140">
        <f t="shared" si="18"/>
        <v>100</v>
      </c>
      <c r="X43" s="140">
        <f t="shared" si="18"/>
        <v>100</v>
      </c>
      <c r="Y43" s="140">
        <f t="shared" si="18"/>
        <v>100</v>
      </c>
    </row>
    <row r="44" spans="1:25" ht="15" customHeight="1">
      <c r="A44" s="43" t="s">
        <v>507</v>
      </c>
      <c r="B44" s="124"/>
      <c r="C44" s="125"/>
      <c r="D44" s="125"/>
      <c r="E44" s="125"/>
      <c r="F44" s="125"/>
      <c r="G44" s="125"/>
      <c r="H44" s="125"/>
      <c r="I44" s="125"/>
      <c r="J44" s="125"/>
      <c r="K44" s="76"/>
      <c r="L44" s="77"/>
      <c r="M44" s="76"/>
      <c r="N44" s="76"/>
      <c r="O44" s="76"/>
    </row>
    <row r="45" spans="1:25" ht="15" customHeight="1">
      <c r="A45" s="43" t="s">
        <v>32</v>
      </c>
      <c r="B45" s="144"/>
      <c r="C45" s="125"/>
      <c r="K45" s="76"/>
      <c r="L45" s="77"/>
      <c r="M45" s="76"/>
      <c r="N45" s="76"/>
      <c r="O45" s="76"/>
    </row>
    <row r="46" spans="1:25" ht="15" customHeight="1">
      <c r="A46" s="126" t="s">
        <v>24</v>
      </c>
      <c r="L46" s="43"/>
    </row>
    <row r="47" spans="1:25" ht="15" customHeight="1">
      <c r="A47" s="127" t="s">
        <v>28</v>
      </c>
      <c r="L47" s="43"/>
    </row>
  </sheetData>
  <mergeCells count="6">
    <mergeCell ref="R6:Y7"/>
    <mergeCell ref="A6:A8"/>
    <mergeCell ref="B6:B8"/>
    <mergeCell ref="C6:J6"/>
    <mergeCell ref="C7:J7"/>
    <mergeCell ref="K6:Q7"/>
  </mergeCells>
  <printOptions horizontalCentered="1"/>
  <pageMargins left="0.11811023622047245" right="0.11811023622047245" top="0.11811023622047245" bottom="0.11811023622047245" header="0.31496062992125984" footer="0.31496062992125984"/>
  <pageSetup paperSize="5" scale="54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K40"/>
  <sheetViews>
    <sheetView showGridLines="0" zoomScaleNormal="100" zoomScaleSheetLayoutView="100" workbookViewId="0">
      <pane ySplit="9" topLeftCell="A10" activePane="bottomLeft" state="frozen"/>
      <selection pane="bottomLeft"/>
    </sheetView>
  </sheetViews>
  <sheetFormatPr baseColWidth="10" defaultColWidth="11.42578125" defaultRowHeight="21" customHeight="1"/>
  <cols>
    <col min="1" max="1" width="30.85546875" style="1" customWidth="1"/>
    <col min="2" max="5" width="21" style="1" customWidth="1"/>
    <col min="6" max="6" width="13.28515625" style="1" customWidth="1"/>
    <col min="7" max="7" width="14.140625" style="1" customWidth="1"/>
    <col min="8" max="8" width="14.5703125" style="1" customWidth="1"/>
    <col min="9" max="16384" width="11.42578125" style="1"/>
  </cols>
  <sheetData>
    <row r="1" spans="1:11" s="13" customFormat="1" ht="17.100000000000001" customHeight="1">
      <c r="A1" s="281" t="s">
        <v>460</v>
      </c>
      <c r="B1" s="151"/>
      <c r="C1" s="151"/>
      <c r="D1" s="151"/>
      <c r="E1" s="151"/>
      <c r="F1" s="9"/>
      <c r="G1" s="9"/>
      <c r="H1" s="9"/>
      <c r="I1" s="9"/>
      <c r="J1" s="9"/>
      <c r="K1" s="9"/>
    </row>
    <row r="2" spans="1:11" s="13" customFormat="1" ht="16.5" customHeight="1">
      <c r="A2" s="281" t="s">
        <v>474</v>
      </c>
      <c r="B2" s="172"/>
      <c r="C2" s="172"/>
      <c r="D2" s="172"/>
      <c r="E2" s="172"/>
      <c r="F2" s="10"/>
      <c r="G2" s="10"/>
      <c r="H2" s="10"/>
      <c r="I2" s="10"/>
      <c r="J2" s="10"/>
      <c r="K2" s="10"/>
    </row>
    <row r="3" spans="1:11" s="13" customFormat="1" ht="16.5" customHeight="1">
      <c r="A3" s="281" t="s">
        <v>475</v>
      </c>
      <c r="B3" s="172"/>
      <c r="C3" s="172"/>
      <c r="D3" s="172"/>
      <c r="E3" s="172"/>
      <c r="F3" s="10"/>
      <c r="G3" s="10"/>
      <c r="H3" s="10"/>
      <c r="I3" s="10"/>
      <c r="J3" s="10"/>
      <c r="K3" s="10"/>
    </row>
    <row r="4" spans="1:11" s="13" customFormat="1" ht="17.100000000000001" customHeight="1">
      <c r="A4" s="281" t="s">
        <v>459</v>
      </c>
      <c r="B4" s="151"/>
      <c r="C4" s="151"/>
      <c r="D4" s="151"/>
      <c r="E4" s="151"/>
      <c r="F4" s="9"/>
      <c r="G4" s="9"/>
      <c r="H4" s="9"/>
      <c r="I4" s="9"/>
      <c r="J4" s="9"/>
      <c r="K4" s="9"/>
    </row>
    <row r="5" spans="1:11" s="11" customFormat="1" ht="16.5" customHeight="1">
      <c r="A5" s="282" t="s">
        <v>531</v>
      </c>
      <c r="B5" s="292"/>
      <c r="C5" s="292"/>
      <c r="D5" s="292"/>
      <c r="F5" s="291"/>
    </row>
    <row r="6" spans="1:11" s="11" customFormat="1" ht="13.5" thickBot="1">
      <c r="A6" s="204"/>
      <c r="B6" s="204"/>
      <c r="C6" s="204"/>
      <c r="D6" s="204"/>
      <c r="E6" s="204"/>
      <c r="F6" s="14"/>
    </row>
    <row r="7" spans="1:11" ht="21" customHeight="1" thickTop="1">
      <c r="A7" s="469" t="s">
        <v>10</v>
      </c>
      <c r="B7" s="464" t="s">
        <v>104</v>
      </c>
      <c r="C7" s="465"/>
      <c r="D7" s="465" t="s">
        <v>0</v>
      </c>
      <c r="E7" s="467"/>
      <c r="F7" s="14"/>
    </row>
    <row r="8" spans="1:11" ht="21" customHeight="1">
      <c r="A8" s="470"/>
      <c r="B8" s="466"/>
      <c r="C8" s="466"/>
      <c r="D8" s="466"/>
      <c r="E8" s="468"/>
      <c r="F8" s="14"/>
    </row>
    <row r="9" spans="1:11" ht="53.25" customHeight="1" thickBot="1">
      <c r="A9" s="471"/>
      <c r="B9" s="186" t="s">
        <v>129</v>
      </c>
      <c r="C9" s="187" t="s">
        <v>127</v>
      </c>
      <c r="D9" s="188" t="s">
        <v>102</v>
      </c>
      <c r="E9" s="189" t="s">
        <v>103</v>
      </c>
      <c r="F9" s="14"/>
    </row>
    <row r="10" spans="1:11" ht="24.75" customHeight="1" thickTop="1">
      <c r="A10" s="200" t="s">
        <v>39</v>
      </c>
      <c r="B10" s="32">
        <f>+'1. PIBC'!C43</f>
        <v>67316.471181248766</v>
      </c>
      <c r="C10" s="32">
        <f>B10*1000000/SUMIFS(TABLA!$F:$F,TABLA!$A:$A,$A10,TABLA!$B:$B,"POB_EST")</f>
        <v>16186.57938662555</v>
      </c>
      <c r="D10" s="75" t="s">
        <v>77</v>
      </c>
      <c r="E10" s="74" t="s">
        <v>77</v>
      </c>
      <c r="F10" s="136"/>
      <c r="G10" s="224"/>
    </row>
    <row r="11" spans="1:11" ht="24.75" customHeight="1">
      <c r="A11" s="147" t="s">
        <v>122</v>
      </c>
      <c r="B11" s="32">
        <f>+'1. PIBC'!D43</f>
        <v>69778.991192557034</v>
      </c>
      <c r="C11" s="32">
        <f>B11*1000000/SUMIFS(TABLA!$F:$F,TABLA!$A:$A,$A11,TABLA!$B:$B,"POB_EST")</f>
        <v>16539.977925650335</v>
      </c>
      <c r="D11" s="32">
        <f>+B11/B10*100-100</f>
        <v>3.6581240342767956</v>
      </c>
      <c r="E11" s="34">
        <f>+C11/C10*100-100</f>
        <v>2.1832811651162558</v>
      </c>
      <c r="F11" s="136"/>
      <c r="G11" s="224"/>
    </row>
    <row r="12" spans="1:11" ht="24.75" customHeight="1">
      <c r="A12" s="147" t="s">
        <v>123</v>
      </c>
      <c r="B12" s="32">
        <f>+'1. PIBC'!E43</f>
        <v>57059.846521532629</v>
      </c>
      <c r="C12" s="32">
        <f>B12*1000000/SUMIFS(TABLA!$F:$F,TABLA!$A:$A,$A12,TABLA!$B:$B,"POB_EST")</f>
        <v>13336.41381828506</v>
      </c>
      <c r="D12" s="32">
        <f t="shared" ref="D12:D15" si="0">+B12/B11*100-100</f>
        <v>-18.227756597864214</v>
      </c>
      <c r="E12" s="35">
        <f t="shared" ref="E12:E15" si="1">+C12/C11*100-100</f>
        <v>-19.36861174643505</v>
      </c>
      <c r="F12" s="136"/>
      <c r="G12" s="224"/>
    </row>
    <row r="13" spans="1:11" ht="24.75" customHeight="1">
      <c r="A13" s="147" t="s">
        <v>124</v>
      </c>
      <c r="B13" s="32">
        <f>+'1. PIBC'!F43</f>
        <v>67396.392506237797</v>
      </c>
      <c r="C13" s="32">
        <f>B13*1000000/SUMIFS(TABLA!$F:$F,TABLA!$A:$A,$A13,TABLA!$B:$B,"POB_EST")</f>
        <v>15538.409940466212</v>
      </c>
      <c r="D13" s="32">
        <f t="shared" si="0"/>
        <v>18.11527127189953</v>
      </c>
      <c r="E13" s="34">
        <f t="shared" si="1"/>
        <v>16.51115623873396</v>
      </c>
      <c r="F13" s="136"/>
      <c r="G13" s="224"/>
    </row>
    <row r="14" spans="1:11" ht="24.75" customHeight="1">
      <c r="A14" s="147" t="s">
        <v>470</v>
      </c>
      <c r="B14" s="79">
        <f>+'1. PIBC'!G43</f>
        <v>76479.304470937466</v>
      </c>
      <c r="C14" s="79">
        <f>B14*1000000/SUMIFS(TABLA!$F:$F,TABLA!$A:$A,$A14,TABLA!$B:$B,"POB_EST")</f>
        <v>17399.795439277728</v>
      </c>
      <c r="D14" s="79">
        <f t="shared" si="0"/>
        <v>13.476851841675369</v>
      </c>
      <c r="E14" s="34">
        <f t="shared" si="1"/>
        <v>11.979253385276991</v>
      </c>
      <c r="F14" s="136"/>
      <c r="G14" s="224"/>
    </row>
    <row r="15" spans="1:11" ht="24.75" customHeight="1">
      <c r="A15" s="147" t="s">
        <v>136</v>
      </c>
      <c r="B15" s="101">
        <f>+'1. PIBC'!H43</f>
        <v>83812.155244335125</v>
      </c>
      <c r="C15" s="101">
        <f>B15*1000000/SUMIFS(TABLA!$F:$F,TABLA!$A:$A,$A15,TABLA!$B:$B,"POB_EST")</f>
        <v>18822.25169164261</v>
      </c>
      <c r="D15" s="101">
        <f t="shared" si="0"/>
        <v>9.5880196925485706</v>
      </c>
      <c r="E15" s="102">
        <f t="shared" si="1"/>
        <v>8.1751320429542318</v>
      </c>
      <c r="F15" s="136"/>
      <c r="G15" s="224"/>
    </row>
    <row r="16" spans="1:11" ht="24.75" customHeight="1">
      <c r="A16" s="147" t="s">
        <v>88</v>
      </c>
      <c r="B16" s="287">
        <f>+'1. PIBC'!I43</f>
        <v>86523.959131747208</v>
      </c>
      <c r="C16" s="287">
        <f>B16*1000000/SUMIFS(TABLA!$F:$F,TABLA!$A:$A,$A16,TABLA!$B:$B,"POB_EST")</f>
        <v>19186.912856050898</v>
      </c>
      <c r="D16" s="287">
        <f>+B16/B15*100-100</f>
        <v>3.2355735030395607</v>
      </c>
      <c r="E16" s="288">
        <f>+C16/C15*100-100</f>
        <v>1.9373939440529426</v>
      </c>
      <c r="F16" s="99"/>
      <c r="G16" s="224"/>
    </row>
    <row r="17" spans="1:7" ht="24.75" customHeight="1">
      <c r="A17" s="147" t="s">
        <v>457</v>
      </c>
      <c r="B17" s="103">
        <f>+'1. PIBC'!J43</f>
        <v>90462.645997782252</v>
      </c>
      <c r="C17" s="103">
        <f>B17*1000000/SUMIFS(TABLA!$F:$F,TABLA!$A:$A,$A17,TABLA!$B:$B,"POB_EST")</f>
        <v>19672.785000273412</v>
      </c>
      <c r="D17" s="103">
        <f>+B17/B16*100-100</f>
        <v>4.5521343516397934</v>
      </c>
      <c r="E17" s="104">
        <f>+C17/C16*100-100</f>
        <v>2.5323101630145146</v>
      </c>
      <c r="F17" s="99"/>
      <c r="G17" s="224"/>
    </row>
    <row r="18" spans="1:7" ht="15" customHeight="1">
      <c r="A18" s="135" t="s">
        <v>526</v>
      </c>
      <c r="B18" s="135"/>
      <c r="C18" s="135"/>
      <c r="D18" s="135"/>
      <c r="E18" s="135"/>
      <c r="G18" s="201"/>
    </row>
    <row r="19" spans="1:7" ht="15" customHeight="1">
      <c r="A19" s="247" t="s">
        <v>548</v>
      </c>
      <c r="B19" s="247"/>
      <c r="C19" s="247"/>
      <c r="D19" s="247"/>
      <c r="E19" s="247"/>
      <c r="G19" s="201"/>
    </row>
    <row r="20" spans="1:7" ht="15" customHeight="1">
      <c r="A20" s="1" t="s">
        <v>40</v>
      </c>
      <c r="G20" s="201"/>
    </row>
    <row r="21" spans="1:7" ht="15" customHeight="1">
      <c r="A21" s="13" t="s">
        <v>24</v>
      </c>
    </row>
    <row r="22" spans="1:7" ht="15" customHeight="1">
      <c r="A22" s="1" t="s">
        <v>28</v>
      </c>
    </row>
    <row r="23" spans="1:7" ht="21" customHeight="1">
      <c r="B23" s="226"/>
    </row>
    <row r="24" spans="1:7" ht="21" customHeight="1">
      <c r="B24" s="225"/>
    </row>
    <row r="25" spans="1:7" ht="21" customHeight="1">
      <c r="B25" s="16"/>
    </row>
    <row r="26" spans="1:7" ht="21" customHeight="1">
      <c r="B26" s="16"/>
    </row>
    <row r="27" spans="1:7" ht="21" customHeight="1">
      <c r="B27" s="16"/>
    </row>
    <row r="28" spans="1:7" ht="21" customHeight="1">
      <c r="B28" s="16"/>
    </row>
    <row r="29" spans="1:7" ht="21" customHeight="1">
      <c r="B29" s="16"/>
    </row>
    <row r="30" spans="1:7" ht="21" customHeight="1">
      <c r="B30" s="16"/>
    </row>
    <row r="31" spans="1:7" ht="21" customHeight="1">
      <c r="B31" s="16"/>
    </row>
    <row r="32" spans="1:7" ht="21" customHeight="1">
      <c r="B32" s="16"/>
    </row>
    <row r="33" spans="1:2" ht="21" customHeight="1">
      <c r="B33" s="16"/>
    </row>
    <row r="34" spans="1:2" ht="21" customHeight="1">
      <c r="B34" s="16"/>
    </row>
    <row r="35" spans="1:2" ht="21" customHeight="1">
      <c r="B35" s="16"/>
    </row>
    <row r="36" spans="1:2" ht="21" customHeight="1">
      <c r="B36" s="16"/>
    </row>
    <row r="37" spans="1:2" ht="21" customHeight="1">
      <c r="B37" s="16"/>
    </row>
    <row r="38" spans="1:2" ht="21" customHeight="1">
      <c r="B38" s="16"/>
    </row>
    <row r="39" spans="1:2" ht="21" customHeight="1">
      <c r="A39" s="17"/>
    </row>
    <row r="40" spans="1:2" ht="21" customHeight="1">
      <c r="A40" s="18"/>
    </row>
  </sheetData>
  <mergeCells count="3">
    <mergeCell ref="B7:C8"/>
    <mergeCell ref="D7:E8"/>
    <mergeCell ref="A7:A9"/>
  </mergeCells>
  <printOptions horizontalCentered="1"/>
  <pageMargins left="0.39370078740157483" right="0.39370078740157483" top="0.78740157480314965" bottom="0.78740157480314965" header="0" footer="0"/>
  <pageSetup scale="75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61"/>
  <sheetViews>
    <sheetView showGridLines="0" zoomScaleNormal="100" zoomScaleSheetLayoutView="100" workbookViewId="0">
      <pane ySplit="8" topLeftCell="A9" activePane="bottomLeft" state="frozen"/>
      <selection pane="bottomLeft"/>
    </sheetView>
  </sheetViews>
  <sheetFormatPr baseColWidth="10" defaultColWidth="9.7109375" defaultRowHeight="12.75"/>
  <cols>
    <col min="1" max="1" width="10.7109375" style="43" customWidth="1"/>
    <col min="2" max="2" width="54.42578125" style="43" customWidth="1"/>
    <col min="3" max="25" width="10.42578125" style="43" customWidth="1"/>
    <col min="26" max="27" width="9.7109375" style="43" customWidth="1"/>
    <col min="28" max="243" width="9.7109375" style="43"/>
    <col min="244" max="244" width="16.5703125" style="43" customWidth="1"/>
    <col min="245" max="245" width="76.42578125" style="43" customWidth="1"/>
    <col min="246" max="259" width="0" style="43" hidden="1" customWidth="1"/>
    <col min="260" max="260" width="19.28515625" style="43" customWidth="1"/>
    <col min="261" max="261" width="0" style="43" hidden="1" customWidth="1"/>
    <col min="262" max="263" width="19.28515625" style="43" customWidth="1"/>
    <col min="264" max="265" width="16" style="43" customWidth="1"/>
    <col min="266" max="499" width="9.7109375" style="43"/>
    <col min="500" max="500" width="16.5703125" style="43" customWidth="1"/>
    <col min="501" max="501" width="76.42578125" style="43" customWidth="1"/>
    <col min="502" max="515" width="0" style="43" hidden="1" customWidth="1"/>
    <col min="516" max="516" width="19.28515625" style="43" customWidth="1"/>
    <col min="517" max="517" width="0" style="43" hidden="1" customWidth="1"/>
    <col min="518" max="519" width="19.28515625" style="43" customWidth="1"/>
    <col min="520" max="521" width="16" style="43" customWidth="1"/>
    <col min="522" max="755" width="9.7109375" style="43"/>
    <col min="756" max="756" width="16.5703125" style="43" customWidth="1"/>
    <col min="757" max="757" width="76.42578125" style="43" customWidth="1"/>
    <col min="758" max="771" width="0" style="43" hidden="1" customWidth="1"/>
    <col min="772" max="772" width="19.28515625" style="43" customWidth="1"/>
    <col min="773" max="773" width="0" style="43" hidden="1" customWidth="1"/>
    <col min="774" max="775" width="19.28515625" style="43" customWidth="1"/>
    <col min="776" max="777" width="16" style="43" customWidth="1"/>
    <col min="778" max="1011" width="9.7109375" style="43"/>
    <col min="1012" max="1012" width="16.5703125" style="43" customWidth="1"/>
    <col min="1013" max="1013" width="76.42578125" style="43" customWidth="1"/>
    <col min="1014" max="1027" width="0" style="43" hidden="1" customWidth="1"/>
    <col min="1028" max="1028" width="19.28515625" style="43" customWidth="1"/>
    <col min="1029" max="1029" width="0" style="43" hidden="1" customWidth="1"/>
    <col min="1030" max="1031" width="19.28515625" style="43" customWidth="1"/>
    <col min="1032" max="1033" width="16" style="43" customWidth="1"/>
    <col min="1034" max="1267" width="9.7109375" style="43"/>
    <col min="1268" max="1268" width="16.5703125" style="43" customWidth="1"/>
    <col min="1269" max="1269" width="76.42578125" style="43" customWidth="1"/>
    <col min="1270" max="1283" width="0" style="43" hidden="1" customWidth="1"/>
    <col min="1284" max="1284" width="19.28515625" style="43" customWidth="1"/>
    <col min="1285" max="1285" width="0" style="43" hidden="1" customWidth="1"/>
    <col min="1286" max="1287" width="19.28515625" style="43" customWidth="1"/>
    <col min="1288" max="1289" width="16" style="43" customWidth="1"/>
    <col min="1290" max="1523" width="9.7109375" style="43"/>
    <col min="1524" max="1524" width="16.5703125" style="43" customWidth="1"/>
    <col min="1525" max="1525" width="76.42578125" style="43" customWidth="1"/>
    <col min="1526" max="1539" width="0" style="43" hidden="1" customWidth="1"/>
    <col min="1540" max="1540" width="19.28515625" style="43" customWidth="1"/>
    <col min="1541" max="1541" width="0" style="43" hidden="1" customWidth="1"/>
    <col min="1542" max="1543" width="19.28515625" style="43" customWidth="1"/>
    <col min="1544" max="1545" width="16" style="43" customWidth="1"/>
    <col min="1546" max="1779" width="9.7109375" style="43"/>
    <col min="1780" max="1780" width="16.5703125" style="43" customWidth="1"/>
    <col min="1781" max="1781" width="76.42578125" style="43" customWidth="1"/>
    <col min="1782" max="1795" width="0" style="43" hidden="1" customWidth="1"/>
    <col min="1796" max="1796" width="19.28515625" style="43" customWidth="1"/>
    <col min="1797" max="1797" width="0" style="43" hidden="1" customWidth="1"/>
    <col min="1798" max="1799" width="19.28515625" style="43" customWidth="1"/>
    <col min="1800" max="1801" width="16" style="43" customWidth="1"/>
    <col min="1802" max="2035" width="9.7109375" style="43"/>
    <col min="2036" max="2036" width="16.5703125" style="43" customWidth="1"/>
    <col min="2037" max="2037" width="76.42578125" style="43" customWidth="1"/>
    <col min="2038" max="2051" width="0" style="43" hidden="1" customWidth="1"/>
    <col min="2052" max="2052" width="19.28515625" style="43" customWidth="1"/>
    <col min="2053" max="2053" width="0" style="43" hidden="1" customWidth="1"/>
    <col min="2054" max="2055" width="19.28515625" style="43" customWidth="1"/>
    <col min="2056" max="2057" width="16" style="43" customWidth="1"/>
    <col min="2058" max="2291" width="9.7109375" style="43"/>
    <col min="2292" max="2292" width="16.5703125" style="43" customWidth="1"/>
    <col min="2293" max="2293" width="76.42578125" style="43" customWidth="1"/>
    <col min="2294" max="2307" width="0" style="43" hidden="1" customWidth="1"/>
    <col min="2308" max="2308" width="19.28515625" style="43" customWidth="1"/>
    <col min="2309" max="2309" width="0" style="43" hidden="1" customWidth="1"/>
    <col min="2310" max="2311" width="19.28515625" style="43" customWidth="1"/>
    <col min="2312" max="2313" width="16" style="43" customWidth="1"/>
    <col min="2314" max="2547" width="9.7109375" style="43"/>
    <col min="2548" max="2548" width="16.5703125" style="43" customWidth="1"/>
    <col min="2549" max="2549" width="76.42578125" style="43" customWidth="1"/>
    <col min="2550" max="2563" width="0" style="43" hidden="1" customWidth="1"/>
    <col min="2564" max="2564" width="19.28515625" style="43" customWidth="1"/>
    <col min="2565" max="2565" width="0" style="43" hidden="1" customWidth="1"/>
    <col min="2566" max="2567" width="19.28515625" style="43" customWidth="1"/>
    <col min="2568" max="2569" width="16" style="43" customWidth="1"/>
    <col min="2570" max="2803" width="9.7109375" style="43"/>
    <col min="2804" max="2804" width="16.5703125" style="43" customWidth="1"/>
    <col min="2805" max="2805" width="76.42578125" style="43" customWidth="1"/>
    <col min="2806" max="2819" width="0" style="43" hidden="1" customWidth="1"/>
    <col min="2820" max="2820" width="19.28515625" style="43" customWidth="1"/>
    <col min="2821" max="2821" width="0" style="43" hidden="1" customWidth="1"/>
    <col min="2822" max="2823" width="19.28515625" style="43" customWidth="1"/>
    <col min="2824" max="2825" width="16" style="43" customWidth="1"/>
    <col min="2826" max="3059" width="9.7109375" style="43"/>
    <col min="3060" max="3060" width="16.5703125" style="43" customWidth="1"/>
    <col min="3061" max="3061" width="76.42578125" style="43" customWidth="1"/>
    <col min="3062" max="3075" width="0" style="43" hidden="1" customWidth="1"/>
    <col min="3076" max="3076" width="19.28515625" style="43" customWidth="1"/>
    <col min="3077" max="3077" width="0" style="43" hidden="1" customWidth="1"/>
    <col min="3078" max="3079" width="19.28515625" style="43" customWidth="1"/>
    <col min="3080" max="3081" width="16" style="43" customWidth="1"/>
    <col min="3082" max="3315" width="9.7109375" style="43"/>
    <col min="3316" max="3316" width="16.5703125" style="43" customWidth="1"/>
    <col min="3317" max="3317" width="76.42578125" style="43" customWidth="1"/>
    <col min="3318" max="3331" width="0" style="43" hidden="1" customWidth="1"/>
    <col min="3332" max="3332" width="19.28515625" style="43" customWidth="1"/>
    <col min="3333" max="3333" width="0" style="43" hidden="1" customWidth="1"/>
    <col min="3334" max="3335" width="19.28515625" style="43" customWidth="1"/>
    <col min="3336" max="3337" width="16" style="43" customWidth="1"/>
    <col min="3338" max="3571" width="9.7109375" style="43"/>
    <col min="3572" max="3572" width="16.5703125" style="43" customWidth="1"/>
    <col min="3573" max="3573" width="76.42578125" style="43" customWidth="1"/>
    <col min="3574" max="3587" width="0" style="43" hidden="1" customWidth="1"/>
    <col min="3588" max="3588" width="19.28515625" style="43" customWidth="1"/>
    <col min="3589" max="3589" width="0" style="43" hidden="1" customWidth="1"/>
    <col min="3590" max="3591" width="19.28515625" style="43" customWidth="1"/>
    <col min="3592" max="3593" width="16" style="43" customWidth="1"/>
    <col min="3594" max="3827" width="9.7109375" style="43"/>
    <col min="3828" max="3828" width="16.5703125" style="43" customWidth="1"/>
    <col min="3829" max="3829" width="76.42578125" style="43" customWidth="1"/>
    <col min="3830" max="3843" width="0" style="43" hidden="1" customWidth="1"/>
    <col min="3844" max="3844" width="19.28515625" style="43" customWidth="1"/>
    <col min="3845" max="3845" width="0" style="43" hidden="1" customWidth="1"/>
    <col min="3846" max="3847" width="19.28515625" style="43" customWidth="1"/>
    <col min="3848" max="3849" width="16" style="43" customWidth="1"/>
    <col min="3850" max="4083" width="9.7109375" style="43"/>
    <col min="4084" max="4084" width="16.5703125" style="43" customWidth="1"/>
    <col min="4085" max="4085" width="76.42578125" style="43" customWidth="1"/>
    <col min="4086" max="4099" width="0" style="43" hidden="1" customWidth="1"/>
    <col min="4100" max="4100" width="19.28515625" style="43" customWidth="1"/>
    <col min="4101" max="4101" width="0" style="43" hidden="1" customWidth="1"/>
    <col min="4102" max="4103" width="19.28515625" style="43" customWidth="1"/>
    <col min="4104" max="4105" width="16" style="43" customWidth="1"/>
    <col min="4106" max="4339" width="9.7109375" style="43"/>
    <col min="4340" max="4340" width="16.5703125" style="43" customWidth="1"/>
    <col min="4341" max="4341" width="76.42578125" style="43" customWidth="1"/>
    <col min="4342" max="4355" width="0" style="43" hidden="1" customWidth="1"/>
    <col min="4356" max="4356" width="19.28515625" style="43" customWidth="1"/>
    <col min="4357" max="4357" width="0" style="43" hidden="1" customWidth="1"/>
    <col min="4358" max="4359" width="19.28515625" style="43" customWidth="1"/>
    <col min="4360" max="4361" width="16" style="43" customWidth="1"/>
    <col min="4362" max="4595" width="9.7109375" style="43"/>
    <col min="4596" max="4596" width="16.5703125" style="43" customWidth="1"/>
    <col min="4597" max="4597" width="76.42578125" style="43" customWidth="1"/>
    <col min="4598" max="4611" width="0" style="43" hidden="1" customWidth="1"/>
    <col min="4612" max="4612" width="19.28515625" style="43" customWidth="1"/>
    <col min="4613" max="4613" width="0" style="43" hidden="1" customWidth="1"/>
    <col min="4614" max="4615" width="19.28515625" style="43" customWidth="1"/>
    <col min="4616" max="4617" width="16" style="43" customWidth="1"/>
    <col min="4618" max="4851" width="9.7109375" style="43"/>
    <col min="4852" max="4852" width="16.5703125" style="43" customWidth="1"/>
    <col min="4853" max="4853" width="76.42578125" style="43" customWidth="1"/>
    <col min="4854" max="4867" width="0" style="43" hidden="1" customWidth="1"/>
    <col min="4868" max="4868" width="19.28515625" style="43" customWidth="1"/>
    <col min="4869" max="4869" width="0" style="43" hidden="1" customWidth="1"/>
    <col min="4870" max="4871" width="19.28515625" style="43" customWidth="1"/>
    <col min="4872" max="4873" width="16" style="43" customWidth="1"/>
    <col min="4874" max="5107" width="9.7109375" style="43"/>
    <col min="5108" max="5108" width="16.5703125" style="43" customWidth="1"/>
    <col min="5109" max="5109" width="76.42578125" style="43" customWidth="1"/>
    <col min="5110" max="5123" width="0" style="43" hidden="1" customWidth="1"/>
    <col min="5124" max="5124" width="19.28515625" style="43" customWidth="1"/>
    <col min="5125" max="5125" width="0" style="43" hidden="1" customWidth="1"/>
    <col min="5126" max="5127" width="19.28515625" style="43" customWidth="1"/>
    <col min="5128" max="5129" width="16" style="43" customWidth="1"/>
    <col min="5130" max="5363" width="9.7109375" style="43"/>
    <col min="5364" max="5364" width="16.5703125" style="43" customWidth="1"/>
    <col min="5365" max="5365" width="76.42578125" style="43" customWidth="1"/>
    <col min="5366" max="5379" width="0" style="43" hidden="1" customWidth="1"/>
    <col min="5380" max="5380" width="19.28515625" style="43" customWidth="1"/>
    <col min="5381" max="5381" width="0" style="43" hidden="1" customWidth="1"/>
    <col min="5382" max="5383" width="19.28515625" style="43" customWidth="1"/>
    <col min="5384" max="5385" width="16" style="43" customWidth="1"/>
    <col min="5386" max="5619" width="9.7109375" style="43"/>
    <col min="5620" max="5620" width="16.5703125" style="43" customWidth="1"/>
    <col min="5621" max="5621" width="76.42578125" style="43" customWidth="1"/>
    <col min="5622" max="5635" width="0" style="43" hidden="1" customWidth="1"/>
    <col min="5636" max="5636" width="19.28515625" style="43" customWidth="1"/>
    <col min="5637" max="5637" width="0" style="43" hidden="1" customWidth="1"/>
    <col min="5638" max="5639" width="19.28515625" style="43" customWidth="1"/>
    <col min="5640" max="5641" width="16" style="43" customWidth="1"/>
    <col min="5642" max="5875" width="9.7109375" style="43"/>
    <col min="5876" max="5876" width="16.5703125" style="43" customWidth="1"/>
    <col min="5877" max="5877" width="76.42578125" style="43" customWidth="1"/>
    <col min="5878" max="5891" width="0" style="43" hidden="1" customWidth="1"/>
    <col min="5892" max="5892" width="19.28515625" style="43" customWidth="1"/>
    <col min="5893" max="5893" width="0" style="43" hidden="1" customWidth="1"/>
    <col min="5894" max="5895" width="19.28515625" style="43" customWidth="1"/>
    <col min="5896" max="5897" width="16" style="43" customWidth="1"/>
    <col min="5898" max="6131" width="9.7109375" style="43"/>
    <col min="6132" max="6132" width="16.5703125" style="43" customWidth="1"/>
    <col min="6133" max="6133" width="76.42578125" style="43" customWidth="1"/>
    <col min="6134" max="6147" width="0" style="43" hidden="1" customWidth="1"/>
    <col min="6148" max="6148" width="19.28515625" style="43" customWidth="1"/>
    <col min="6149" max="6149" width="0" style="43" hidden="1" customWidth="1"/>
    <col min="6150" max="6151" width="19.28515625" style="43" customWidth="1"/>
    <col min="6152" max="6153" width="16" style="43" customWidth="1"/>
    <col min="6154" max="6387" width="9.7109375" style="43"/>
    <col min="6388" max="6388" width="16.5703125" style="43" customWidth="1"/>
    <col min="6389" max="6389" width="76.42578125" style="43" customWidth="1"/>
    <col min="6390" max="6403" width="0" style="43" hidden="1" customWidth="1"/>
    <col min="6404" max="6404" width="19.28515625" style="43" customWidth="1"/>
    <col min="6405" max="6405" width="0" style="43" hidden="1" customWidth="1"/>
    <col min="6406" max="6407" width="19.28515625" style="43" customWidth="1"/>
    <col min="6408" max="6409" width="16" style="43" customWidth="1"/>
    <col min="6410" max="6643" width="9.7109375" style="43"/>
    <col min="6644" max="6644" width="16.5703125" style="43" customWidth="1"/>
    <col min="6645" max="6645" width="76.42578125" style="43" customWidth="1"/>
    <col min="6646" max="6659" width="0" style="43" hidden="1" customWidth="1"/>
    <col min="6660" max="6660" width="19.28515625" style="43" customWidth="1"/>
    <col min="6661" max="6661" width="0" style="43" hidden="1" customWidth="1"/>
    <col min="6662" max="6663" width="19.28515625" style="43" customWidth="1"/>
    <col min="6664" max="6665" width="16" style="43" customWidth="1"/>
    <col min="6666" max="6899" width="9.7109375" style="43"/>
    <col min="6900" max="6900" width="16.5703125" style="43" customWidth="1"/>
    <col min="6901" max="6901" width="76.42578125" style="43" customWidth="1"/>
    <col min="6902" max="6915" width="0" style="43" hidden="1" customWidth="1"/>
    <col min="6916" max="6916" width="19.28515625" style="43" customWidth="1"/>
    <col min="6917" max="6917" width="0" style="43" hidden="1" customWidth="1"/>
    <col min="6918" max="6919" width="19.28515625" style="43" customWidth="1"/>
    <col min="6920" max="6921" width="16" style="43" customWidth="1"/>
    <col min="6922" max="7155" width="9.7109375" style="43"/>
    <col min="7156" max="7156" width="16.5703125" style="43" customWidth="1"/>
    <col min="7157" max="7157" width="76.42578125" style="43" customWidth="1"/>
    <col min="7158" max="7171" width="0" style="43" hidden="1" customWidth="1"/>
    <col min="7172" max="7172" width="19.28515625" style="43" customWidth="1"/>
    <col min="7173" max="7173" width="0" style="43" hidden="1" customWidth="1"/>
    <col min="7174" max="7175" width="19.28515625" style="43" customWidth="1"/>
    <col min="7176" max="7177" width="16" style="43" customWidth="1"/>
    <col min="7178" max="7411" width="9.7109375" style="43"/>
    <col min="7412" max="7412" width="16.5703125" style="43" customWidth="1"/>
    <col min="7413" max="7413" width="76.42578125" style="43" customWidth="1"/>
    <col min="7414" max="7427" width="0" style="43" hidden="1" customWidth="1"/>
    <col min="7428" max="7428" width="19.28515625" style="43" customWidth="1"/>
    <col min="7429" max="7429" width="0" style="43" hidden="1" customWidth="1"/>
    <col min="7430" max="7431" width="19.28515625" style="43" customWidth="1"/>
    <col min="7432" max="7433" width="16" style="43" customWidth="1"/>
    <col min="7434" max="7667" width="9.7109375" style="43"/>
    <col min="7668" max="7668" width="16.5703125" style="43" customWidth="1"/>
    <col min="7669" max="7669" width="76.42578125" style="43" customWidth="1"/>
    <col min="7670" max="7683" width="0" style="43" hidden="1" customWidth="1"/>
    <col min="7684" max="7684" width="19.28515625" style="43" customWidth="1"/>
    <col min="7685" max="7685" width="0" style="43" hidden="1" customWidth="1"/>
    <col min="7686" max="7687" width="19.28515625" style="43" customWidth="1"/>
    <col min="7688" max="7689" width="16" style="43" customWidth="1"/>
    <col min="7690" max="7923" width="9.7109375" style="43"/>
    <col min="7924" max="7924" width="16.5703125" style="43" customWidth="1"/>
    <col min="7925" max="7925" width="76.42578125" style="43" customWidth="1"/>
    <col min="7926" max="7939" width="0" style="43" hidden="1" customWidth="1"/>
    <col min="7940" max="7940" width="19.28515625" style="43" customWidth="1"/>
    <col min="7941" max="7941" width="0" style="43" hidden="1" customWidth="1"/>
    <col min="7942" max="7943" width="19.28515625" style="43" customWidth="1"/>
    <col min="7944" max="7945" width="16" style="43" customWidth="1"/>
    <col min="7946" max="8179" width="9.7109375" style="43"/>
    <col min="8180" max="8180" width="16.5703125" style="43" customWidth="1"/>
    <col min="8181" max="8181" width="76.42578125" style="43" customWidth="1"/>
    <col min="8182" max="8195" width="0" style="43" hidden="1" customWidth="1"/>
    <col min="8196" max="8196" width="19.28515625" style="43" customWidth="1"/>
    <col min="8197" max="8197" width="0" style="43" hidden="1" customWidth="1"/>
    <col min="8198" max="8199" width="19.28515625" style="43" customWidth="1"/>
    <col min="8200" max="8201" width="16" style="43" customWidth="1"/>
    <col min="8202" max="8435" width="9.7109375" style="43"/>
    <col min="8436" max="8436" width="16.5703125" style="43" customWidth="1"/>
    <col min="8437" max="8437" width="76.42578125" style="43" customWidth="1"/>
    <col min="8438" max="8451" width="0" style="43" hidden="1" customWidth="1"/>
    <col min="8452" max="8452" width="19.28515625" style="43" customWidth="1"/>
    <col min="8453" max="8453" width="0" style="43" hidden="1" customWidth="1"/>
    <col min="8454" max="8455" width="19.28515625" style="43" customWidth="1"/>
    <col min="8456" max="8457" width="16" style="43" customWidth="1"/>
    <col min="8458" max="8691" width="9.7109375" style="43"/>
    <col min="8692" max="8692" width="16.5703125" style="43" customWidth="1"/>
    <col min="8693" max="8693" width="76.42578125" style="43" customWidth="1"/>
    <col min="8694" max="8707" width="0" style="43" hidden="1" customWidth="1"/>
    <col min="8708" max="8708" width="19.28515625" style="43" customWidth="1"/>
    <col min="8709" max="8709" width="0" style="43" hidden="1" customWidth="1"/>
    <col min="8710" max="8711" width="19.28515625" style="43" customWidth="1"/>
    <col min="8712" max="8713" width="16" style="43" customWidth="1"/>
    <col min="8714" max="8947" width="9.7109375" style="43"/>
    <col min="8948" max="8948" width="16.5703125" style="43" customWidth="1"/>
    <col min="8949" max="8949" width="76.42578125" style="43" customWidth="1"/>
    <col min="8950" max="8963" width="0" style="43" hidden="1" customWidth="1"/>
    <col min="8964" max="8964" width="19.28515625" style="43" customWidth="1"/>
    <col min="8965" max="8965" width="0" style="43" hidden="1" customWidth="1"/>
    <col min="8966" max="8967" width="19.28515625" style="43" customWidth="1"/>
    <col min="8968" max="8969" width="16" style="43" customWidth="1"/>
    <col min="8970" max="9203" width="9.7109375" style="43"/>
    <col min="9204" max="9204" width="16.5703125" style="43" customWidth="1"/>
    <col min="9205" max="9205" width="76.42578125" style="43" customWidth="1"/>
    <col min="9206" max="9219" width="0" style="43" hidden="1" customWidth="1"/>
    <col min="9220" max="9220" width="19.28515625" style="43" customWidth="1"/>
    <col min="9221" max="9221" width="0" style="43" hidden="1" customWidth="1"/>
    <col min="9222" max="9223" width="19.28515625" style="43" customWidth="1"/>
    <col min="9224" max="9225" width="16" style="43" customWidth="1"/>
    <col min="9226" max="9459" width="9.7109375" style="43"/>
    <col min="9460" max="9460" width="16.5703125" style="43" customWidth="1"/>
    <col min="9461" max="9461" width="76.42578125" style="43" customWidth="1"/>
    <col min="9462" max="9475" width="0" style="43" hidden="1" customWidth="1"/>
    <col min="9476" max="9476" width="19.28515625" style="43" customWidth="1"/>
    <col min="9477" max="9477" width="0" style="43" hidden="1" customWidth="1"/>
    <col min="9478" max="9479" width="19.28515625" style="43" customWidth="1"/>
    <col min="9480" max="9481" width="16" style="43" customWidth="1"/>
    <col min="9482" max="9715" width="9.7109375" style="43"/>
    <col min="9716" max="9716" width="16.5703125" style="43" customWidth="1"/>
    <col min="9717" max="9717" width="76.42578125" style="43" customWidth="1"/>
    <col min="9718" max="9731" width="0" style="43" hidden="1" customWidth="1"/>
    <col min="9732" max="9732" width="19.28515625" style="43" customWidth="1"/>
    <col min="9733" max="9733" width="0" style="43" hidden="1" customWidth="1"/>
    <col min="9734" max="9735" width="19.28515625" style="43" customWidth="1"/>
    <col min="9736" max="9737" width="16" style="43" customWidth="1"/>
    <col min="9738" max="9971" width="9.7109375" style="43"/>
    <col min="9972" max="9972" width="16.5703125" style="43" customWidth="1"/>
    <col min="9973" max="9973" width="76.42578125" style="43" customWidth="1"/>
    <col min="9974" max="9987" width="0" style="43" hidden="1" customWidth="1"/>
    <col min="9988" max="9988" width="19.28515625" style="43" customWidth="1"/>
    <col min="9989" max="9989" width="0" style="43" hidden="1" customWidth="1"/>
    <col min="9990" max="9991" width="19.28515625" style="43" customWidth="1"/>
    <col min="9992" max="9993" width="16" style="43" customWidth="1"/>
    <col min="9994" max="10227" width="9.7109375" style="43"/>
    <col min="10228" max="10228" width="16.5703125" style="43" customWidth="1"/>
    <col min="10229" max="10229" width="76.42578125" style="43" customWidth="1"/>
    <col min="10230" max="10243" width="0" style="43" hidden="1" customWidth="1"/>
    <col min="10244" max="10244" width="19.28515625" style="43" customWidth="1"/>
    <col min="10245" max="10245" width="0" style="43" hidden="1" customWidth="1"/>
    <col min="10246" max="10247" width="19.28515625" style="43" customWidth="1"/>
    <col min="10248" max="10249" width="16" style="43" customWidth="1"/>
    <col min="10250" max="10483" width="9.7109375" style="43"/>
    <col min="10484" max="10484" width="16.5703125" style="43" customWidth="1"/>
    <col min="10485" max="10485" width="76.42578125" style="43" customWidth="1"/>
    <col min="10486" max="10499" width="0" style="43" hidden="1" customWidth="1"/>
    <col min="10500" max="10500" width="19.28515625" style="43" customWidth="1"/>
    <col min="10501" max="10501" width="0" style="43" hidden="1" customWidth="1"/>
    <col min="10502" max="10503" width="19.28515625" style="43" customWidth="1"/>
    <col min="10504" max="10505" width="16" style="43" customWidth="1"/>
    <col min="10506" max="10739" width="9.7109375" style="43"/>
    <col min="10740" max="10740" width="16.5703125" style="43" customWidth="1"/>
    <col min="10741" max="10741" width="76.42578125" style="43" customWidth="1"/>
    <col min="10742" max="10755" width="0" style="43" hidden="1" customWidth="1"/>
    <col min="10756" max="10756" width="19.28515625" style="43" customWidth="1"/>
    <col min="10757" max="10757" width="0" style="43" hidden="1" customWidth="1"/>
    <col min="10758" max="10759" width="19.28515625" style="43" customWidth="1"/>
    <col min="10760" max="10761" width="16" style="43" customWidth="1"/>
    <col min="10762" max="10995" width="9.7109375" style="43"/>
    <col min="10996" max="10996" width="16.5703125" style="43" customWidth="1"/>
    <col min="10997" max="10997" width="76.42578125" style="43" customWidth="1"/>
    <col min="10998" max="11011" width="0" style="43" hidden="1" customWidth="1"/>
    <col min="11012" max="11012" width="19.28515625" style="43" customWidth="1"/>
    <col min="11013" max="11013" width="0" style="43" hidden="1" customWidth="1"/>
    <col min="11014" max="11015" width="19.28515625" style="43" customWidth="1"/>
    <col min="11016" max="11017" width="16" style="43" customWidth="1"/>
    <col min="11018" max="11251" width="9.7109375" style="43"/>
    <col min="11252" max="11252" width="16.5703125" style="43" customWidth="1"/>
    <col min="11253" max="11253" width="76.42578125" style="43" customWidth="1"/>
    <col min="11254" max="11267" width="0" style="43" hidden="1" customWidth="1"/>
    <col min="11268" max="11268" width="19.28515625" style="43" customWidth="1"/>
    <col min="11269" max="11269" width="0" style="43" hidden="1" customWidth="1"/>
    <col min="11270" max="11271" width="19.28515625" style="43" customWidth="1"/>
    <col min="11272" max="11273" width="16" style="43" customWidth="1"/>
    <col min="11274" max="11507" width="9.7109375" style="43"/>
    <col min="11508" max="11508" width="16.5703125" style="43" customWidth="1"/>
    <col min="11509" max="11509" width="76.42578125" style="43" customWidth="1"/>
    <col min="11510" max="11523" width="0" style="43" hidden="1" customWidth="1"/>
    <col min="11524" max="11524" width="19.28515625" style="43" customWidth="1"/>
    <col min="11525" max="11525" width="0" style="43" hidden="1" customWidth="1"/>
    <col min="11526" max="11527" width="19.28515625" style="43" customWidth="1"/>
    <col min="11528" max="11529" width="16" style="43" customWidth="1"/>
    <col min="11530" max="11763" width="9.7109375" style="43"/>
    <col min="11764" max="11764" width="16.5703125" style="43" customWidth="1"/>
    <col min="11765" max="11765" width="76.42578125" style="43" customWidth="1"/>
    <col min="11766" max="11779" width="0" style="43" hidden="1" customWidth="1"/>
    <col min="11780" max="11780" width="19.28515625" style="43" customWidth="1"/>
    <col min="11781" max="11781" width="0" style="43" hidden="1" customWidth="1"/>
    <col min="11782" max="11783" width="19.28515625" style="43" customWidth="1"/>
    <col min="11784" max="11785" width="16" style="43" customWidth="1"/>
    <col min="11786" max="12019" width="9.7109375" style="43"/>
    <col min="12020" max="12020" width="16.5703125" style="43" customWidth="1"/>
    <col min="12021" max="12021" width="76.42578125" style="43" customWidth="1"/>
    <col min="12022" max="12035" width="0" style="43" hidden="1" customWidth="1"/>
    <col min="12036" max="12036" width="19.28515625" style="43" customWidth="1"/>
    <col min="12037" max="12037" width="0" style="43" hidden="1" customWidth="1"/>
    <col min="12038" max="12039" width="19.28515625" style="43" customWidth="1"/>
    <col min="12040" max="12041" width="16" style="43" customWidth="1"/>
    <col min="12042" max="12275" width="9.7109375" style="43"/>
    <col min="12276" max="12276" width="16.5703125" style="43" customWidth="1"/>
    <col min="12277" max="12277" width="76.42578125" style="43" customWidth="1"/>
    <col min="12278" max="12291" width="0" style="43" hidden="1" customWidth="1"/>
    <col min="12292" max="12292" width="19.28515625" style="43" customWidth="1"/>
    <col min="12293" max="12293" width="0" style="43" hidden="1" customWidth="1"/>
    <col min="12294" max="12295" width="19.28515625" style="43" customWidth="1"/>
    <col min="12296" max="12297" width="16" style="43" customWidth="1"/>
    <col min="12298" max="12531" width="9.7109375" style="43"/>
    <col min="12532" max="12532" width="16.5703125" style="43" customWidth="1"/>
    <col min="12533" max="12533" width="76.42578125" style="43" customWidth="1"/>
    <col min="12534" max="12547" width="0" style="43" hidden="1" customWidth="1"/>
    <col min="12548" max="12548" width="19.28515625" style="43" customWidth="1"/>
    <col min="12549" max="12549" width="0" style="43" hidden="1" customWidth="1"/>
    <col min="12550" max="12551" width="19.28515625" style="43" customWidth="1"/>
    <col min="12552" max="12553" width="16" style="43" customWidth="1"/>
    <col min="12554" max="12787" width="9.7109375" style="43"/>
    <col min="12788" max="12788" width="16.5703125" style="43" customWidth="1"/>
    <col min="12789" max="12789" width="76.42578125" style="43" customWidth="1"/>
    <col min="12790" max="12803" width="0" style="43" hidden="1" customWidth="1"/>
    <col min="12804" max="12804" width="19.28515625" style="43" customWidth="1"/>
    <col min="12805" max="12805" width="0" style="43" hidden="1" customWidth="1"/>
    <col min="12806" max="12807" width="19.28515625" style="43" customWidth="1"/>
    <col min="12808" max="12809" width="16" style="43" customWidth="1"/>
    <col min="12810" max="13043" width="9.7109375" style="43"/>
    <col min="13044" max="13044" width="16.5703125" style="43" customWidth="1"/>
    <col min="13045" max="13045" width="76.42578125" style="43" customWidth="1"/>
    <col min="13046" max="13059" width="0" style="43" hidden="1" customWidth="1"/>
    <col min="13060" max="13060" width="19.28515625" style="43" customWidth="1"/>
    <col min="13061" max="13061" width="0" style="43" hidden="1" customWidth="1"/>
    <col min="13062" max="13063" width="19.28515625" style="43" customWidth="1"/>
    <col min="13064" max="13065" width="16" style="43" customWidth="1"/>
    <col min="13066" max="13299" width="9.7109375" style="43"/>
    <col min="13300" max="13300" width="16.5703125" style="43" customWidth="1"/>
    <col min="13301" max="13301" width="76.42578125" style="43" customWidth="1"/>
    <col min="13302" max="13315" width="0" style="43" hidden="1" customWidth="1"/>
    <col min="13316" max="13316" width="19.28515625" style="43" customWidth="1"/>
    <col min="13317" max="13317" width="0" style="43" hidden="1" customWidth="1"/>
    <col min="13318" max="13319" width="19.28515625" style="43" customWidth="1"/>
    <col min="13320" max="13321" width="16" style="43" customWidth="1"/>
    <col min="13322" max="13555" width="9.7109375" style="43"/>
    <col min="13556" max="13556" width="16.5703125" style="43" customWidth="1"/>
    <col min="13557" max="13557" width="76.42578125" style="43" customWidth="1"/>
    <col min="13558" max="13571" width="0" style="43" hidden="1" customWidth="1"/>
    <col min="13572" max="13572" width="19.28515625" style="43" customWidth="1"/>
    <col min="13573" max="13573" width="0" style="43" hidden="1" customWidth="1"/>
    <col min="13574" max="13575" width="19.28515625" style="43" customWidth="1"/>
    <col min="13576" max="13577" width="16" style="43" customWidth="1"/>
    <col min="13578" max="13811" width="9.7109375" style="43"/>
    <col min="13812" max="13812" width="16.5703125" style="43" customWidth="1"/>
    <col min="13813" max="13813" width="76.42578125" style="43" customWidth="1"/>
    <col min="13814" max="13827" width="0" style="43" hidden="1" customWidth="1"/>
    <col min="13828" max="13828" width="19.28515625" style="43" customWidth="1"/>
    <col min="13829" max="13829" width="0" style="43" hidden="1" customWidth="1"/>
    <col min="13830" max="13831" width="19.28515625" style="43" customWidth="1"/>
    <col min="13832" max="13833" width="16" style="43" customWidth="1"/>
    <col min="13834" max="14067" width="9.7109375" style="43"/>
    <col min="14068" max="14068" width="16.5703125" style="43" customWidth="1"/>
    <col min="14069" max="14069" width="76.42578125" style="43" customWidth="1"/>
    <col min="14070" max="14083" width="0" style="43" hidden="1" customWidth="1"/>
    <col min="14084" max="14084" width="19.28515625" style="43" customWidth="1"/>
    <col min="14085" max="14085" width="0" style="43" hidden="1" customWidth="1"/>
    <col min="14086" max="14087" width="19.28515625" style="43" customWidth="1"/>
    <col min="14088" max="14089" width="16" style="43" customWidth="1"/>
    <col min="14090" max="14323" width="9.7109375" style="43"/>
    <col min="14324" max="14324" width="16.5703125" style="43" customWidth="1"/>
    <col min="14325" max="14325" width="76.42578125" style="43" customWidth="1"/>
    <col min="14326" max="14339" width="0" style="43" hidden="1" customWidth="1"/>
    <col min="14340" max="14340" width="19.28515625" style="43" customWidth="1"/>
    <col min="14341" max="14341" width="0" style="43" hidden="1" customWidth="1"/>
    <col min="14342" max="14343" width="19.28515625" style="43" customWidth="1"/>
    <col min="14344" max="14345" width="16" style="43" customWidth="1"/>
    <col min="14346" max="14579" width="9.7109375" style="43"/>
    <col min="14580" max="14580" width="16.5703125" style="43" customWidth="1"/>
    <col min="14581" max="14581" width="76.42578125" style="43" customWidth="1"/>
    <col min="14582" max="14595" width="0" style="43" hidden="1" customWidth="1"/>
    <col min="14596" max="14596" width="19.28515625" style="43" customWidth="1"/>
    <col min="14597" max="14597" width="0" style="43" hidden="1" customWidth="1"/>
    <col min="14598" max="14599" width="19.28515625" style="43" customWidth="1"/>
    <col min="14600" max="14601" width="16" style="43" customWidth="1"/>
    <col min="14602" max="14835" width="9.7109375" style="43"/>
    <col min="14836" max="14836" width="16.5703125" style="43" customWidth="1"/>
    <col min="14837" max="14837" width="76.42578125" style="43" customWidth="1"/>
    <col min="14838" max="14851" width="0" style="43" hidden="1" customWidth="1"/>
    <col min="14852" max="14852" width="19.28515625" style="43" customWidth="1"/>
    <col min="14853" max="14853" width="0" style="43" hidden="1" customWidth="1"/>
    <col min="14854" max="14855" width="19.28515625" style="43" customWidth="1"/>
    <col min="14856" max="14857" width="16" style="43" customWidth="1"/>
    <col min="14858" max="15091" width="9.7109375" style="43"/>
    <col min="15092" max="15092" width="16.5703125" style="43" customWidth="1"/>
    <col min="15093" max="15093" width="76.42578125" style="43" customWidth="1"/>
    <col min="15094" max="15107" width="0" style="43" hidden="1" customWidth="1"/>
    <col min="15108" max="15108" width="19.28515625" style="43" customWidth="1"/>
    <col min="15109" max="15109" width="0" style="43" hidden="1" customWidth="1"/>
    <col min="15110" max="15111" width="19.28515625" style="43" customWidth="1"/>
    <col min="15112" max="15113" width="16" style="43" customWidth="1"/>
    <col min="15114" max="15347" width="9.7109375" style="43"/>
    <col min="15348" max="15348" width="16.5703125" style="43" customWidth="1"/>
    <col min="15349" max="15349" width="76.42578125" style="43" customWidth="1"/>
    <col min="15350" max="15363" width="0" style="43" hidden="1" customWidth="1"/>
    <col min="15364" max="15364" width="19.28515625" style="43" customWidth="1"/>
    <col min="15365" max="15365" width="0" style="43" hidden="1" customWidth="1"/>
    <col min="15366" max="15367" width="19.28515625" style="43" customWidth="1"/>
    <col min="15368" max="15369" width="16" style="43" customWidth="1"/>
    <col min="15370" max="15603" width="9.7109375" style="43"/>
    <col min="15604" max="15604" width="16.5703125" style="43" customWidth="1"/>
    <col min="15605" max="15605" width="76.42578125" style="43" customWidth="1"/>
    <col min="15606" max="15619" width="0" style="43" hidden="1" customWidth="1"/>
    <col min="15620" max="15620" width="19.28515625" style="43" customWidth="1"/>
    <col min="15621" max="15621" width="0" style="43" hidden="1" customWidth="1"/>
    <col min="15622" max="15623" width="19.28515625" style="43" customWidth="1"/>
    <col min="15624" max="15625" width="16" style="43" customWidth="1"/>
    <col min="15626" max="15859" width="9.7109375" style="43"/>
    <col min="15860" max="15860" width="16.5703125" style="43" customWidth="1"/>
    <col min="15861" max="15861" width="76.42578125" style="43" customWidth="1"/>
    <col min="15862" max="15875" width="0" style="43" hidden="1" customWidth="1"/>
    <col min="15876" max="15876" width="19.28515625" style="43" customWidth="1"/>
    <col min="15877" max="15877" width="0" style="43" hidden="1" customWidth="1"/>
    <col min="15878" max="15879" width="19.28515625" style="43" customWidth="1"/>
    <col min="15880" max="15881" width="16" style="43" customWidth="1"/>
    <col min="15882" max="16115" width="9.7109375" style="43"/>
    <col min="16116" max="16116" width="16.5703125" style="43" customWidth="1"/>
    <col min="16117" max="16117" width="76.42578125" style="43" customWidth="1"/>
    <col min="16118" max="16131" width="0" style="43" hidden="1" customWidth="1"/>
    <col min="16132" max="16132" width="19.28515625" style="43" customWidth="1"/>
    <col min="16133" max="16133" width="0" style="43" hidden="1" customWidth="1"/>
    <col min="16134" max="16135" width="19.28515625" style="43" customWidth="1"/>
    <col min="16136" max="16137" width="16" style="43" customWidth="1"/>
    <col min="16138" max="16384" width="9.7109375" style="43"/>
  </cols>
  <sheetData>
    <row r="1" spans="1:31" ht="16.5" customHeight="1">
      <c r="A1" s="275" t="s">
        <v>515</v>
      </c>
      <c r="B1" s="274"/>
      <c r="C1" s="274"/>
      <c r="D1" s="274"/>
      <c r="E1" s="274"/>
      <c r="F1" s="274"/>
      <c r="G1" s="274"/>
      <c r="H1" s="274"/>
      <c r="I1" s="274"/>
      <c r="J1" s="274"/>
      <c r="K1" s="151"/>
      <c r="L1" s="151"/>
      <c r="M1" s="151"/>
      <c r="N1" s="151"/>
      <c r="O1" s="151"/>
      <c r="P1" s="151"/>
      <c r="Q1" s="151"/>
      <c r="R1" s="274"/>
      <c r="S1" s="274"/>
      <c r="T1" s="274"/>
      <c r="U1" s="274"/>
      <c r="V1" s="274"/>
      <c r="W1" s="274"/>
      <c r="X1" s="274"/>
      <c r="Y1" s="274"/>
      <c r="Z1" s="78"/>
      <c r="AA1" s="78"/>
      <c r="AB1" s="78"/>
      <c r="AC1" s="78"/>
      <c r="AD1" s="78"/>
      <c r="AE1" s="78"/>
    </row>
    <row r="2" spans="1:31" ht="16.5" customHeight="1">
      <c r="A2" s="278" t="s">
        <v>513</v>
      </c>
      <c r="B2" s="278"/>
      <c r="C2" s="278"/>
      <c r="D2" s="278"/>
      <c r="E2" s="278"/>
      <c r="F2" s="278"/>
      <c r="G2" s="278"/>
      <c r="H2" s="278"/>
      <c r="I2" s="278"/>
      <c r="J2" s="278"/>
      <c r="K2" s="172"/>
      <c r="L2" s="172"/>
      <c r="M2" s="320"/>
      <c r="N2" s="320"/>
      <c r="O2" s="319"/>
      <c r="P2" s="172"/>
      <c r="Q2" s="172"/>
      <c r="R2" s="278"/>
      <c r="S2" s="278"/>
      <c r="T2" s="278"/>
      <c r="U2" s="278"/>
      <c r="V2" s="278"/>
      <c r="W2" s="278"/>
      <c r="X2" s="278"/>
      <c r="Y2" s="278"/>
    </row>
    <row r="3" spans="1:31" ht="16.5" customHeight="1">
      <c r="A3" s="278" t="s">
        <v>459</v>
      </c>
      <c r="B3" s="278"/>
      <c r="C3" s="278"/>
      <c r="D3" s="278"/>
      <c r="E3" s="278"/>
      <c r="F3" s="278"/>
      <c r="G3" s="278"/>
      <c r="H3" s="278"/>
      <c r="I3" s="278"/>
      <c r="J3" s="278"/>
      <c r="K3" s="151"/>
      <c r="L3" s="151"/>
      <c r="M3" s="151"/>
      <c r="N3" s="151"/>
      <c r="O3" s="151"/>
      <c r="P3" s="151"/>
      <c r="Q3" s="151"/>
      <c r="R3" s="278"/>
      <c r="S3" s="278"/>
      <c r="T3" s="278"/>
      <c r="U3" s="278"/>
      <c r="V3" s="278"/>
      <c r="W3" s="278"/>
      <c r="X3" s="278"/>
      <c r="Y3" s="278"/>
    </row>
    <row r="4" spans="1:31" s="276" customFormat="1" ht="16.5" customHeight="1">
      <c r="A4" s="277" t="s">
        <v>531</v>
      </c>
      <c r="B4" s="277"/>
      <c r="C4" s="277"/>
      <c r="D4" s="277"/>
      <c r="E4" s="277"/>
      <c r="F4" s="277"/>
      <c r="G4" s="277"/>
      <c r="H4" s="277"/>
      <c r="I4" s="277"/>
      <c r="J4" s="272"/>
      <c r="L4" s="279"/>
      <c r="M4" s="279"/>
      <c r="N4" s="279"/>
      <c r="O4" s="279"/>
      <c r="P4" s="61"/>
      <c r="Q4" s="272"/>
      <c r="R4" s="277"/>
      <c r="S4" s="277"/>
      <c r="T4" s="277"/>
      <c r="U4" s="277"/>
      <c r="V4" s="277"/>
      <c r="W4" s="277"/>
      <c r="X4" s="277"/>
      <c r="Y4" s="272"/>
    </row>
    <row r="5" spans="1:31" ht="16.5" customHeight="1" thickBot="1">
      <c r="A5" s="181"/>
      <c r="B5" s="181"/>
      <c r="C5" s="181"/>
      <c r="D5" s="181"/>
      <c r="E5" s="181"/>
      <c r="F5" s="181"/>
      <c r="G5" s="181"/>
      <c r="H5" s="181"/>
      <c r="I5" s="271"/>
      <c r="J5" s="181"/>
      <c r="K5" s="280"/>
      <c r="L5" s="280"/>
      <c r="M5" s="280"/>
      <c r="N5" s="280"/>
      <c r="O5" s="280"/>
      <c r="P5" s="280"/>
      <c r="Q5" s="280"/>
      <c r="R5" s="271"/>
      <c r="S5" s="271"/>
      <c r="T5" s="271"/>
      <c r="U5" s="271"/>
      <c r="V5" s="271"/>
      <c r="W5" s="271"/>
      <c r="X5" s="271"/>
      <c r="Y5" s="271"/>
    </row>
    <row r="6" spans="1:31" ht="15" customHeight="1" thickTop="1">
      <c r="A6" s="448" t="s">
        <v>34</v>
      </c>
      <c r="B6" s="451" t="s">
        <v>17</v>
      </c>
      <c r="C6" s="444" t="s">
        <v>510</v>
      </c>
      <c r="D6" s="445"/>
      <c r="E6" s="445"/>
      <c r="F6" s="445"/>
      <c r="G6" s="445"/>
      <c r="H6" s="445"/>
      <c r="I6" s="445"/>
      <c r="J6" s="474"/>
      <c r="K6" s="458" t="s">
        <v>549</v>
      </c>
      <c r="L6" s="459"/>
      <c r="M6" s="459"/>
      <c r="N6" s="459"/>
      <c r="O6" s="459"/>
      <c r="P6" s="459"/>
      <c r="Q6" s="460"/>
      <c r="R6" s="444" t="s">
        <v>511</v>
      </c>
      <c r="S6" s="445"/>
      <c r="T6" s="445"/>
      <c r="U6" s="445"/>
      <c r="V6" s="445"/>
      <c r="W6" s="445"/>
      <c r="X6" s="445"/>
      <c r="Y6" s="445"/>
    </row>
    <row r="7" spans="1:31" ht="15" customHeight="1">
      <c r="A7" s="472"/>
      <c r="B7" s="473"/>
      <c r="C7" s="446"/>
      <c r="D7" s="447"/>
      <c r="E7" s="447"/>
      <c r="F7" s="447"/>
      <c r="G7" s="447"/>
      <c r="H7" s="447"/>
      <c r="I7" s="447"/>
      <c r="J7" s="475"/>
      <c r="K7" s="461"/>
      <c r="L7" s="462"/>
      <c r="M7" s="462"/>
      <c r="N7" s="462"/>
      <c r="O7" s="462"/>
      <c r="P7" s="462"/>
      <c r="Q7" s="463"/>
      <c r="R7" s="446"/>
      <c r="S7" s="447"/>
      <c r="T7" s="447"/>
      <c r="U7" s="447"/>
      <c r="V7" s="447"/>
      <c r="W7" s="447"/>
      <c r="X7" s="447"/>
      <c r="Y7" s="447"/>
    </row>
    <row r="8" spans="1:31" ht="24.75" customHeight="1" thickBot="1">
      <c r="A8" s="450"/>
      <c r="B8" s="453"/>
      <c r="C8" s="182">
        <v>2018</v>
      </c>
      <c r="D8" s="182">
        <v>2019</v>
      </c>
      <c r="E8" s="182">
        <v>2020</v>
      </c>
      <c r="F8" s="182">
        <v>2021</v>
      </c>
      <c r="G8" s="182">
        <v>2022</v>
      </c>
      <c r="H8" s="182" t="s">
        <v>136</v>
      </c>
      <c r="I8" s="183" t="s">
        <v>88</v>
      </c>
      <c r="J8" s="183" t="s">
        <v>457</v>
      </c>
      <c r="K8" s="296" t="s">
        <v>66</v>
      </c>
      <c r="L8" s="296" t="s">
        <v>67</v>
      </c>
      <c r="M8" s="296" t="s">
        <v>68</v>
      </c>
      <c r="N8" s="296" t="s">
        <v>69</v>
      </c>
      <c r="O8" s="296" t="s">
        <v>469</v>
      </c>
      <c r="P8" s="183" t="s">
        <v>87</v>
      </c>
      <c r="Q8" s="183" t="s">
        <v>461</v>
      </c>
      <c r="R8" s="296">
        <v>2018</v>
      </c>
      <c r="S8" s="296">
        <v>2019</v>
      </c>
      <c r="T8" s="296">
        <v>2020</v>
      </c>
      <c r="U8" s="296">
        <v>2021</v>
      </c>
      <c r="V8" s="296">
        <v>2022</v>
      </c>
      <c r="W8" s="296" t="s">
        <v>136</v>
      </c>
      <c r="X8" s="183" t="s">
        <v>88</v>
      </c>
      <c r="Y8" s="183" t="s">
        <v>457</v>
      </c>
    </row>
    <row r="9" spans="1:31" ht="24.75" customHeight="1" thickTop="1">
      <c r="A9" s="59"/>
      <c r="B9" s="43" t="s">
        <v>20</v>
      </c>
      <c r="C9" s="180"/>
      <c r="D9" s="180"/>
      <c r="E9" s="180"/>
      <c r="F9" s="180"/>
      <c r="G9" s="180"/>
      <c r="H9" s="180"/>
      <c r="I9" s="180"/>
      <c r="J9" s="180"/>
      <c r="K9" s="53"/>
      <c r="L9" s="53"/>
      <c r="M9" s="52"/>
      <c r="N9" s="52"/>
      <c r="O9" s="52"/>
      <c r="P9" s="52"/>
      <c r="Q9" s="52"/>
      <c r="R9" s="180"/>
      <c r="S9" s="180"/>
      <c r="T9" s="180"/>
      <c r="U9" s="180"/>
      <c r="V9" s="180"/>
      <c r="W9" s="180"/>
      <c r="X9" s="180"/>
      <c r="Y9" s="180"/>
    </row>
    <row r="10" spans="1:31" ht="27" customHeight="1">
      <c r="A10" s="108" t="s">
        <v>18</v>
      </c>
      <c r="B10" s="58" t="s">
        <v>64</v>
      </c>
      <c r="C10" s="115">
        <f>SUMIFS(TABLA!$F:$F,TABLA!$D:$D,$A10,TABLA!$A:$A,C$8,TABLA!$B:$B,"B00101ENC",TABLA!$G:$G,"ENC")</f>
        <v>1646.6831965358538</v>
      </c>
      <c r="D10" s="115">
        <f>SUMIFS(TABLA!$F:$F,TABLA!$D:$D,$A10,TABLA!$A:$A,D$8,TABLA!$B:$B,"B00101ENC",TABLA!$G:$G,"ENC")</f>
        <v>1743.1951750414692</v>
      </c>
      <c r="E10" s="116">
        <f>SUMIFS(TABLA!$F:$F,TABLA!$D:$D,$A10,TABLA!$A:$A,E$8,TABLA!$B:$B,"B00101ENC",TABLA!$G:$G,"ENC")</f>
        <v>1780.6331006608241</v>
      </c>
      <c r="F10" s="116">
        <f>SUMIFS(TABLA!$F:$F,TABLA!$D:$D,$A10,TABLA!$A:$A,F$8,TABLA!$B:$B,"B00101ENC",TABLA!$G:$G,"ENC")</f>
        <v>1863.7505904609645</v>
      </c>
      <c r="G10" s="116">
        <f>SUMIFS(TABLA!$F:$F,TABLA!$D:$D,$A10,TABLA!$A:$A,G$8,TABLA!$B:$B,"B00101ENC",TABLA!$G:$G,"ENC")</f>
        <v>1920.4824814204264</v>
      </c>
      <c r="H10" s="116">
        <f>SUMIFS(TABLA!$F:$F,TABLA!$D:$D,$A10,TABLA!$A:$A,H$8,TABLA!$B:$B,"B00101ENC",TABLA!$G:$G,"ENC")</f>
        <v>1979.0438359207883</v>
      </c>
      <c r="I10" s="116">
        <f>SUMIFS(TABLA!$F:$F,TABLA!$D:$D,$A10,TABLA!$A:$A,I$8,TABLA!$B:$B,"B00101ENC",TABLA!$G:$G,"ENC")</f>
        <v>2136.603799693673</v>
      </c>
      <c r="J10" s="116">
        <f>'6. PIBTRIM CONSTANTE 18-25'!B43</f>
        <v>2100.4787118238869</v>
      </c>
      <c r="K10" s="53">
        <f>'3. PIBK'!D10/'3. PIBK'!C10*100-100</f>
        <v>5.8609924913698421</v>
      </c>
      <c r="L10" s="53">
        <f>'3. PIBK'!E10/'3. PIBK'!D10*100-100</f>
        <v>2.1476611543778716</v>
      </c>
      <c r="M10" s="52">
        <f>'3. PIBK'!F10/'3. PIBK'!E10*100-100</f>
        <v>4.6678616593892457</v>
      </c>
      <c r="N10" s="52">
        <f>'3. PIBK'!G10/'3. PIBK'!F10*100-100</f>
        <v>3.0439636746368564</v>
      </c>
      <c r="O10" s="52">
        <f>'3. PIBK'!H10/'3. PIBK'!G10*100-100</f>
        <v>3.0493042798832732</v>
      </c>
      <c r="P10" s="52">
        <f>'3. PIBK'!I10/'3. PIBK'!H10*100-100</f>
        <v>7.9614185857372206</v>
      </c>
      <c r="Q10" s="52">
        <f>'3. PIBK'!J10/'3. PIBK'!I10*100-100</f>
        <v>-1.690771488610352</v>
      </c>
      <c r="R10" s="115">
        <f>C10/C$43*100</f>
        <v>2.4461816961589986</v>
      </c>
      <c r="S10" s="115">
        <f t="shared" ref="S10:Y10" si="0">D10/D$43*100</f>
        <v>2.5116150989666362</v>
      </c>
      <c r="T10" s="116">
        <f t="shared" si="0"/>
        <v>3.1219207577658876</v>
      </c>
      <c r="U10" s="116">
        <f t="shared" si="0"/>
        <v>2.8056395345641594</v>
      </c>
      <c r="V10" s="116">
        <f t="shared" si="0"/>
        <v>2.60363832853271</v>
      </c>
      <c r="W10" s="116">
        <f t="shared" si="0"/>
        <v>2.5036139587982871</v>
      </c>
      <c r="X10" s="116">
        <f t="shared" si="0"/>
        <v>2.630649899846957</v>
      </c>
      <c r="Y10" s="116">
        <f t="shared" si="0"/>
        <v>2.47835686376885</v>
      </c>
      <c r="Z10" s="142"/>
      <c r="AA10" s="142"/>
      <c r="AB10" s="142"/>
    </row>
    <row r="11" spans="1:31" ht="24.75" customHeight="1">
      <c r="A11" s="108" t="s">
        <v>19</v>
      </c>
      <c r="B11" s="56" t="s">
        <v>26</v>
      </c>
      <c r="C11" s="115">
        <f>SUMIFS(TABLA!$F:$F,TABLA!$D:$D,$A11,TABLA!$A:$A,C$8,TABLA!$B:$B,"B00101ENC",TABLA!$G:$G,"ENC")</f>
        <v>848.58902994086168</v>
      </c>
      <c r="D11" s="115">
        <f>SUMIFS(TABLA!$F:$F,TABLA!$D:$D,$A11,TABLA!$A:$A,D$8,TABLA!$B:$B,"B00101ENC",TABLA!$G:$G,"ENC")</f>
        <v>1049.9263187949468</v>
      </c>
      <c r="E11" s="116">
        <f>SUMIFS(TABLA!$F:$F,TABLA!$D:$D,$A11,TABLA!$A:$A,E$8,TABLA!$B:$B,"B00101ENC",TABLA!$G:$G,"ENC")</f>
        <v>1357.4882394798678</v>
      </c>
      <c r="F11" s="116">
        <f>SUMIFS(TABLA!$F:$F,TABLA!$D:$D,$A11,TABLA!$A:$A,F$8,TABLA!$B:$B,"B00101ENC",TABLA!$G:$G,"ENC")</f>
        <v>2778.155155243131</v>
      </c>
      <c r="G11" s="116">
        <f>SUMIFS(TABLA!$F:$F,TABLA!$D:$D,$A11,TABLA!$A:$A,G$8,TABLA!$B:$B,"B00101ENC",TABLA!$G:$G,"ENC")</f>
        <v>2927.8099851248867</v>
      </c>
      <c r="H11" s="116">
        <f>SUMIFS(TABLA!$F:$F,TABLA!$D:$D,$A11,TABLA!$A:$A,H$8,TABLA!$B:$B,"B00101ENC",TABLA!$G:$G,"ENC")</f>
        <v>2583.1276278739842</v>
      </c>
      <c r="I11" s="116">
        <f>SUMIFS(TABLA!$F:$F,TABLA!$D:$D,$A11,TABLA!$A:$A,I$8,TABLA!$B:$B,"B00101ENC",TABLA!$G:$G,"ENC")</f>
        <v>1027.2680818807751</v>
      </c>
      <c r="J11" s="116">
        <f>'6. PIBTRIM CONSTANTE 18-25'!C43</f>
        <v>1061.4931396312336</v>
      </c>
      <c r="K11" s="53">
        <f>'3. PIBK'!D11/'3. PIBK'!C11*100-100</f>
        <v>23.726124395941866</v>
      </c>
      <c r="L11" s="53">
        <f>'3. PIBK'!E11/'3. PIBK'!D11*100-100</f>
        <v>29.293667105890364</v>
      </c>
      <c r="M11" s="52">
        <f>'3. PIBK'!F11/'3. PIBK'!E11*100-100</f>
        <v>104.6540864551138</v>
      </c>
      <c r="N11" s="52">
        <f>'3. PIBK'!G11/'3. PIBK'!F11*100-100</f>
        <v>5.3868420415366813</v>
      </c>
      <c r="O11" s="52">
        <f>'3. PIBK'!H11/'3. PIBK'!G11*100-100</f>
        <v>-11.772702429532828</v>
      </c>
      <c r="P11" s="52">
        <f>'3. PIBK'!I11/'3. PIBK'!H11*100-100</f>
        <v>-60.231617253605961</v>
      </c>
      <c r="Q11" s="52">
        <f>'3. PIBK'!J11/'3. PIBK'!I11*100-100</f>
        <v>3.3316578558342513</v>
      </c>
      <c r="R11" s="115">
        <f t="shared" ref="R11:R27" si="1">C11/C$43*100</f>
        <v>1.2605964261793323</v>
      </c>
      <c r="S11" s="115">
        <f t="shared" ref="S11:S27" si="2">D11/D$43*100</f>
        <v>1.5127455794071447</v>
      </c>
      <c r="T11" s="116">
        <f t="shared" ref="T11:T27" si="3">E11/E$43*100</f>
        <v>2.3800359050286581</v>
      </c>
      <c r="U11" s="116">
        <f t="shared" ref="U11:U27" si="4">F11/F$43*100</f>
        <v>4.1821593385923661</v>
      </c>
      <c r="V11" s="116">
        <f t="shared" ref="V11:V27" si="5">G11/G$43*100</f>
        <v>3.9692933258593688</v>
      </c>
      <c r="W11" s="116">
        <f t="shared" ref="W11:W27" si="6">H11/H$43*100</f>
        <v>3.2678176547281201</v>
      </c>
      <c r="X11" s="116">
        <f t="shared" ref="X11:X27" si="7">I11/I$43*100</f>
        <v>1.264802897525072</v>
      </c>
      <c r="Y11" s="116">
        <f t="shared" ref="Y11:Y27" si="8">J11/J$43*100</f>
        <v>1.2524567821800368</v>
      </c>
      <c r="Z11" s="142"/>
      <c r="AA11" s="142"/>
      <c r="AB11" s="142"/>
    </row>
    <row r="12" spans="1:31" ht="24.75" customHeight="1">
      <c r="A12" s="108" t="s">
        <v>13</v>
      </c>
      <c r="B12" s="56" t="s">
        <v>22</v>
      </c>
      <c r="C12" s="115">
        <f>SUMIFS(TABLA!$F:$F,TABLA!$D:$D,$A12,TABLA!$A:$A,C$8,TABLA!$B:$B,"B00101ENC",TABLA!$G:$G,"ENC")</f>
        <v>3868.1527893538073</v>
      </c>
      <c r="D12" s="115">
        <f>SUMIFS(TABLA!$F:$F,TABLA!$D:$D,$A12,TABLA!$A:$A,D$8,TABLA!$B:$B,"B00101ENC",TABLA!$G:$G,"ENC")</f>
        <v>3825.6499672464306</v>
      </c>
      <c r="E12" s="116">
        <f>SUMIFS(TABLA!$F:$F,TABLA!$D:$D,$A12,TABLA!$A:$A,E$8,TABLA!$B:$B,"B00101ENC",TABLA!$G:$G,"ENC")</f>
        <v>3055.8195899904135</v>
      </c>
      <c r="F12" s="116">
        <f>SUMIFS(TABLA!$F:$F,TABLA!$D:$D,$A12,TABLA!$A:$A,F$8,TABLA!$B:$B,"B00101ENC",TABLA!$G:$G,"ENC")</f>
        <v>3393.2240954877693</v>
      </c>
      <c r="G12" s="116">
        <f>SUMIFS(TABLA!$F:$F,TABLA!$D:$D,$A12,TABLA!$A:$A,G$8,TABLA!$B:$B,"B00101ENC",TABLA!$G:$G,"ENC")</f>
        <v>3632.9294889617786</v>
      </c>
      <c r="H12" s="116">
        <f>SUMIFS(TABLA!$F:$F,TABLA!$D:$D,$A12,TABLA!$A:$A,H$8,TABLA!$B:$B,"B00101ENC",TABLA!$G:$G,"ENC")</f>
        <v>3734.8844910428902</v>
      </c>
      <c r="I12" s="116">
        <f>SUMIFS(TABLA!$F:$F,TABLA!$D:$D,$A12,TABLA!$A:$A,I$8,TABLA!$B:$B,"B00101ENC",TABLA!$G:$G,"ENC")</f>
        <v>3810.6022664505349</v>
      </c>
      <c r="J12" s="116">
        <f>'6. PIBTRIM CONSTANTE 18-25'!D43</f>
        <v>3852.7798287008263</v>
      </c>
      <c r="K12" s="53">
        <f>'3. PIBK'!D12/'3. PIBK'!C12*100-100</f>
        <v>-1.0987886058781271</v>
      </c>
      <c r="L12" s="53">
        <f>'3. PIBK'!E12/'3. PIBK'!D12*100-100</f>
        <v>-20.122864973193415</v>
      </c>
      <c r="M12" s="52">
        <f>'3. PIBK'!F12/'3. PIBK'!E12*100-100</f>
        <v>11.04137517157595</v>
      </c>
      <c r="N12" s="52">
        <f>'3. PIBK'!G12/'3. PIBK'!F12*100-100</f>
        <v>7.0642370420734579</v>
      </c>
      <c r="O12" s="52">
        <f>'3. PIBK'!H12/'3. PIBK'!G12*100-100</f>
        <v>2.8064129070186823</v>
      </c>
      <c r="P12" s="52">
        <f>'3. PIBK'!I12/'3. PIBK'!H12*100-100</f>
        <v>2.0273123730930109</v>
      </c>
      <c r="Q12" s="52">
        <f>'3. PIBK'!J12/'3. PIBK'!I12*100-100</f>
        <v>1.1068476660929321</v>
      </c>
      <c r="R12" s="115">
        <f t="shared" si="1"/>
        <v>5.7462203848131841</v>
      </c>
      <c r="S12" s="115">
        <f t="shared" si="2"/>
        <v>5.5120392476239912</v>
      </c>
      <c r="T12" s="116">
        <f t="shared" si="3"/>
        <v>5.3576599280549404</v>
      </c>
      <c r="U12" s="116">
        <f t="shared" si="4"/>
        <v>5.1080674209640673</v>
      </c>
      <c r="V12" s="116">
        <f t="shared" si="5"/>
        <v>4.9252386073950012</v>
      </c>
      <c r="W12" s="116">
        <f t="shared" si="6"/>
        <v>4.7248619644261778</v>
      </c>
      <c r="X12" s="116">
        <f t="shared" si="7"/>
        <v>4.6917264080649339</v>
      </c>
      <c r="Y12" s="116">
        <f t="shared" si="8"/>
        <v>4.5458986464850488</v>
      </c>
      <c r="Z12" s="143"/>
      <c r="AA12" s="143"/>
      <c r="AB12" s="142"/>
    </row>
    <row r="13" spans="1:31" ht="24.75" customHeight="1">
      <c r="A13" s="108" t="s">
        <v>4</v>
      </c>
      <c r="B13" s="56" t="s">
        <v>63</v>
      </c>
      <c r="C13" s="115">
        <f>SUMIFS(TABLA!$F:$F,TABLA!$D:$D,$A13,TABLA!$A:$A,C$8,TABLA!$B:$B,"B00101ENC",TABLA!$G:$G,"ENC")</f>
        <v>1222.9358262750195</v>
      </c>
      <c r="D13" s="115">
        <f>SUMIFS(TABLA!$F:$F,TABLA!$D:$D,$A13,TABLA!$A:$A,D$8,TABLA!$B:$B,"B00101ENC",TABLA!$G:$G,"ENC")</f>
        <v>1272.9840498604783</v>
      </c>
      <c r="E13" s="116">
        <f>SUMIFS(TABLA!$F:$F,TABLA!$D:$D,$A13,TABLA!$A:$A,E$8,TABLA!$B:$B,"B00101ENC",TABLA!$G:$G,"ENC")</f>
        <v>1300.4881414175381</v>
      </c>
      <c r="F13" s="116">
        <f>SUMIFS(TABLA!$F:$F,TABLA!$D:$D,$A13,TABLA!$A:$A,F$8,TABLA!$B:$B,"B00101ENC",TABLA!$G:$G,"ENC")</f>
        <v>1424.9919962769241</v>
      </c>
      <c r="G13" s="116">
        <f>SUMIFS(TABLA!$F:$F,TABLA!$D:$D,$A13,TABLA!$A:$A,G$8,TABLA!$B:$B,"B00101ENC",TABLA!$G:$G,"ENC")</f>
        <v>1489.7221274544299</v>
      </c>
      <c r="H13" s="116">
        <f>SUMIFS(TABLA!$F:$F,TABLA!$D:$D,$A13,TABLA!$A:$A,H$8,TABLA!$B:$B,"B00101ENC",TABLA!$G:$G,"ENC")</f>
        <v>1617.9801644579738</v>
      </c>
      <c r="I13" s="213">
        <f>SUMIFS(TABLA!$F:$F,TABLA!$D:$D,$A13,TABLA!$A:$A,I$8,TABLA!$B:$B,"B00101ENC",TABLA!$G:$G,"ENC")</f>
        <v>1698.2735707516163</v>
      </c>
      <c r="J13" s="213">
        <f>SUMIFS(TABLA!$F:$F,TABLA!$D:$D,$A13,TABLA!$A:$A,J$8,TABLA!$B:$B,"B00101ENC",TABLA!$G:$G,"ENC")</f>
        <v>1768.1661497234322</v>
      </c>
      <c r="K13" s="106">
        <f>'3. PIBK'!D13/'3. PIBK'!C13*100-100</f>
        <v>4.0924652389898739</v>
      </c>
      <c r="L13" s="106">
        <f>'3. PIBK'!E13/'3. PIBK'!D13*100-100</f>
        <v>2.1605998566969049</v>
      </c>
      <c r="M13" s="107">
        <f>'3. PIBK'!F13/'3. PIBK'!E13*100-100</f>
        <v>9.5736247716704241</v>
      </c>
      <c r="N13" s="107">
        <f>'3. PIBK'!G13/'3. PIBK'!F13*100-100</f>
        <v>4.5424908593610525</v>
      </c>
      <c r="O13" s="107">
        <f>'3. PIBK'!H13/'3. PIBK'!G13*100-100</f>
        <v>8.6095275514706628</v>
      </c>
      <c r="P13" s="52">
        <f>'3. PIBK'!I13/'3. PIBK'!H13*100-100</f>
        <v>4.9625704973052649</v>
      </c>
      <c r="Q13" s="52">
        <f>'3. PIBK'!J13/'3. PIBK'!I13*100-100</f>
        <v>4.1155076646975743</v>
      </c>
      <c r="R13" s="115">
        <f t="shared" si="1"/>
        <v>1.8166962777687505</v>
      </c>
      <c r="S13" s="115">
        <f t="shared" si="2"/>
        <v>1.8341296523478587</v>
      </c>
      <c r="T13" s="116">
        <f t="shared" si="3"/>
        <v>2.2800996580446848</v>
      </c>
      <c r="U13" s="116">
        <f t="shared" si="4"/>
        <v>2.145144259996294</v>
      </c>
      <c r="V13" s="116">
        <f t="shared" si="5"/>
        <v>2.0196474934959485</v>
      </c>
      <c r="W13" s="116">
        <f t="shared" si="6"/>
        <v>2.0468458814662989</v>
      </c>
      <c r="X13" s="213">
        <f t="shared" si="7"/>
        <v>2.0909647354605436</v>
      </c>
      <c r="Y13" s="213">
        <f t="shared" si="8"/>
        <v>2.0862609503172274</v>
      </c>
      <c r="Z13" s="142"/>
      <c r="AA13" s="142"/>
      <c r="AB13" s="142"/>
    </row>
    <row r="14" spans="1:31" ht="27" customHeight="1">
      <c r="A14" s="155" t="s">
        <v>1</v>
      </c>
      <c r="B14" s="58" t="s">
        <v>62</v>
      </c>
      <c r="C14" s="115">
        <f>SUMIFS(TABLA!$F:$F,TABLA!$D:$D,$A14,TABLA!$A:$A,C$8,TABLA!$B:$B,"B00101ENC",TABLA!$G:$G,"ENC")</f>
        <v>175.06466518158766</v>
      </c>
      <c r="D14" s="115">
        <f>SUMIFS(TABLA!$F:$F,TABLA!$D:$D,$A14,TABLA!$A:$A,D$8,TABLA!$B:$B,"B00101ENC",TABLA!$G:$G,"ENC")</f>
        <v>157.60030122052439</v>
      </c>
      <c r="E14" s="116">
        <f>SUMIFS(TABLA!$F:$F,TABLA!$D:$D,$A14,TABLA!$A:$A,E$8,TABLA!$B:$B,"B00101ENC",TABLA!$G:$G,"ENC")</f>
        <v>162.74275451656885</v>
      </c>
      <c r="F14" s="116">
        <f>SUMIFS(TABLA!$F:$F,TABLA!$D:$D,$A14,TABLA!$A:$A,F$8,TABLA!$B:$B,"B00101ENC",TABLA!$G:$G,"ENC")</f>
        <v>183.98352804492734</v>
      </c>
      <c r="G14" s="116">
        <f>SUMIFS(TABLA!$F:$F,TABLA!$D:$D,$A14,TABLA!$A:$A,G$8,TABLA!$B:$B,"B00101ENC",TABLA!$G:$G,"ENC")</f>
        <v>192.5764465273048</v>
      </c>
      <c r="H14" s="116">
        <f>SUMIFS(TABLA!$F:$F,TABLA!$D:$D,$A14,TABLA!$A:$A,H$8,TABLA!$B:$B,"B00101ENC",TABLA!$G:$G,"ENC")</f>
        <v>179.07761595620491</v>
      </c>
      <c r="I14" s="213">
        <f>SUMIFS(TABLA!$F:$F,TABLA!$D:$D,$A14,TABLA!$A:$A,I$8,TABLA!$B:$B,"B00101ENC",TABLA!$G:$G,"ENC")</f>
        <v>188.03712747586007</v>
      </c>
      <c r="J14" s="213">
        <f>SUMIFS(TABLA!$F:$F,TABLA!$D:$D,$A14,TABLA!$A:$A,J$8,TABLA!$B:$B,"B00101ENC",TABLA!$G:$G,"ENC")</f>
        <v>185.331392281239</v>
      </c>
      <c r="K14" s="53">
        <f>'3. PIBK'!D14/'3. PIBK'!C14*100-100</f>
        <v>-9.9759502826844937</v>
      </c>
      <c r="L14" s="53">
        <f>'3. PIBK'!E14/'3. PIBK'!D14*100-100</f>
        <v>3.2629717432131002</v>
      </c>
      <c r="M14" s="52">
        <f>'3. PIBK'!F14/'3. PIBK'!E14*100-100</f>
        <v>13.051747582529671</v>
      </c>
      <c r="N14" s="52">
        <f>'3. PIBK'!G14/'3. PIBK'!F14*100-100</f>
        <v>4.6704825011721312</v>
      </c>
      <c r="O14" s="52">
        <f>'3. PIBK'!H14/'3. PIBK'!G14*100-100</f>
        <v>-7.0095958329908825</v>
      </c>
      <c r="P14" s="52">
        <f>'3. PIBK'!I14/'3. PIBK'!H14*100-100</f>
        <v>5.0031442912699333</v>
      </c>
      <c r="Q14" s="52">
        <f>'3. PIBK'!J14/'3. PIBK'!I14*100-100</f>
        <v>-1.4389366775284458</v>
      </c>
      <c r="R14" s="115">
        <f t="shared" si="1"/>
        <v>0.26006215434292196</v>
      </c>
      <c r="S14" s="115">
        <f t="shared" si="2"/>
        <v>0.22707227613668821</v>
      </c>
      <c r="T14" s="116">
        <f t="shared" si="3"/>
        <v>0.28533108999979884</v>
      </c>
      <c r="U14" s="116">
        <f t="shared" si="4"/>
        <v>0.2769638076217974</v>
      </c>
      <c r="V14" s="116">
        <f t="shared" si="5"/>
        <v>0.26107992246837669</v>
      </c>
      <c r="W14" s="116">
        <f t="shared" si="6"/>
        <v>0.22654435989674479</v>
      </c>
      <c r="X14" s="213">
        <f t="shared" si="7"/>
        <v>0.23151688236855172</v>
      </c>
      <c r="Y14" s="213">
        <f t="shared" si="8"/>
        <v>0.21867268901440648</v>
      </c>
      <c r="Z14" s="142"/>
      <c r="AA14" s="142"/>
      <c r="AB14" s="142"/>
    </row>
    <row r="15" spans="1:31" ht="24.75" customHeight="1">
      <c r="A15" s="155" t="s">
        <v>2</v>
      </c>
      <c r="B15" s="246" t="s">
        <v>23</v>
      </c>
      <c r="C15" s="112">
        <f>SUMIFS(TABLA!$F:$F,TABLA!$D:$D,$A15,TABLA!$A:$A,C$8,TABLA!$B:$B,"B00101ENC",TABLA!$G:$G,"ENC")</f>
        <v>12007.030933407012</v>
      </c>
      <c r="D15" s="112">
        <f>SUMIFS(TABLA!$F:$F,TABLA!$D:$D,$A15,TABLA!$A:$A,D$8,TABLA!$B:$B,"B00101ENC",TABLA!$G:$G,"ENC")</f>
        <v>12118.352967111538</v>
      </c>
      <c r="E15" s="113">
        <f>SUMIFS(TABLA!$F:$F,TABLA!$D:$D,$A15,TABLA!$A:$A,E$8,TABLA!$B:$B,"B00101ENC",TABLA!$G:$G,"ENC")</f>
        <v>6358.2492795834351</v>
      </c>
      <c r="F15" s="113">
        <f>SUMIFS(TABLA!$F:$F,TABLA!$D:$D,$A15,TABLA!$A:$A,F$8,TABLA!$B:$B,"B00101ENC",TABLA!$G:$G,"ENC")</f>
        <v>8174.0565915835796</v>
      </c>
      <c r="G15" s="113">
        <f>SUMIFS(TABLA!$F:$F,TABLA!$D:$D,$A15,TABLA!$A:$A,G$8,TABLA!$B:$B,"B00101ENC",TABLA!$G:$G,"ENC")</f>
        <v>9617.6811127084584</v>
      </c>
      <c r="H15" s="113">
        <f>SUMIFS(TABLA!$F:$F,TABLA!$D:$D,$A15,TABLA!$A:$A,H$8,TABLA!$B:$B,"B00101ENC",TABLA!$G:$G,"ENC")</f>
        <v>11526.569390307013</v>
      </c>
      <c r="I15" s="214">
        <f>SUMIFS(TABLA!$F:$F,TABLA!$D:$D,$A15,TABLA!$A:$A,I$8,TABLA!$B:$B,"B00101ENC",TABLA!$G:$G,"ENC")</f>
        <v>12055.711370583007</v>
      </c>
      <c r="J15" s="214">
        <f>'6. PIBTRIM CONSTANTE 18-25'!F43</f>
        <v>12380.642270053751</v>
      </c>
      <c r="K15" s="106">
        <f>'3. PIBK'!D15/'3. PIBK'!C15*100-100</f>
        <v>0.92714039234125778</v>
      </c>
      <c r="L15" s="106">
        <f>'3. PIBK'!E15/'3. PIBK'!D15*100-100</f>
        <v>-47.532067296279187</v>
      </c>
      <c r="M15" s="107">
        <f>'3. PIBK'!F15/'3. PIBK'!E15*100-100</f>
        <v>28.558290689085851</v>
      </c>
      <c r="N15" s="107">
        <f>'3. PIBK'!G15/'3. PIBK'!F15*100-100</f>
        <v>17.661053663505427</v>
      </c>
      <c r="O15" s="107">
        <f>'3. PIBK'!H15/'3. PIBK'!G15*100-100</f>
        <v>19.847697747809704</v>
      </c>
      <c r="P15" s="52">
        <f>'3. PIBK'!I15/'3. PIBK'!H15*100-100</f>
        <v>4.5906285067000283</v>
      </c>
      <c r="Q15" s="52">
        <f>'3. PIBK'!J15/'3. PIBK'!I15*100-100</f>
        <v>2.6952445150901951</v>
      </c>
      <c r="R15" s="112">
        <f t="shared" si="1"/>
        <v>17.836690965392759</v>
      </c>
      <c r="S15" s="112">
        <f t="shared" si="2"/>
        <v>17.460258451025375</v>
      </c>
      <c r="T15" s="113">
        <f t="shared" si="3"/>
        <v>11.147692582831839</v>
      </c>
      <c r="U15" s="113">
        <f t="shared" si="4"/>
        <v>12.305002852039062</v>
      </c>
      <c r="V15" s="113">
        <f t="shared" si="5"/>
        <v>13.038891746688611</v>
      </c>
      <c r="W15" s="113">
        <f t="shared" si="6"/>
        <v>14.581829618343406</v>
      </c>
      <c r="X15" s="214">
        <f t="shared" si="7"/>
        <v>14.843349016862614</v>
      </c>
      <c r="Y15" s="214">
        <f t="shared" si="8"/>
        <v>14.607931789611547</v>
      </c>
      <c r="Z15" s="142"/>
      <c r="AA15" s="142"/>
      <c r="AB15" s="142"/>
    </row>
    <row r="16" spans="1:31" ht="24.75" customHeight="1">
      <c r="A16" s="155" t="s">
        <v>5</v>
      </c>
      <c r="B16" s="146" t="s">
        <v>61</v>
      </c>
      <c r="C16" s="112">
        <f>SUMIFS(TABLA!$F:$F,TABLA!$D:$D,$A16,TABLA!$A:$A,C$8,TABLA!$B:$B,"B00101ENC",TABLA!$G:$G,"ENC")</f>
        <v>12336.748211076039</v>
      </c>
      <c r="D16" s="112">
        <f>SUMIFS(TABLA!$F:$F,TABLA!$D:$D,$A16,TABLA!$A:$A,D$8,TABLA!$B:$B,"B00101ENC",TABLA!$G:$G,"ENC")</f>
        <v>12516.276342553661</v>
      </c>
      <c r="E16" s="113">
        <f>SUMIFS(TABLA!$F:$F,TABLA!$D:$D,$A16,TABLA!$A:$A,E$8,TABLA!$B:$B,"B00101ENC",TABLA!$G:$G,"ENC")</f>
        <v>10444.668037510062</v>
      </c>
      <c r="F16" s="113">
        <f>SUMIFS(TABLA!$F:$F,TABLA!$D:$D,$A16,TABLA!$A:$A,F$8,TABLA!$B:$B,"B00101ENC",TABLA!$G:$G,"ENC")</f>
        <v>12429.091984147806</v>
      </c>
      <c r="G16" s="113">
        <f>SUMIFS(TABLA!$F:$F,TABLA!$D:$D,$A16,TABLA!$A:$A,G$8,TABLA!$B:$B,"B00101ENC",TABLA!$G:$G,"ENC")</f>
        <v>14567.329143544333</v>
      </c>
      <c r="H16" s="113">
        <f>SUMIFS(TABLA!$F:$F,TABLA!$D:$D,$A16,TABLA!$A:$A,H$8,TABLA!$B:$B,"B00101ENC",TABLA!$G:$G,"ENC")</f>
        <v>15779.107020429476</v>
      </c>
      <c r="I16" s="214">
        <f>SUMIFS(TABLA!$F:$F,TABLA!$D:$D,$A16,TABLA!$A:$A,I$8,TABLA!$B:$B,"B00101ENC",TABLA!$G:$G,"ENC")</f>
        <v>16669.615508443021</v>
      </c>
      <c r="J16" s="214">
        <f>'6. PIBTRIM CONSTANTE 18-25'!G43</f>
        <v>17271.856087987926</v>
      </c>
      <c r="K16" s="53">
        <f>'3. PIBK'!D16/'3. PIBK'!C16*100-100</f>
        <v>1.4552305713465046</v>
      </c>
      <c r="L16" s="53">
        <f>'3. PIBK'!E16/'3. PIBK'!D16*100-100</f>
        <v>-16.551314850730876</v>
      </c>
      <c r="M16" s="52">
        <f>'3. PIBK'!F16/'3. PIBK'!E16*100-100</f>
        <v>18.999397008225245</v>
      </c>
      <c r="N16" s="52">
        <f>'3. PIBK'!G16/'3. PIBK'!F16*100-100</f>
        <v>17.203486482549636</v>
      </c>
      <c r="O16" s="52">
        <f>'3. PIBK'!H16/'3. PIBK'!G16*100-100</f>
        <v>8.3184629450221195</v>
      </c>
      <c r="P16" s="52">
        <f>'3. PIBK'!I16/'3. PIBK'!H16*100-100</f>
        <v>5.6435924216788038</v>
      </c>
      <c r="Q16" s="52">
        <f>'3. PIBK'!J16/'3. PIBK'!I16*100-100</f>
        <v>3.6128042619811822</v>
      </c>
      <c r="R16" s="112">
        <f t="shared" si="1"/>
        <v>18.326492750725901</v>
      </c>
      <c r="S16" s="112">
        <f t="shared" si="2"/>
        <v>18.03359089956685</v>
      </c>
      <c r="T16" s="113">
        <f t="shared" si="3"/>
        <v>18.312265419628208</v>
      </c>
      <c r="U16" s="113">
        <f t="shared" si="4"/>
        <v>18.710417599832784</v>
      </c>
      <c r="V16" s="113">
        <f t="shared" si="5"/>
        <v>19.749233262690982</v>
      </c>
      <c r="W16" s="113">
        <f t="shared" si="6"/>
        <v>19.961555108929112</v>
      </c>
      <c r="X16" s="214">
        <f t="shared" si="7"/>
        <v>20.524124488620682</v>
      </c>
      <c r="Y16" s="214">
        <f t="shared" si="8"/>
        <v>20.379079704418206</v>
      </c>
      <c r="Z16" s="142"/>
      <c r="AA16" s="142"/>
      <c r="AB16" s="142"/>
    </row>
    <row r="17" spans="1:28" ht="24.75" customHeight="1">
      <c r="A17" s="108" t="s">
        <v>8</v>
      </c>
      <c r="B17" s="56" t="s">
        <v>60</v>
      </c>
      <c r="C17" s="115">
        <f>SUMIFS(TABLA!$F:$F,TABLA!$D:$D,$A17,TABLA!$A:$A,C$8,TABLA!$B:$B,"B00101ENC",TABLA!$G:$G,"ENC")</f>
        <v>6886.9803996026058</v>
      </c>
      <c r="D17" s="115">
        <f>SUMIFS(TABLA!$F:$F,TABLA!$D:$D,$A17,TABLA!$A:$A,D$8,TABLA!$B:$B,"B00101ENC",TABLA!$G:$G,"ENC")</f>
        <v>7395.6027496206734</v>
      </c>
      <c r="E17" s="116">
        <f>SUMIFS(TABLA!$F:$F,TABLA!$D:$D,$A17,TABLA!$A:$A,E$8,TABLA!$B:$B,"B00101ENC",TABLA!$G:$G,"ENC")</f>
        <v>6235.6811017979417</v>
      </c>
      <c r="F17" s="116">
        <f>SUMIFS(TABLA!$F:$F,TABLA!$D:$D,$A17,TABLA!$A:$A,F$8,TABLA!$B:$B,"B00101ENC",TABLA!$G:$G,"ENC")</f>
        <v>7418.9373152914541</v>
      </c>
      <c r="G17" s="116">
        <f>SUMIFS(TABLA!$F:$F,TABLA!$D:$D,$A17,TABLA!$A:$A,G$8,TABLA!$B:$B,"B00101ENC",TABLA!$G:$G,"ENC")</f>
        <v>8640.3532864029603</v>
      </c>
      <c r="H17" s="116">
        <f>SUMIFS(TABLA!$F:$F,TABLA!$D:$D,$A17,TABLA!$A:$A,H$8,TABLA!$B:$B,"B00101ENC",TABLA!$G:$G,"ENC")</f>
        <v>9347.2597585639578</v>
      </c>
      <c r="I17" s="213">
        <f>SUMIFS(TABLA!$F:$F,TABLA!$D:$D,$A17,TABLA!$A:$A,I$8,TABLA!$B:$B,"B00101ENC",TABLA!$G:$G,"ENC")</f>
        <v>9774.501563576674</v>
      </c>
      <c r="J17" s="213">
        <f>'6. PIBTRIM CONSTANTE 18-25'!H43</f>
        <v>11189.079271504488</v>
      </c>
      <c r="K17" s="53">
        <f>'3. PIBK'!D17/'3. PIBK'!C17*100-100</f>
        <v>7.3852736686664144</v>
      </c>
      <c r="L17" s="53">
        <f>'3. PIBK'!E17/'3. PIBK'!D17*100-100</f>
        <v>-15.683936618718803</v>
      </c>
      <c r="M17" s="52">
        <f>'3. PIBK'!F17/'3. PIBK'!E17*100-100</f>
        <v>18.975572903372864</v>
      </c>
      <c r="N17" s="52">
        <f>'3. PIBK'!G17/'3. PIBK'!F17*100-100</f>
        <v>16.463489570049333</v>
      </c>
      <c r="O17" s="52">
        <f>'3. PIBK'!H17/'3. PIBK'!G17*100-100</f>
        <v>8.1814533356342451</v>
      </c>
      <c r="P17" s="52">
        <f>'3. PIBK'!I17/'3. PIBK'!H17*100-100</f>
        <v>4.5707706434634758</v>
      </c>
      <c r="Q17" s="52">
        <f>'3. PIBK'!J17/'3. PIBK'!I17*100-100</f>
        <v>14.472121148346247</v>
      </c>
      <c r="R17" s="115">
        <f t="shared" si="1"/>
        <v>10.230750778749972</v>
      </c>
      <c r="S17" s="115">
        <f t="shared" si="2"/>
        <v>10.655667132319003</v>
      </c>
      <c r="T17" s="116">
        <f t="shared" si="3"/>
        <v>10.93279815099854</v>
      </c>
      <c r="U17" s="116">
        <f t="shared" si="4"/>
        <v>11.168266796410144</v>
      </c>
      <c r="V17" s="116">
        <f t="shared" si="5"/>
        <v>11.713907940416913</v>
      </c>
      <c r="W17" s="116">
        <f t="shared" si="6"/>
        <v>11.824866929825246</v>
      </c>
      <c r="X17" s="213">
        <f t="shared" si="7"/>
        <v>12.034655916536066</v>
      </c>
      <c r="Y17" s="213">
        <f t="shared" si="8"/>
        <v>13.202005455084068</v>
      </c>
      <c r="Z17" s="142"/>
      <c r="AA17" s="142"/>
      <c r="AB17" s="142"/>
    </row>
    <row r="18" spans="1:28" ht="24.75" customHeight="1">
      <c r="A18" s="108" t="s">
        <v>9</v>
      </c>
      <c r="B18" s="56" t="s">
        <v>27</v>
      </c>
      <c r="C18" s="115">
        <f>SUMIFS(TABLA!$F:$F,TABLA!$D:$D,$A18,TABLA!$A:$A,C$8,TABLA!$B:$B,"B00101ENC",TABLA!$G:$G,"ENC")</f>
        <v>2001.8111444924552</v>
      </c>
      <c r="D18" s="115">
        <f>SUMIFS(TABLA!$F:$F,TABLA!$D:$D,$A18,TABLA!$A:$A,D$8,TABLA!$B:$B,"B00101ENC",TABLA!$G:$G,"ENC")</f>
        <v>2022.4552168168893</v>
      </c>
      <c r="E18" s="116">
        <f>SUMIFS(TABLA!$F:$F,TABLA!$D:$D,$A18,TABLA!$A:$A,E$8,TABLA!$B:$B,"B00101ENC",TABLA!$G:$G,"ENC")</f>
        <v>754.08767059718991</v>
      </c>
      <c r="F18" s="116">
        <f>SUMIFS(TABLA!$F:$F,TABLA!$D:$D,$A18,TABLA!$A:$A,F$8,TABLA!$B:$B,"B00101ENC",TABLA!$G:$G,"ENC")</f>
        <v>977.73201509898934</v>
      </c>
      <c r="G18" s="116">
        <f>SUMIFS(TABLA!$F:$F,TABLA!$D:$D,$A18,TABLA!$A:$A,G$8,TABLA!$B:$B,"B00101ENC",TABLA!$G:$G,"ENC")</f>
        <v>1250.3782714561917</v>
      </c>
      <c r="H18" s="116">
        <f>SUMIFS(TABLA!$F:$F,TABLA!$D:$D,$A18,TABLA!$A:$A,H$8,TABLA!$B:$B,"B00101ENC",TABLA!$G:$G,"ENC")</f>
        <v>1360.7415749484051</v>
      </c>
      <c r="I18" s="213">
        <f>SUMIFS(TABLA!$F:$F,TABLA!$D:$D,$A18,TABLA!$A:$A,I$8,TABLA!$B:$B,"B00101ENC",TABLA!$G:$G,"ENC")</f>
        <v>1472.9826291531811</v>
      </c>
      <c r="J18" s="213">
        <f>'6. PIBTRIM CONSTANTE 18-25'!I43</f>
        <v>1560.2872672393273</v>
      </c>
      <c r="K18" s="53">
        <f>'3. PIBK'!D18/'3. PIBK'!C18*100-100</f>
        <v>1.0312697269785787</v>
      </c>
      <c r="L18" s="53">
        <f>'3. PIBK'!E18/'3. PIBK'!D18*100-100</f>
        <v>-62.71424631176572</v>
      </c>
      <c r="M18" s="52">
        <f>'3. PIBK'!F18/'3. PIBK'!E18*100-100</f>
        <v>29.65760523901514</v>
      </c>
      <c r="N18" s="52">
        <f>'3. PIBK'!G18/'3. PIBK'!F18*100-100</f>
        <v>27.885581339954243</v>
      </c>
      <c r="O18" s="52">
        <f>'3. PIBK'!H18/'3. PIBK'!G18*100-100</f>
        <v>8.8263932612715905</v>
      </c>
      <c r="P18" s="52">
        <f>'3. PIBK'!I18/'3. PIBK'!H18*100-100</f>
        <v>8.2485209735016554</v>
      </c>
      <c r="Q18" s="52">
        <f>'3. PIBK'!J18/'3. PIBK'!I18*100-100</f>
        <v>5.9270650147678765</v>
      </c>
      <c r="R18" s="115">
        <f t="shared" si="1"/>
        <v>2.9737315539054392</v>
      </c>
      <c r="S18" s="115">
        <f t="shared" si="2"/>
        <v>2.9139760895794709</v>
      </c>
      <c r="T18" s="116">
        <f t="shared" si="3"/>
        <v>1.3221151236259772</v>
      </c>
      <c r="U18" s="116">
        <f t="shared" si="4"/>
        <v>1.4718512282763838</v>
      </c>
      <c r="V18" s="116">
        <f t="shared" si="5"/>
        <v>1.6951640143678697</v>
      </c>
      <c r="W18" s="116">
        <f t="shared" si="6"/>
        <v>1.7214230122259651</v>
      </c>
      <c r="X18" s="213">
        <f t="shared" si="7"/>
        <v>1.81357985341675</v>
      </c>
      <c r="Y18" s="213">
        <f t="shared" si="8"/>
        <v>1.8409844558034016</v>
      </c>
      <c r="Z18" s="142"/>
      <c r="AA18" s="142"/>
      <c r="AB18" s="142"/>
    </row>
    <row r="19" spans="1:28" ht="24.75" customHeight="1">
      <c r="A19" s="108" t="s">
        <v>12</v>
      </c>
      <c r="B19" s="56" t="s">
        <v>59</v>
      </c>
      <c r="C19" s="115">
        <f>SUMIFS(TABLA!$F:$F,TABLA!$D:$D,$A19,TABLA!$A:$A,C$8,TABLA!$B:$B,"B00101ENC",TABLA!$G:$G,"ENC")</f>
        <v>1592.3111151123078</v>
      </c>
      <c r="D19" s="115">
        <f>SUMIFS(TABLA!$F:$F,TABLA!$D:$D,$A19,TABLA!$A:$A,D$8,TABLA!$B:$B,"B00101ENC",TABLA!$G:$G,"ENC")</f>
        <v>1595.4044641145158</v>
      </c>
      <c r="E19" s="116">
        <f>SUMIFS(TABLA!$F:$F,TABLA!$D:$D,$A19,TABLA!$A:$A,E$8,TABLA!$B:$B,"B00101ENC",TABLA!$G:$G,"ENC")</f>
        <v>1619.1412590216919</v>
      </c>
      <c r="F19" s="116">
        <f>SUMIFS(TABLA!$F:$F,TABLA!$D:$D,$A19,TABLA!$A:$A,F$8,TABLA!$B:$B,"B00101ENC",TABLA!$G:$G,"ENC")</f>
        <v>1716.8095127467211</v>
      </c>
      <c r="G19" s="116">
        <f>SUMIFS(TABLA!$F:$F,TABLA!$D:$D,$A19,TABLA!$A:$A,G$8,TABLA!$B:$B,"B00101ENC",TABLA!$G:$G,"ENC")</f>
        <v>1699.125665092588</v>
      </c>
      <c r="H19" s="116">
        <f>SUMIFS(TABLA!$F:$F,TABLA!$D:$D,$A19,TABLA!$A:$A,H$8,TABLA!$B:$B,"B00101ENC",TABLA!$G:$G,"ENC")</f>
        <v>1824.9260389274539</v>
      </c>
      <c r="I19" s="213">
        <f>SUMIFS(TABLA!$F:$F,TABLA!$D:$D,$A19,TABLA!$A:$A,I$8,TABLA!$B:$B,"B00101ENC",TABLA!$G:$G,"ENC")</f>
        <v>1939.9172455319783</v>
      </c>
      <c r="J19" s="213">
        <f>'6. PIBTRIM CONSTANTE 18-25'!J43</f>
        <v>1966.4780945205539</v>
      </c>
      <c r="K19" s="53">
        <f>'3. PIBK'!D19/'3. PIBK'!C19*100-100</f>
        <v>0.19426787722886729</v>
      </c>
      <c r="L19" s="53">
        <f>'3. PIBK'!E19/'3. PIBK'!D19*100-100</f>
        <v>1.4878230217533144</v>
      </c>
      <c r="M19" s="52">
        <f>'3. PIBK'!F19/'3. PIBK'!E19*100-100</f>
        <v>6.0321020899709339</v>
      </c>
      <c r="N19" s="52">
        <f>'3. PIBK'!G19/'3. PIBK'!F19*100-100</f>
        <v>-1.0300413367258585</v>
      </c>
      <c r="O19" s="52">
        <f>'3. PIBK'!H19/'3. PIBK'!G19*100-100</f>
        <v>7.4038298884744762</v>
      </c>
      <c r="P19" s="52">
        <f>'3. PIBK'!I19/'3. PIBK'!H19*100-100</f>
        <v>6.3011433971377357</v>
      </c>
      <c r="Q19" s="52">
        <f>'3. PIBK'!J19/'3. PIBK'!I19*100-100</f>
        <v>1.3691743320366072</v>
      </c>
      <c r="R19" s="115">
        <f t="shared" si="1"/>
        <v>2.3654108529025986</v>
      </c>
      <c r="S19" s="115">
        <f t="shared" si="2"/>
        <v>2.2986765902065258</v>
      </c>
      <c r="T19" s="116">
        <f t="shared" si="3"/>
        <v>2.8387828488749745</v>
      </c>
      <c r="U19" s="116">
        <f t="shared" si="4"/>
        <v>2.5844384258983375</v>
      </c>
      <c r="V19" s="116">
        <f t="shared" si="5"/>
        <v>2.3035402558614777</v>
      </c>
      <c r="W19" s="116">
        <f t="shared" si="6"/>
        <v>2.308645327559137</v>
      </c>
      <c r="X19" s="213">
        <f t="shared" si="7"/>
        <v>2.3884835870842034</v>
      </c>
      <c r="Y19" s="213">
        <f t="shared" si="8"/>
        <v>2.320249405800562</v>
      </c>
      <c r="Z19" s="142"/>
      <c r="AA19" s="142"/>
      <c r="AB19" s="142"/>
    </row>
    <row r="20" spans="1:28" ht="24.75" customHeight="1">
      <c r="A20" s="108" t="s">
        <v>6</v>
      </c>
      <c r="B20" s="56" t="s">
        <v>58</v>
      </c>
      <c r="C20" s="115">
        <f>SUMIFS(TABLA!$F:$F,TABLA!$D:$D,$A20,TABLA!$A:$A,C$8,TABLA!$B:$B,"B00101ENC",TABLA!$G:$G,"ENC")</f>
        <v>4125.5827261491886</v>
      </c>
      <c r="D20" s="115">
        <f>SUMIFS(TABLA!$F:$F,TABLA!$D:$D,$A20,TABLA!$A:$A,D$8,TABLA!$B:$B,"B00101ENC",TABLA!$G:$G,"ENC")</f>
        <v>4211.8541804018469</v>
      </c>
      <c r="E20" s="116">
        <f>SUMIFS(TABLA!$F:$F,TABLA!$D:$D,$A20,TABLA!$A:$A,E$8,TABLA!$B:$B,"B00101ENC",TABLA!$G:$G,"ENC")</f>
        <v>4174.6028499380809</v>
      </c>
      <c r="F20" s="116">
        <f>SUMIFS(TABLA!$F:$F,TABLA!$D:$D,$A20,TABLA!$A:$A,F$8,TABLA!$B:$B,"B00101ENC",TABLA!$G:$G,"ENC")</f>
        <v>4426.4759248280707</v>
      </c>
      <c r="G20" s="116">
        <f>SUMIFS(TABLA!$F:$F,TABLA!$D:$D,$A20,TABLA!$A:$A,G$8,TABLA!$B:$B,"B00101ENC",TABLA!$G:$G,"ENC")</f>
        <v>4550.8957811989367</v>
      </c>
      <c r="H20" s="116">
        <f>SUMIFS(TABLA!$F:$F,TABLA!$D:$D,$A20,TABLA!$A:$A,H$8,TABLA!$B:$B,"B00101ENC",TABLA!$G:$G,"ENC")</f>
        <v>4608.4999849152118</v>
      </c>
      <c r="I20" s="213">
        <f>SUMIFS(TABLA!$F:$F,TABLA!$D:$D,$A20,TABLA!$A:$A,I$8,TABLA!$B:$B,"B00101ENC",TABLA!$G:$G,"ENC")</f>
        <v>4823.6074505744382</v>
      </c>
      <c r="J20" s="213">
        <f>'6. PIBTRIM CONSTANTE 18-25'!K43</f>
        <v>5073.4136073698946</v>
      </c>
      <c r="K20" s="53">
        <f>'3. PIBK'!D20/'3. PIBK'!C20*100-100</f>
        <v>2.0911337859217838</v>
      </c>
      <c r="L20" s="53">
        <f>'3. PIBK'!E20/'3. PIBK'!D20*100-100</f>
        <v>-0.88444017452218304</v>
      </c>
      <c r="M20" s="52">
        <f>'3. PIBK'!F20/'3. PIBK'!E20*100-100</f>
        <v>6.0334619589915235</v>
      </c>
      <c r="N20" s="52">
        <f>'3. PIBK'!G20/'3. PIBK'!F20*100-100</f>
        <v>2.8108106422311181</v>
      </c>
      <c r="O20" s="52">
        <f>'3. PIBK'!H20/'3. PIBK'!G20*100-100</f>
        <v>1.2657772554197919</v>
      </c>
      <c r="P20" s="52">
        <f>'3. PIBK'!I20/'3. PIBK'!H20*100-100</f>
        <v>4.6676243108023812</v>
      </c>
      <c r="Q20" s="52">
        <f>'3. PIBK'!J20/'3. PIBK'!I20*100-100</f>
        <v>5.1788243416389008</v>
      </c>
      <c r="R20" s="115">
        <f t="shared" si="1"/>
        <v>6.1286378411623952</v>
      </c>
      <c r="S20" s="115">
        <f t="shared" si="2"/>
        <v>6.06848659611014</v>
      </c>
      <c r="T20" s="116">
        <f t="shared" si="3"/>
        <v>7.3191828725488906</v>
      </c>
      <c r="U20" s="116">
        <f t="shared" si="4"/>
        <v>6.6634966701324823</v>
      </c>
      <c r="V20" s="116">
        <f t="shared" si="5"/>
        <v>6.1697447384803494</v>
      </c>
      <c r="W20" s="116">
        <f t="shared" si="6"/>
        <v>5.8300400839717561</v>
      </c>
      <c r="X20" s="213">
        <f t="shared" si="7"/>
        <v>5.938968403301514</v>
      </c>
      <c r="Y20" s="213">
        <f t="shared" si="8"/>
        <v>5.9861256225945958</v>
      </c>
      <c r="Z20" s="142"/>
      <c r="AA20" s="142"/>
      <c r="AB20" s="142"/>
    </row>
    <row r="21" spans="1:28" ht="24.75" customHeight="1">
      <c r="A21" s="108" t="s">
        <v>3</v>
      </c>
      <c r="B21" s="56" t="s">
        <v>55</v>
      </c>
      <c r="C21" s="115">
        <f>SUMIFS(TABLA!$F:$F,TABLA!$D:$D,$A21,TABLA!$A:$A,C$8,TABLA!$B:$B,"B00101ENC",TABLA!$G:$G,"ENC")</f>
        <v>1302.8153949415798</v>
      </c>
      <c r="D21" s="115">
        <f>SUMIFS(TABLA!$F:$F,TABLA!$D:$D,$A21,TABLA!$A:$A,D$8,TABLA!$B:$B,"B00101ENC",TABLA!$G:$G,"ENC")</f>
        <v>1349.9596974929182</v>
      </c>
      <c r="E21" s="116">
        <f>SUMIFS(TABLA!$F:$F,TABLA!$D:$D,$A21,TABLA!$A:$A,E$8,TABLA!$B:$B,"B00101ENC",TABLA!$G:$G,"ENC")</f>
        <v>1185.2802047529033</v>
      </c>
      <c r="F21" s="116">
        <f>SUMIFS(TABLA!$F:$F,TABLA!$D:$D,$A21,TABLA!$A:$A,F$8,TABLA!$B:$B,"B00101ENC",TABLA!$G:$G,"ENC")</f>
        <v>1252.5763429657009</v>
      </c>
      <c r="G21" s="116">
        <f>SUMIFS(TABLA!$F:$F,TABLA!$D:$D,$A21,TABLA!$A:$A,G$8,TABLA!$B:$B,"B00101ENC",TABLA!$G:$G,"ENC")</f>
        <v>1368.1260848131899</v>
      </c>
      <c r="H21" s="116">
        <f>SUMIFS(TABLA!$F:$F,TABLA!$D:$D,$A21,TABLA!$A:$A,H$8,TABLA!$B:$B,"B00101ENC",TABLA!$G:$G,"ENC")</f>
        <v>1440.1027674649536</v>
      </c>
      <c r="I21" s="213">
        <f>SUMIFS(TABLA!$F:$F,TABLA!$D:$D,$A21,TABLA!$A:$A,I$8,TABLA!$B:$B,"B00101ENC",TABLA!$G:$G,"ENC")</f>
        <v>1552.685215402666</v>
      </c>
      <c r="J21" s="213">
        <f>SUMIFS(TABLA!$F:$F,TABLA!$D:$D,$A21,TABLA!$A:$A,J$8,TABLA!$B:$B,"B00101ENC",TABLA!$G:$G,"ENC")</f>
        <v>1654.7721549918826</v>
      </c>
      <c r="K21" s="53">
        <f>'3. PIBK'!D21/'3. PIBK'!C21*100-100</f>
        <v>3.6186479476973261</v>
      </c>
      <c r="L21" s="53">
        <f>'3. PIBK'!E21/'3. PIBK'!D21*100-100</f>
        <v>-12.198845124476676</v>
      </c>
      <c r="M21" s="52">
        <f>'3. PIBK'!F21/'3. PIBK'!E21*100-100</f>
        <v>5.6776564683139128</v>
      </c>
      <c r="N21" s="52">
        <f>'3. PIBK'!G21/'3. PIBK'!F21*100-100</f>
        <v>9.2249660067748209</v>
      </c>
      <c r="O21" s="52">
        <f>'3. PIBK'!H21/'3. PIBK'!G21*100-100</f>
        <v>5.2609685211572952</v>
      </c>
      <c r="P21" s="52">
        <f>'3. PIBK'!I21/'3. PIBK'!H21*100-100</f>
        <v>7.817667633254672</v>
      </c>
      <c r="Q21" s="52">
        <f>'3. PIBK'!J21/'3. PIBK'!I21*100-100</f>
        <v>6.5748638923403462</v>
      </c>
      <c r="R21" s="115">
        <f t="shared" si="1"/>
        <v>1.9353590170134827</v>
      </c>
      <c r="S21" s="115">
        <f t="shared" si="2"/>
        <v>1.9450370261258823</v>
      </c>
      <c r="T21" s="116">
        <f t="shared" si="3"/>
        <v>2.0781096754934105</v>
      </c>
      <c r="U21" s="116">
        <f t="shared" si="4"/>
        <v>1.8855944169091712</v>
      </c>
      <c r="V21" s="116">
        <f t="shared" si="5"/>
        <v>1.854797191407032</v>
      </c>
      <c r="W21" s="116">
        <f t="shared" si="6"/>
        <v>1.8218198734601503</v>
      </c>
      <c r="X21" s="213">
        <f t="shared" si="7"/>
        <v>1.9117120389744149</v>
      </c>
      <c r="Y21" s="213">
        <f t="shared" si="8"/>
        <v>1.9524672662531408</v>
      </c>
      <c r="Z21" s="142"/>
      <c r="AA21" s="142"/>
      <c r="AB21" s="142"/>
    </row>
    <row r="22" spans="1:28" ht="24.75" customHeight="1">
      <c r="A22" s="108" t="s">
        <v>7</v>
      </c>
      <c r="B22" s="56" t="s">
        <v>50</v>
      </c>
      <c r="C22" s="115">
        <f>SUMIFS(TABLA!$F:$F,TABLA!$D:$D,$A22,TABLA!$A:$A,C$8,TABLA!$B:$B,"B00101ENC",TABLA!$G:$G,"ENC")</f>
        <v>2159.0590974755455</v>
      </c>
      <c r="D22" s="115">
        <f>SUMIFS(TABLA!$F:$F,TABLA!$D:$D,$A22,TABLA!$A:$A,D$8,TABLA!$B:$B,"B00101ENC",TABLA!$G:$G,"ENC")</f>
        <v>2193.3283980008359</v>
      </c>
      <c r="E22" s="116">
        <f>SUMIFS(TABLA!$F:$F,TABLA!$D:$D,$A22,TABLA!$A:$A,E$8,TABLA!$B:$B,"B00101ENC",TABLA!$G:$G,"ENC")</f>
        <v>1746.666943597199</v>
      </c>
      <c r="F22" s="116">
        <f>SUMIFS(TABLA!$F:$F,TABLA!$D:$D,$A22,TABLA!$A:$A,F$8,TABLA!$B:$B,"B00101ENC",TABLA!$G:$G,"ENC")</f>
        <v>2071.8684972469305</v>
      </c>
      <c r="G22" s="116">
        <f>SUMIFS(TABLA!$F:$F,TABLA!$D:$D,$A22,TABLA!$A:$A,G$8,TABLA!$B:$B,"B00101ENC",TABLA!$G:$G,"ENC")</f>
        <v>2323.1244868829262</v>
      </c>
      <c r="H22" s="116">
        <f>SUMIFS(TABLA!$F:$F,TABLA!$D:$D,$A22,TABLA!$A:$A,H$8,TABLA!$B:$B,"B00101ENC",TABLA!$G:$G,"ENC")</f>
        <v>2473.8478340184879</v>
      </c>
      <c r="I22" s="213">
        <f>SUMIFS(TABLA!$F:$F,TABLA!$D:$D,$A22,TABLA!$A:$A,I$8,TABLA!$B:$B,"B00101ENC",TABLA!$G:$G,"ENC")</f>
        <v>2618.1867169781508</v>
      </c>
      <c r="J22" s="213">
        <f>SUMIFS(TABLA!$F:$F,TABLA!$D:$D,$A22,TABLA!$A:$A,J$8,TABLA!$B:$B,"B00101ENC",TABLA!$G:$G,"ENC")</f>
        <v>2545.7307670238515</v>
      </c>
      <c r="K22" s="53">
        <f>'3. PIBK'!D22/'3. PIBK'!C22*100-100</f>
        <v>1.5872330945160087</v>
      </c>
      <c r="L22" s="53">
        <f>'3. PIBK'!E22/'3. PIBK'!D22*100-100</f>
        <v>-20.36454982349008</v>
      </c>
      <c r="M22" s="52">
        <f>'3. PIBK'!F22/'3. PIBK'!E22*100-100</f>
        <v>18.618406608187726</v>
      </c>
      <c r="N22" s="52">
        <f>'3. PIBK'!G22/'3. PIBK'!F22*100-100</f>
        <v>12.12702398679555</v>
      </c>
      <c r="O22" s="52">
        <f>'3. PIBK'!H22/'3. PIBK'!G22*100-100</f>
        <v>6.4879582642511053</v>
      </c>
      <c r="P22" s="52">
        <f>'3. PIBK'!I22/'3. PIBK'!H22*100-100</f>
        <v>5.8345901867860874</v>
      </c>
      <c r="Q22" s="52">
        <f>'3. PIBK'!J22/'3. PIBK'!I22*100-100</f>
        <v>-2.7674095771873084</v>
      </c>
      <c r="R22" s="115">
        <f t="shared" si="1"/>
        <v>3.2073266164863377</v>
      </c>
      <c r="S22" s="115">
        <f t="shared" si="2"/>
        <v>3.1601720795723023</v>
      </c>
      <c r="T22" s="116">
        <f t="shared" si="3"/>
        <v>3.0623691012460159</v>
      </c>
      <c r="U22" s="116">
        <f t="shared" si="4"/>
        <v>3.1189345806491757</v>
      </c>
      <c r="V22" s="116">
        <f t="shared" si="5"/>
        <v>3.1495085295064111</v>
      </c>
      <c r="W22" s="116">
        <f t="shared" si="6"/>
        <v>3.1295718956674454</v>
      </c>
      <c r="X22" s="213">
        <f t="shared" si="7"/>
        <v>3.2235890555781457</v>
      </c>
      <c r="Y22" s="213">
        <f t="shared" si="8"/>
        <v>3.0037101943692983</v>
      </c>
      <c r="Z22" s="142"/>
      <c r="AA22" s="142"/>
      <c r="AB22" s="142"/>
    </row>
    <row r="23" spans="1:28" ht="24.75" customHeight="1">
      <c r="A23" s="108" t="s">
        <v>14</v>
      </c>
      <c r="B23" s="56" t="s">
        <v>57</v>
      </c>
      <c r="C23" s="115">
        <f>SUMIFS(TABLA!$F:$F,TABLA!$D:$D,$A23,TABLA!$A:$A,C$8,TABLA!$B:$B,"B00101ENC",TABLA!$G:$G,"ENC")</f>
        <v>1256.5817831507036</v>
      </c>
      <c r="D23" s="115">
        <f>SUMIFS(TABLA!$F:$F,TABLA!$D:$D,$A23,TABLA!$A:$A,D$8,TABLA!$B:$B,"B00101ENC",TABLA!$G:$G,"ENC")</f>
        <v>1453.3504135632584</v>
      </c>
      <c r="E23" s="116">
        <f>SUMIFS(TABLA!$F:$F,TABLA!$D:$D,$A23,TABLA!$A:$A,E$8,TABLA!$B:$B,"B00101ENC",TABLA!$G:$G,"ENC")</f>
        <v>1307.2470990224269</v>
      </c>
      <c r="F23" s="116">
        <f>SUMIFS(TABLA!$F:$F,TABLA!$D:$D,$A23,TABLA!$A:$A,F$8,TABLA!$B:$B,"B00101ENC",TABLA!$G:$G,"ENC")</f>
        <v>1517.9266642233656</v>
      </c>
      <c r="G23" s="116">
        <f>SUMIFS(TABLA!$F:$F,TABLA!$D:$D,$A23,TABLA!$A:$A,G$8,TABLA!$B:$B,"B00101ENC",TABLA!$G:$G,"ENC")</f>
        <v>1695.6146202930845</v>
      </c>
      <c r="H23" s="116">
        <f>SUMIFS(TABLA!$F:$F,TABLA!$D:$D,$A23,TABLA!$A:$A,H$8,TABLA!$B:$B,"B00101ENC",TABLA!$G:$G,"ENC")</f>
        <v>1781.0620088968979</v>
      </c>
      <c r="I23" s="213">
        <f>SUMIFS(TABLA!$F:$F,TABLA!$D:$D,$A23,TABLA!$A:$A,I$8,TABLA!$B:$B,"B00101ENC",TABLA!$G:$G,"ENC")</f>
        <v>1853.5743082588012</v>
      </c>
      <c r="J23" s="213">
        <f>SUMIFS(TABLA!$F:$F,TABLA!$D:$D,$A23,TABLA!$A:$A,J$8,TABLA!$B:$B,"B00101ENC",TABLA!$G:$G,"ENC")</f>
        <v>2101.948641930549</v>
      </c>
      <c r="K23" s="53">
        <f>'3. PIBK'!D23/'3. PIBK'!C23*100-100</f>
        <v>15.659038914218939</v>
      </c>
      <c r="L23" s="53">
        <f>'3. PIBK'!E23/'3. PIBK'!D23*100-100</f>
        <v>-10.052862212535658</v>
      </c>
      <c r="M23" s="52">
        <f>'3. PIBK'!F23/'3. PIBK'!E23*100-100</f>
        <v>16.116277126067985</v>
      </c>
      <c r="N23" s="52">
        <f>'3. PIBK'!G23/'3. PIBK'!F23*100-100</f>
        <v>11.705964474945915</v>
      </c>
      <c r="O23" s="52">
        <f>'3. PIBK'!H23/'3. PIBK'!G23*100-100</f>
        <v>5.0393165747205018</v>
      </c>
      <c r="P23" s="52">
        <f>'3. PIBK'!I23/'3. PIBK'!H23*100-100</f>
        <v>4.0712956090065688</v>
      </c>
      <c r="Q23" s="52">
        <f>'3. PIBK'!J23/'3. PIBK'!I23*100-100</f>
        <v>13.399750555728417</v>
      </c>
      <c r="R23" s="115">
        <f t="shared" si="1"/>
        <v>1.8666780374856151</v>
      </c>
      <c r="S23" s="115">
        <f t="shared" si="2"/>
        <v>2.0940035258576528</v>
      </c>
      <c r="T23" s="116">
        <f t="shared" si="3"/>
        <v>2.2919498982989688</v>
      </c>
      <c r="U23" s="116">
        <f t="shared" si="4"/>
        <v>2.2850455857727434</v>
      </c>
      <c r="V23" s="116">
        <f t="shared" si="5"/>
        <v>2.2987802588807078</v>
      </c>
      <c r="W23" s="116">
        <f t="shared" si="6"/>
        <v>2.2531545921441976</v>
      </c>
      <c r="X23" s="213">
        <f t="shared" si="7"/>
        <v>2.2821756046109249</v>
      </c>
      <c r="Y23" s="213">
        <f t="shared" si="8"/>
        <v>2.4800912357234903</v>
      </c>
      <c r="Z23" s="142"/>
      <c r="AA23" s="142"/>
      <c r="AB23" s="142"/>
    </row>
    <row r="24" spans="1:28" ht="24.75" customHeight="1">
      <c r="A24" s="108" t="s">
        <v>16</v>
      </c>
      <c r="B24" s="56" t="s">
        <v>48</v>
      </c>
      <c r="C24" s="115">
        <f>SUMIFS(TABLA!$F:$F,TABLA!$D:$D,$A24,TABLA!$A:$A,C$8,TABLA!$B:$B,"B00101ENC",TABLA!$G:$G,"ENC")</f>
        <v>651.84146966235187</v>
      </c>
      <c r="D24" s="115">
        <f>SUMIFS(TABLA!$F:$F,TABLA!$D:$D,$A24,TABLA!$A:$A,D$8,TABLA!$B:$B,"B00101ENC",TABLA!$G:$G,"ENC")</f>
        <v>681.43768060758089</v>
      </c>
      <c r="E24" s="116">
        <f>SUMIFS(TABLA!$F:$F,TABLA!$D:$D,$A24,TABLA!$A:$A,E$8,TABLA!$B:$B,"B00101ENC",TABLA!$G:$G,"ENC")</f>
        <v>624.98852639682229</v>
      </c>
      <c r="F24" s="116">
        <f>SUMIFS(TABLA!$F:$F,TABLA!$D:$D,$A24,TABLA!$A:$A,F$8,TABLA!$B:$B,"B00101ENC",TABLA!$G:$G,"ENC")</f>
        <v>620.80647182345422</v>
      </c>
      <c r="G24" s="116">
        <f>SUMIFS(TABLA!$F:$F,TABLA!$D:$D,$A24,TABLA!$A:$A,G$8,TABLA!$B:$B,"B00101ENC",TABLA!$G:$G,"ENC")</f>
        <v>708.84357034600589</v>
      </c>
      <c r="H24" s="116">
        <f>SUMIFS(TABLA!$F:$F,TABLA!$D:$D,$A24,TABLA!$A:$A,H$8,TABLA!$B:$B,"B00101ENC",TABLA!$G:$G,"ENC")</f>
        <v>779.20094256605842</v>
      </c>
      <c r="I24" s="213">
        <f>SUMIFS(TABLA!$F:$F,TABLA!$D:$D,$A24,TABLA!$A:$A,I$8,TABLA!$B:$B,"B00101ENC",TABLA!$G:$G,"ENC")</f>
        <v>815.22391802813002</v>
      </c>
      <c r="J24" s="213">
        <f>'6. PIBTRIM CONSTANTE 18-25'!M43</f>
        <v>840.96107965305305</v>
      </c>
      <c r="K24" s="53">
        <f>'3. PIBK'!D24/'3. PIBK'!C24*100-100</f>
        <v>4.5404001314245335</v>
      </c>
      <c r="L24" s="53">
        <f>'3. PIBK'!E24/'3. PIBK'!D24*100-100</f>
        <v>-8.2838322295925195</v>
      </c>
      <c r="M24" s="52">
        <f>'3. PIBK'!F24/'3. PIBK'!E24*100-100</f>
        <v>-0.66914101567246576</v>
      </c>
      <c r="N24" s="52">
        <f>'3. PIBK'!G24/'3. PIBK'!F24*100-100</f>
        <v>14.181085816319865</v>
      </c>
      <c r="O24" s="52">
        <f>'3. PIBK'!H24/'3. PIBK'!G24*100-100</f>
        <v>9.9256556966030161</v>
      </c>
      <c r="P24" s="52">
        <f>'3. PIBK'!I24/'3. PIBK'!H24*100-100</f>
        <v>4.6230662072149329</v>
      </c>
      <c r="Q24" s="52">
        <f>'3. PIBK'!J24/'3. PIBK'!I24*100-100</f>
        <v>3.1570665501542692</v>
      </c>
      <c r="R24" s="115">
        <f t="shared" si="1"/>
        <v>0.96832388600299191</v>
      </c>
      <c r="S24" s="115">
        <f t="shared" si="2"/>
        <v>0.98182302941384003</v>
      </c>
      <c r="T24" s="116">
        <f t="shared" si="3"/>
        <v>1.0957701803923794</v>
      </c>
      <c r="U24" s="116">
        <f t="shared" si="4"/>
        <v>0.93454520662573304</v>
      </c>
      <c r="V24" s="116">
        <f t="shared" si="5"/>
        <v>0.96099407651030044</v>
      </c>
      <c r="W24" s="116">
        <f t="shared" si="6"/>
        <v>0.98573782000614973</v>
      </c>
      <c r="X24" s="213">
        <f t="shared" si="7"/>
        <v>1.0037278407073005</v>
      </c>
      <c r="Y24" s="213">
        <f t="shared" si="8"/>
        <v>0.9922507913021662</v>
      </c>
      <c r="Z24" s="142"/>
      <c r="AA24" s="142"/>
      <c r="AB24" s="142"/>
    </row>
    <row r="25" spans="1:28" ht="24.75" customHeight="1">
      <c r="A25" s="108" t="s">
        <v>47</v>
      </c>
      <c r="B25" s="56" t="s">
        <v>46</v>
      </c>
      <c r="C25" s="115">
        <f>SUMIFS(TABLA!$F:$F,TABLA!$D:$D,$A25,TABLA!$A:$A,C$8,TABLA!$B:$B,"B00101ENC",TABLA!$G:$G,"ENC")</f>
        <v>621.61517875685774</v>
      </c>
      <c r="D25" s="115">
        <f>SUMIFS(TABLA!$F:$F,TABLA!$D:$D,$A25,TABLA!$A:$A,D$8,TABLA!$B:$B,"B00101ENC",TABLA!$G:$G,"ENC")</f>
        <v>647.23498149427382</v>
      </c>
      <c r="E25" s="116">
        <f>SUMIFS(TABLA!$F:$F,TABLA!$D:$D,$A25,TABLA!$A:$A,E$8,TABLA!$B:$B,"B00101ENC",TABLA!$G:$G,"ENC")</f>
        <v>699.41843732623545</v>
      </c>
      <c r="F25" s="116">
        <f>SUMIFS(TABLA!$F:$F,TABLA!$D:$D,$A25,TABLA!$A:$A,F$8,TABLA!$B:$B,"B00101ENC",TABLA!$G:$G,"ENC")</f>
        <v>710.66459564714978</v>
      </c>
      <c r="G25" s="116">
        <f>SUMIFS(TABLA!$F:$F,TABLA!$D:$D,$A25,TABLA!$A:$A,G$8,TABLA!$B:$B,"B00101ENC",TABLA!$G:$G,"ENC")</f>
        <v>738.00358811509068</v>
      </c>
      <c r="H25" s="116">
        <f>SUMIFS(TABLA!$F:$F,TABLA!$D:$D,$A25,TABLA!$A:$A,H$8,TABLA!$B:$B,"B00101ENC",TABLA!$G:$G,"ENC")</f>
        <v>735.84091851943958</v>
      </c>
      <c r="I25" s="213">
        <f>SUMIFS(TABLA!$F:$F,TABLA!$D:$D,$A25,TABLA!$A:$A,I$8,TABLA!$B:$B,"B00101ENC",TABLA!$G:$G,"ENC")</f>
        <v>765.53654840563149</v>
      </c>
      <c r="J25" s="213">
        <f>'6. PIBTRIM CONSTANTE 18-25'!N43</f>
        <v>773.69555323569307</v>
      </c>
      <c r="K25" s="53">
        <f>'3. PIBK'!D25/'3. PIBK'!C25*100-100</f>
        <v>4.1214892449460621</v>
      </c>
      <c r="L25" s="53">
        <f>'3. PIBK'!E25/'3. PIBK'!D25*100-100</f>
        <v>8.0625209273277392</v>
      </c>
      <c r="M25" s="52">
        <f>'3. PIBK'!F25/'3. PIBK'!E25*100-100</f>
        <v>1.6079299201643238</v>
      </c>
      <c r="N25" s="52">
        <f>'3. PIBK'!G25/'3. PIBK'!F25*100-100</f>
        <v>3.8469613704401979</v>
      </c>
      <c r="O25" s="52">
        <f>'3. PIBK'!H25/'3. PIBK'!G25*100-100</f>
        <v>-0.29304323589735759</v>
      </c>
      <c r="P25" s="52">
        <f>'3. PIBK'!I25/'3. PIBK'!H25*100-100</f>
        <v>4.0356045904516264</v>
      </c>
      <c r="Q25" s="52">
        <f>'3. PIBK'!J25/'3. PIBK'!I25*100-100</f>
        <v>1.0657890661202458</v>
      </c>
      <c r="R25" s="115">
        <f t="shared" si="1"/>
        <v>0.92342211029328436</v>
      </c>
      <c r="S25" s="115">
        <f t="shared" si="2"/>
        <v>0.93254339810901421</v>
      </c>
      <c r="T25" s="116">
        <f t="shared" si="3"/>
        <v>1.2262654990759232</v>
      </c>
      <c r="U25" s="116">
        <f t="shared" si="4"/>
        <v>1.06981518641373</v>
      </c>
      <c r="V25" s="116">
        <f t="shared" si="5"/>
        <v>1.0005269234166314</v>
      </c>
      <c r="W25" s="116">
        <f t="shared" si="6"/>
        <v>0.93088468361443544</v>
      </c>
      <c r="X25" s="213">
        <f t="shared" si="7"/>
        <v>0.94255127912867531</v>
      </c>
      <c r="Y25" s="213">
        <f t="shared" si="8"/>
        <v>0.91288413161974868</v>
      </c>
      <c r="Z25" s="142"/>
      <c r="AA25" s="142"/>
      <c r="AB25" s="142"/>
    </row>
    <row r="26" spans="1:28" ht="24.75" customHeight="1">
      <c r="A26" s="108" t="s">
        <v>45</v>
      </c>
      <c r="B26" s="56" t="s">
        <v>78</v>
      </c>
      <c r="C26" s="115">
        <f>SUMIFS(TABLA!$F:$F,TABLA!$D:$D,$A26,TABLA!$A:$A,C$8,TABLA!$B:$B,"B00101ENC",TABLA!$G:$G,"ENC")</f>
        <v>457.02449140281635</v>
      </c>
      <c r="D26" s="115">
        <f>SUMIFS(TABLA!$F:$F,TABLA!$D:$D,$A26,TABLA!$A:$A,D$8,TABLA!$B:$B,"B00101ENC",TABLA!$G:$G,"ENC")</f>
        <v>441.78240695320403</v>
      </c>
      <c r="E26" s="116">
        <f>SUMIFS(TABLA!$F:$F,TABLA!$D:$D,$A26,TABLA!$A:$A,E$8,TABLA!$B:$B,"B00101ENC",TABLA!$G:$G,"ENC")</f>
        <v>145.44400653111012</v>
      </c>
      <c r="F26" s="116">
        <f>SUMIFS(TABLA!$F:$F,TABLA!$D:$D,$A26,TABLA!$A:$A,F$8,TABLA!$B:$B,"B00101ENC",TABLA!$G:$G,"ENC")</f>
        <v>296.24292943650596</v>
      </c>
      <c r="G26" s="116">
        <f>SUMIFS(TABLA!$F:$F,TABLA!$D:$D,$A26,TABLA!$A:$A,G$8,TABLA!$B:$B,"B00101ENC",TABLA!$G:$G,"ENC")</f>
        <v>418.64340124457863</v>
      </c>
      <c r="H26" s="116">
        <f>SUMIFS(TABLA!$F:$F,TABLA!$D:$D,$A26,TABLA!$A:$A,H$8,TABLA!$B:$B,"B00101ENC",TABLA!$G:$G,"ENC")</f>
        <v>443.02294619751439</v>
      </c>
      <c r="I26" s="213">
        <f>SUMIFS(TABLA!$F:$F,TABLA!$D:$D,$A26,TABLA!$A:$A,I$8,TABLA!$B:$B,"B00101ENC",TABLA!$G:$G,"ENC")</f>
        <v>477.34429405772846</v>
      </c>
      <c r="J26" s="213">
        <f>SUMIFS(TABLA!$F:$F,TABLA!$D:$D,$A26,TABLA!$A:$A,J$8,TABLA!$B:$B,"B00101ENC",TABLA!$G:$G,"ENC")</f>
        <v>489.26043445634446</v>
      </c>
      <c r="K26" s="115">
        <f>'3. PIBK'!D26/'3. PIBK'!C26*100-100</f>
        <v>-3.3350695064125375</v>
      </c>
      <c r="L26" s="115">
        <f>'3. PIBK'!E26/'3. PIBK'!D26*100-100</f>
        <v>-67.077908888636131</v>
      </c>
      <c r="M26" s="116">
        <f>'3. PIBK'!F26/'3. PIBK'!E26*100-100</f>
        <v>103.68177177045817</v>
      </c>
      <c r="N26" s="116">
        <f>'3. PIBK'!G26/'3. PIBK'!F26*100-100</f>
        <v>41.317601078579287</v>
      </c>
      <c r="O26" s="116">
        <f>'3. PIBK'!H26/'3. PIBK'!G26*100-100</f>
        <v>5.8234633295205924</v>
      </c>
      <c r="P26" s="116">
        <f>'3. PIBK'!I26/'3. PIBK'!H26*100-100</f>
        <v>7.7470813091727422</v>
      </c>
      <c r="Q26" s="301">
        <f>'3. PIBK'!J26/'3. PIBK'!I26*100-100</f>
        <v>2.496340806196983</v>
      </c>
      <c r="R26" s="115">
        <f t="shared" si="1"/>
        <v>0.67891926505220945</v>
      </c>
      <c r="S26" s="115">
        <f t="shared" si="2"/>
        <v>0.6365250315330262</v>
      </c>
      <c r="T26" s="116">
        <f t="shared" si="3"/>
        <v>0.25500180970105446</v>
      </c>
      <c r="U26" s="116">
        <f t="shared" si="4"/>
        <v>0.44595606242388458</v>
      </c>
      <c r="V26" s="116">
        <f t="shared" si="5"/>
        <v>0.56756362841774055</v>
      </c>
      <c r="W26" s="116">
        <f t="shared" si="6"/>
        <v>0.56045167471087476</v>
      </c>
      <c r="X26" s="213">
        <f t="shared" si="7"/>
        <v>0.58772043723572631</v>
      </c>
      <c r="Y26" s="213">
        <f t="shared" si="8"/>
        <v>0.57727885985215222</v>
      </c>
      <c r="Z26" s="297"/>
      <c r="AA26" s="142"/>
      <c r="AB26" s="142"/>
    </row>
    <row r="27" spans="1:28" ht="24.75" customHeight="1">
      <c r="A27" s="156" t="s">
        <v>44</v>
      </c>
      <c r="B27" s="157" t="s">
        <v>43</v>
      </c>
      <c r="C27" s="57">
        <f>SUMIFS(TABLA!$F:$F,TABLA!$D:$D,$A27,TABLA!$A:$A,C$8,TABLA!$B:$B,"B00101ENC",TABLA!$G:$G,"ENC")</f>
        <v>437.81687025806156</v>
      </c>
      <c r="D27" s="57">
        <f>SUMIFS(TABLA!$F:$F,TABLA!$D:$D,$A27,TABLA!$A:$A,D$8,TABLA!$B:$B,"B00101ENC",TABLA!$G:$G,"ENC")</f>
        <v>448.36111700991643</v>
      </c>
      <c r="E27" s="119">
        <f>SUMIFS(TABLA!$F:$F,TABLA!$D:$D,$A27,TABLA!$A:$A,E$8,TABLA!$B:$B,"B00101ENC",TABLA!$G:$G,"ENC")</f>
        <v>342.68134150484644</v>
      </c>
      <c r="F27" s="119">
        <f>SUMIFS(TABLA!$F:$F,TABLA!$D:$D,$A27,TABLA!$A:$A,F$8,TABLA!$B:$B,"B00101ENC",TABLA!$G:$G,"ENC")</f>
        <v>360.26280642848207</v>
      </c>
      <c r="G27" s="119">
        <f>SUMIFS(TABLA!$F:$F,TABLA!$D:$D,$A27,TABLA!$A:$A,G$8,TABLA!$B:$B,"B00101ENC",TABLA!$G:$G,"ENC")</f>
        <v>395.36830461731211</v>
      </c>
      <c r="H27" s="119">
        <f>SUMIFS(TABLA!$F:$F,TABLA!$D:$D,$A27,TABLA!$A:$A,H$8,TABLA!$B:$B,"B00101ENC",TABLA!$G:$G,"ENC")</f>
        <v>449.78662185703359</v>
      </c>
      <c r="I27" s="212">
        <f>SUMIFS(TABLA!$F:$F,TABLA!$D:$D,$A27,TABLA!$A:$A,I$8,TABLA!$B:$B,"B00101ENC",TABLA!$G:$G,"ENC")</f>
        <v>490.4953344719824</v>
      </c>
      <c r="J27" s="212">
        <f>SUMIFS(TABLA!$F:$F,TABLA!$D:$D,$A27,TABLA!$A:$A,J$8,TABLA!$B:$B,"B00101ENC",TABLA!$G:$G,"ENC")</f>
        <v>500.98711925826547</v>
      </c>
      <c r="K27" s="57">
        <f>'3. PIBK'!D27/'3. PIBK'!C27*100-100</f>
        <v>2.4083692219625448</v>
      </c>
      <c r="L27" s="57">
        <f>'3. PIBK'!E27/'3. PIBK'!D27*100-100</f>
        <v>-23.570236466944266</v>
      </c>
      <c r="M27" s="119">
        <f>'3. PIBK'!F27/'3. PIBK'!E27*100-100</f>
        <v>5.1305579832355619</v>
      </c>
      <c r="N27" s="119">
        <f>'3. PIBK'!G27/'3. PIBK'!F27*100-100</f>
        <v>9.7444136786845945</v>
      </c>
      <c r="O27" s="119">
        <f>'3. PIBK'!H27/'3. PIBK'!G27*100-100</f>
        <v>13.763955431984982</v>
      </c>
      <c r="P27" s="119">
        <f>'3. PIBK'!I27/'3. PIBK'!H27*100-100</f>
        <v>9.050672171367566</v>
      </c>
      <c r="Q27" s="302">
        <f>'3. PIBK'!J27/'3. PIBK'!I27*100-100</f>
        <v>2.1390182635635995</v>
      </c>
      <c r="R27" s="57">
        <f t="shared" si="1"/>
        <v>0.65038594949406248</v>
      </c>
      <c r="S27" s="57">
        <f t="shared" si="2"/>
        <v>0.64600371053967809</v>
      </c>
      <c r="T27" s="119">
        <f t="shared" si="3"/>
        <v>0.60081102218419435</v>
      </c>
      <c r="U27" s="119">
        <f t="shared" si="4"/>
        <v>0.54232984698815812</v>
      </c>
      <c r="V27" s="119">
        <f t="shared" si="5"/>
        <v>0.53600909237519745</v>
      </c>
      <c r="W27" s="119">
        <f t="shared" si="6"/>
        <v>0.56900814652145382</v>
      </c>
      <c r="X27" s="212">
        <f t="shared" si="7"/>
        <v>0.60391238782272816</v>
      </c>
      <c r="Y27" s="212">
        <f t="shared" si="8"/>
        <v>0.59111518659257367</v>
      </c>
      <c r="Z27" s="297"/>
      <c r="AA27" s="142"/>
      <c r="AB27" s="142"/>
    </row>
    <row r="28" spans="1:28" ht="24.75" customHeight="1">
      <c r="A28" s="158"/>
      <c r="B28" s="159" t="s">
        <v>21</v>
      </c>
      <c r="C28" s="116"/>
      <c r="D28" s="116"/>
      <c r="E28" s="116"/>
      <c r="F28" s="116"/>
      <c r="G28" s="116"/>
      <c r="H28" s="116"/>
      <c r="I28" s="213"/>
      <c r="J28" s="213"/>
      <c r="K28" s="116"/>
      <c r="L28" s="116"/>
      <c r="M28" s="116"/>
      <c r="N28" s="116"/>
      <c r="O28" s="116"/>
      <c r="P28" s="116"/>
      <c r="Q28" s="301"/>
      <c r="R28" s="116"/>
      <c r="S28" s="116"/>
      <c r="T28" s="116"/>
      <c r="U28" s="116"/>
      <c r="V28" s="116"/>
      <c r="W28" s="116"/>
      <c r="X28" s="213"/>
      <c r="Y28" s="213"/>
      <c r="Z28" s="297"/>
      <c r="AA28" s="142"/>
      <c r="AB28" s="142"/>
    </row>
    <row r="29" spans="1:28" ht="24.75" customHeight="1">
      <c r="A29" s="108" t="s">
        <v>2</v>
      </c>
      <c r="B29" s="56" t="s">
        <v>23</v>
      </c>
      <c r="C29" s="115">
        <f>SUMIFS(TABLA!$F:$F,TABLA!$D:$D,$A29,TABLA!$A:$A,C$8,TABLA!$B:$B,"B00102ENC",TABLA!$G:$G,"ENC")</f>
        <v>917.14252856971109</v>
      </c>
      <c r="D29" s="115">
        <f>SUMIFS(TABLA!$F:$F,TABLA!$D:$D,$A29,TABLA!$A:$A,D$8,TABLA!$B:$B,"B00102ENC",TABLA!$G:$G,"ENC")</f>
        <v>924.14906361802616</v>
      </c>
      <c r="E29" s="116">
        <f>SUMIFS(TABLA!$F:$F,TABLA!$D:$D,$A29,TABLA!$A:$A,E$8,TABLA!$B:$B,"B00102ENC",TABLA!$G:$G,"ENC")</f>
        <v>462.35283277391494</v>
      </c>
      <c r="F29" s="116">
        <f>SUMIFS(TABLA!$F:$F,TABLA!$D:$D,$A29,TABLA!$A:$A,F$8,TABLA!$B:$B,"B00102ENC",TABLA!$G:$G,"ENC")</f>
        <v>601.10951872417638</v>
      </c>
      <c r="G29" s="116">
        <f>SUMIFS(TABLA!$F:$F,TABLA!$D:$D,$A29,TABLA!$A:$A,G$8,TABLA!$B:$B,"B00102ENC",TABLA!$G:$G,"ENC")</f>
        <v>711.75627064139587</v>
      </c>
      <c r="H29" s="116">
        <f>SUMIFS(TABLA!$F:$F,TABLA!$D:$D,$A29,TABLA!$A:$A,H$8,TABLA!$B:$B,"B00102ENC",TABLA!$G:$G,"ENC")</f>
        <v>792.53680980349066</v>
      </c>
      <c r="I29" s="213">
        <f>SUMIFS(TABLA!$F:$F,TABLA!$D:$D,$A29,TABLA!$A:$A,I$8,TABLA!$B:$B,"B00102ENC",TABLA!$G:$G,"ENC")</f>
        <v>827.14224385477678</v>
      </c>
      <c r="J29" s="213">
        <f>'6. PIBTRIM CONSTANTE 18-25'!P43</f>
        <v>848.49503284140269</v>
      </c>
      <c r="K29" s="115">
        <f>'3. PIBK'!D29/'3. PIBK'!C29*100-100</f>
        <v>0.76395269328986615</v>
      </c>
      <c r="L29" s="115">
        <f>'3. PIBK'!E29/'3. PIBK'!D29*100-100</f>
        <v>-49.969885706120579</v>
      </c>
      <c r="M29" s="116">
        <f>'3. PIBK'!F29/'3. PIBK'!E29*100-100</f>
        <v>30.010995091731559</v>
      </c>
      <c r="N29" s="116">
        <f>'3. PIBK'!G29/'3. PIBK'!F29*100-100</f>
        <v>18.407086973445615</v>
      </c>
      <c r="O29" s="116">
        <f>'3. PIBK'!H29/'3. PIBK'!G29*100-100</f>
        <v>11.349466452792868</v>
      </c>
      <c r="P29" s="116">
        <f>'3. PIBK'!I29/'3. PIBK'!H29*100-100</f>
        <v>4.3664134742039948</v>
      </c>
      <c r="Q29" s="301">
        <f>'3. PIBK'!J29/'3. PIBK'!I29*100-100</f>
        <v>2.5815135359444668</v>
      </c>
      <c r="R29" s="115">
        <f t="shared" ref="R29:R31" si="9">C29/C$43*100</f>
        <v>1.3624340558498922</v>
      </c>
      <c r="S29" s="115">
        <f t="shared" ref="S29:S31" si="10">D29/D$43*100</f>
        <v>1.3315243038254141</v>
      </c>
      <c r="T29" s="116">
        <f t="shared" ref="T29:T31" si="11">E29/E$43*100</f>
        <v>0.81062679645406088</v>
      </c>
      <c r="U29" s="116">
        <f t="shared" ref="U29:U31" si="12">F29/F$43*100</f>
        <v>0.90489394823921165</v>
      </c>
      <c r="V29" s="116">
        <f t="shared" ref="V29:V31" si="13">G29/G$43*100</f>
        <v>0.96494288531328265</v>
      </c>
      <c r="W29" s="116">
        <f t="shared" ref="W29:W31" si="14">H29/H$43*100</f>
        <v>1.0026085243141125</v>
      </c>
      <c r="X29" s="213">
        <f t="shared" ref="X29:X31" si="15">I29/I$43*100</f>
        <v>1.0184020365721149</v>
      </c>
      <c r="Y29" s="213">
        <f t="shared" ref="Y29:Y31" si="16">J29/J$43*100</f>
        <v>1.0011401099563155</v>
      </c>
      <c r="Z29" s="297"/>
      <c r="AA29" s="142"/>
      <c r="AB29" s="142"/>
    </row>
    <row r="30" spans="1:28" ht="24.75" customHeight="1">
      <c r="A30" s="108" t="s">
        <v>3</v>
      </c>
      <c r="B30" s="56" t="s">
        <v>55</v>
      </c>
      <c r="C30" s="115">
        <f>SUMIFS(TABLA!$F:$F,TABLA!$D:$D,$A30,TABLA!$A:$A,C$8,TABLA!$B:$B,"B00102ENC",TABLA!$G:$G,"ENC")</f>
        <v>4521.2683719200613</v>
      </c>
      <c r="D30" s="115">
        <f>SUMIFS(TABLA!$F:$F,TABLA!$D:$D,$A30,TABLA!$A:$A,D$8,TABLA!$B:$B,"B00102ENC",TABLA!$G:$G,"ENC")</f>
        <v>4793.3689866428022</v>
      </c>
      <c r="E30" s="116">
        <f>SUMIFS(TABLA!$F:$F,TABLA!$D:$D,$A30,TABLA!$A:$A,E$8,TABLA!$B:$B,"B00102ENC",TABLA!$G:$G,"ENC")</f>
        <v>4960.2625098626331</v>
      </c>
      <c r="F30" s="116">
        <f>SUMIFS(TABLA!$F:$F,TABLA!$D:$D,$A30,TABLA!$A:$A,F$8,TABLA!$B:$B,"B00102ENC",TABLA!$G:$G,"ENC")</f>
        <v>5127.8997171812662</v>
      </c>
      <c r="G30" s="116">
        <f>SUMIFS(TABLA!$F:$F,TABLA!$D:$D,$A30,TABLA!$A:$A,G$8,TABLA!$B:$B,"B00102ENC",TABLA!$G:$G,"ENC")</f>
        <v>5277.6510363740035</v>
      </c>
      <c r="H30" s="116">
        <f>SUMIFS(TABLA!$F:$F,TABLA!$D:$D,$A30,TABLA!$A:$A,H$8,TABLA!$B:$B,"B00102ENC",TABLA!$G:$G,"ENC")</f>
        <v>5421.2056918690296</v>
      </c>
      <c r="I30" s="213">
        <f>SUMIFS(TABLA!$F:$F,TABLA!$D:$D,$A30,TABLA!$A:$A,I$8,TABLA!$B:$B,"B00102ENC",TABLA!$G:$G,"ENC")</f>
        <v>5584.578676733604</v>
      </c>
      <c r="J30" s="213">
        <f>'6. PIBTRIM CONSTANTE 18-25'!Q43</f>
        <v>5743.1121809096749</v>
      </c>
      <c r="K30" s="115">
        <f>'3. PIBK'!D30/'3. PIBK'!C30*100-100</f>
        <v>6.0182363075958563</v>
      </c>
      <c r="L30" s="115">
        <f>'3. PIBK'!E30/'3. PIBK'!D30*100-100</f>
        <v>3.481758314139725</v>
      </c>
      <c r="M30" s="116">
        <f>'3. PIBK'!F30/'3. PIBK'!E30*100-100</f>
        <v>3.3796035388311623</v>
      </c>
      <c r="N30" s="116">
        <f>'3. PIBK'!G30/'3. PIBK'!F30*100-100</f>
        <v>2.9203246446296305</v>
      </c>
      <c r="O30" s="116">
        <f>'3. PIBK'!H30/'3. PIBK'!G30*100-100</f>
        <v>2.7200482658977592</v>
      </c>
      <c r="P30" s="116">
        <f>'3. PIBK'!I30/'3. PIBK'!H30*100-100</f>
        <v>3.0135913328211927</v>
      </c>
      <c r="Q30" s="301">
        <f>'3. PIBK'!J30/'3. PIBK'!I30*100-100</f>
        <v>2.8387728663677052</v>
      </c>
      <c r="R30" s="115">
        <f t="shared" si="9"/>
        <v>6.7164369916934659</v>
      </c>
      <c r="S30" s="115">
        <f t="shared" si="10"/>
        <v>6.9063396308930614</v>
      </c>
      <c r="T30" s="116">
        <f t="shared" si="11"/>
        <v>8.6966520434564085</v>
      </c>
      <c r="U30" s="116">
        <f t="shared" si="12"/>
        <v>7.7194010021725932</v>
      </c>
      <c r="V30" s="116">
        <f t="shared" si="13"/>
        <v>7.1550220613106301</v>
      </c>
      <c r="W30" s="116">
        <f t="shared" si="14"/>
        <v>6.8581635218631281</v>
      </c>
      <c r="X30" s="213">
        <f t="shared" si="15"/>
        <v>6.8758987224224635</v>
      </c>
      <c r="Y30" s="213">
        <f t="shared" si="16"/>
        <v>6.7763036172800675</v>
      </c>
      <c r="Z30" s="297"/>
      <c r="AA30" s="142"/>
      <c r="AB30" s="142"/>
    </row>
    <row r="31" spans="1:28" ht="24.75" customHeight="1">
      <c r="A31" s="156" t="s">
        <v>54</v>
      </c>
      <c r="B31" s="157" t="s">
        <v>53</v>
      </c>
      <c r="C31" s="55">
        <f>SUMIFS(TABLA!$F:$F,TABLA!$D:$D,$A31,TABLA!$A:$A,C$8,TABLA!$B:$B,"B00102ENC",TABLA!$G:$G,"ENC")</f>
        <v>303.235387</v>
      </c>
      <c r="D31" s="55">
        <f>SUMIFS(TABLA!$F:$F,TABLA!$D:$D,$A31,TABLA!$A:$A,D$8,TABLA!$B:$B,"B00102ENC",TABLA!$G:$G,"ENC")</f>
        <v>355.31226335375754</v>
      </c>
      <c r="E31" s="118">
        <f>SUMIFS(TABLA!$F:$F,TABLA!$D:$D,$A31,TABLA!$A:$A,E$8,TABLA!$B:$B,"B00102ENC",TABLA!$G:$G,"ENC")</f>
        <v>285.5050421493749</v>
      </c>
      <c r="F31" s="118">
        <f>SUMIFS(TABLA!$F:$F,TABLA!$D:$D,$A31,TABLA!$A:$A,F$8,TABLA!$B:$B,"B00102ENC",TABLA!$G:$G,"ENC")</f>
        <v>267.84938799237256</v>
      </c>
      <c r="G31" s="118">
        <f>SUMIFS(TABLA!$F:$F,TABLA!$D:$D,$A31,TABLA!$A:$A,G$8,TABLA!$B:$B,"B00102ENC",TABLA!$G:$G,"ENC")</f>
        <v>300.68500127404468</v>
      </c>
      <c r="H31" s="118">
        <f>SUMIFS(TABLA!$F:$F,TABLA!$D:$D,$A31,TABLA!$A:$A,H$8,TABLA!$B:$B,"B00102ENC",TABLA!$G:$G,"ENC")</f>
        <v>314.65249130556077</v>
      </c>
      <c r="I31" s="215">
        <f>SUMIFS(TABLA!$F:$F,TABLA!$D:$D,$A31,TABLA!$A:$A,I$8,TABLA!$B:$B,"B00102ENC",TABLA!$G:$G,"ENC")</f>
        <v>329.26880245204387</v>
      </c>
      <c r="J31" s="215">
        <f>'6. PIBTRIM CONSTANTE 18-25'!R43</f>
        <v>339.78605625272911</v>
      </c>
      <c r="K31" s="55">
        <f>'3. PIBK'!D31/'3. PIBK'!C31*100-100</f>
        <v>17.173746398456302</v>
      </c>
      <c r="L31" s="55">
        <f>'3. PIBK'!E31/'3. PIBK'!D31*100-100</f>
        <v>-19.646724417975094</v>
      </c>
      <c r="M31" s="118">
        <f>'3. PIBK'!F31/'3. PIBK'!E31*100-100</f>
        <v>-6.1840078284028976</v>
      </c>
      <c r="N31" s="118">
        <f>'3. PIBK'!G31/'3. PIBK'!F31*100-100</f>
        <v>12.258983874403</v>
      </c>
      <c r="O31" s="118">
        <f>'3. PIBK'!H31/'3. PIBK'!G31*100-100</f>
        <v>4.6452233973540018</v>
      </c>
      <c r="P31" s="118">
        <f>'3. PIBK'!I31/'3. PIBK'!H31*100-100</f>
        <v>4.6452233973539876</v>
      </c>
      <c r="Q31" s="215">
        <f>'3. PIBK'!J31/'3. PIBK'!I31*100-100</f>
        <v>3.1941239869565266</v>
      </c>
      <c r="R31" s="55">
        <f t="shared" si="9"/>
        <v>0.45046239305019814</v>
      </c>
      <c r="S31" s="55">
        <f t="shared" si="10"/>
        <v>0.51193788180722655</v>
      </c>
      <c r="T31" s="118">
        <f t="shared" si="11"/>
        <v>0.50056584773256896</v>
      </c>
      <c r="U31" s="118">
        <f t="shared" si="12"/>
        <v>0.40321319607166328</v>
      </c>
      <c r="V31" s="118">
        <f t="shared" si="13"/>
        <v>0.40764495469543655</v>
      </c>
      <c r="W31" s="118">
        <f t="shared" si="14"/>
        <v>0.39805503804655962</v>
      </c>
      <c r="X31" s="215">
        <f t="shared" si="15"/>
        <v>0.4054055049033346</v>
      </c>
      <c r="Y31" s="215">
        <f t="shared" si="16"/>
        <v>0.40091389643062753</v>
      </c>
      <c r="Z31" s="297"/>
      <c r="AA31" s="142"/>
      <c r="AB31" s="142"/>
    </row>
    <row r="32" spans="1:28" s="54" customFormat="1" ht="24.75" customHeight="1">
      <c r="A32" s="64"/>
      <c r="B32" s="159" t="s">
        <v>35</v>
      </c>
      <c r="C32" s="116"/>
      <c r="D32" s="116"/>
      <c r="E32" s="116"/>
      <c r="F32" s="116"/>
      <c r="G32" s="116"/>
      <c r="H32" s="116"/>
      <c r="I32" s="213"/>
      <c r="J32" s="213"/>
      <c r="K32" s="116"/>
      <c r="L32" s="116"/>
      <c r="M32" s="116"/>
      <c r="N32" s="116"/>
      <c r="O32" s="116"/>
      <c r="P32" s="116"/>
      <c r="Q32" s="301"/>
      <c r="R32" s="116"/>
      <c r="S32" s="116"/>
      <c r="T32" s="116"/>
      <c r="U32" s="116"/>
      <c r="V32" s="116"/>
      <c r="W32" s="116"/>
      <c r="X32" s="213"/>
      <c r="Y32" s="213"/>
      <c r="Z32" s="297"/>
      <c r="AA32" s="142"/>
      <c r="AB32" s="142"/>
    </row>
    <row r="33" spans="1:28" ht="24.75" customHeight="1">
      <c r="A33" s="63" t="s">
        <v>1</v>
      </c>
      <c r="B33" s="159" t="s">
        <v>52</v>
      </c>
      <c r="C33" s="115">
        <f>SUMIFS(TABLA!$F:$F,TABLA!$D:$D,$A33,TABLA!$A:$A,C$8,TABLA!$B:$B,"B00103ENC",TABLA!$G:$G,"ENC")</f>
        <v>29.457911490000001</v>
      </c>
      <c r="D33" s="115">
        <f>SUMIFS(TABLA!$F:$F,TABLA!$D:$D,$A33,TABLA!$A:$A,D$8,TABLA!$B:$B,"B00103ENC",TABLA!$G:$G,"ENC")</f>
        <v>31.352761263483348</v>
      </c>
      <c r="E33" s="116">
        <f>SUMIFS(TABLA!$F:$F,TABLA!$D:$D,$A33,TABLA!$A:$A,E$8,TABLA!$B:$B,"B00103ENC",TABLA!$G:$G,"ENC")</f>
        <v>31.423799177699308</v>
      </c>
      <c r="F33" s="116">
        <f>SUMIFS(TABLA!$F:$F,TABLA!$D:$D,$A33,TABLA!$A:$A,F$8,TABLA!$B:$B,"B00103ENC",TABLA!$G:$G,"ENC")</f>
        <v>26.946369877364251</v>
      </c>
      <c r="G33" s="116">
        <f>SUMIFS(TABLA!$F:$F,TABLA!$D:$D,$A33,TABLA!$A:$A,G$8,TABLA!$B:$B,"B00103ENC",TABLA!$G:$G,"ENC")</f>
        <v>27.81572199292404</v>
      </c>
      <c r="H33" s="116">
        <f>SUMIFS(TABLA!$F:$F,TABLA!$D:$D,$A33,TABLA!$A:$A,H$8,TABLA!$B:$B,"B00103ENC",TABLA!$G:$G,"ENC")</f>
        <v>31.896149228887026</v>
      </c>
      <c r="I33" s="213">
        <f>SUMIFS(TABLA!$F:$F,TABLA!$D:$D,$A33,TABLA!$A:$A,I$8,TABLA!$B:$B,"B00103ENC",TABLA!$G:$G,"ENC")</f>
        <v>34.955461591456071</v>
      </c>
      <c r="J33" s="213">
        <f>SUMIFS(TABLA!$F:$F,TABLA!$D:$D,$A33,TABLA!$A:$A,J$8,TABLA!$B:$B,"B00103ENC",TABLA!$G:$G,"ENC")</f>
        <v>34.405858915821049</v>
      </c>
      <c r="K33" s="115">
        <f>'3. PIBK'!D33/'3. PIBK'!C33*100-100</f>
        <v>6.4323968592498062</v>
      </c>
      <c r="L33" s="115">
        <f>'3. PIBK'!E33/'3. PIBK'!D33*100-100</f>
        <v>0.22657626107942974</v>
      </c>
      <c r="M33" s="116">
        <f>'3. PIBK'!F33/'3. PIBK'!E33*100-100</f>
        <v>-14.24852951425612</v>
      </c>
      <c r="N33" s="116">
        <f>'3. PIBK'!G33/'3. PIBK'!F33*100-100</f>
        <v>3.2262309153934297</v>
      </c>
      <c r="O33" s="116">
        <f>'3. PIBK'!H33/'3. PIBK'!G33*100-100</f>
        <v>14.669499634059463</v>
      </c>
      <c r="P33" s="116">
        <f>'3. PIBK'!I33/'3. PIBK'!H33*100-100</f>
        <v>9.5914787099075767</v>
      </c>
      <c r="Q33" s="301">
        <f>'3. PIBK'!J33/'3. PIBK'!I33*100-100</f>
        <v>-1.5722941440697724</v>
      </c>
      <c r="R33" s="345">
        <f t="shared" ref="R33:R43" si="17">C33/C$43*100</f>
        <v>4.3760332312555349E-2</v>
      </c>
      <c r="S33" s="345">
        <f t="shared" ref="S33:S43" si="18">D33/D$43*100</f>
        <v>4.5173408985478482E-2</v>
      </c>
      <c r="T33" s="116">
        <f t="shared" ref="T33:T43" si="19">E33/E$43*100</f>
        <v>5.5094230756644089E-2</v>
      </c>
      <c r="U33" s="346">
        <f t="shared" ref="U33:U43" si="20">F33/F$43*100</f>
        <v>4.0564333569022885E-2</v>
      </c>
      <c r="V33" s="346">
        <f t="shared" ref="V33:V43" si="21">G33/G$43*100</f>
        <v>3.7710356963538923E-2</v>
      </c>
      <c r="W33" s="346">
        <f t="shared" ref="W33:W43" si="22">H33/H$43*100</f>
        <v>4.0350619320264014E-2</v>
      </c>
      <c r="X33" s="347">
        <f t="shared" ref="X33:X43" si="23">I33/I$43*100</f>
        <v>4.3038199945095966E-2</v>
      </c>
      <c r="Y33" s="347">
        <f t="shared" ref="Y33:Y43" si="24">J33/J$43*100</f>
        <v>4.0595506213841212E-2</v>
      </c>
      <c r="Z33" s="297"/>
      <c r="AA33" s="142"/>
      <c r="AB33" s="142"/>
    </row>
    <row r="34" spans="1:28" ht="24.75" customHeight="1">
      <c r="A34" s="63" t="s">
        <v>12</v>
      </c>
      <c r="B34" s="159" t="s">
        <v>51</v>
      </c>
      <c r="C34" s="115">
        <f>SUMIFS(TABLA!$F:$F,TABLA!$D:$D,$A34,TABLA!$A:$A,C$8,TABLA!$B:$B,"B00103ENC",TABLA!$G:$G,"ENC")</f>
        <v>5.8284839999999996</v>
      </c>
      <c r="D34" s="115">
        <f>SUMIFS(TABLA!$F:$F,TABLA!$D:$D,$A34,TABLA!$A:$A,D$8,TABLA!$B:$B,"B00103ENC",TABLA!$G:$G,"ENC")</f>
        <v>6.6425211519412448</v>
      </c>
      <c r="E34" s="116">
        <f>SUMIFS(TABLA!$F:$F,TABLA!$D:$D,$A34,TABLA!$A:$A,E$8,TABLA!$B:$B,"B00103ENC",TABLA!$G:$G,"ENC")</f>
        <v>6.6764174151501194</v>
      </c>
      <c r="F34" s="116">
        <f>SUMIFS(TABLA!$F:$F,TABLA!$D:$D,$A34,TABLA!$A:$A,F$8,TABLA!$B:$B,"B00103ENC",TABLA!$G:$G,"ENC")</f>
        <v>7.0219312857962723</v>
      </c>
      <c r="G34" s="116">
        <f>SUMIFS(TABLA!$F:$F,TABLA!$D:$D,$A34,TABLA!$A:$A,G$8,TABLA!$B:$B,"B00103ENC",TABLA!$G:$G,"ENC")</f>
        <v>7.2991462711073938</v>
      </c>
      <c r="H34" s="116">
        <f>SUMIFS(TABLA!$F:$F,TABLA!$D:$D,$A34,TABLA!$A:$A,H$8,TABLA!$B:$B,"B00103ENC",TABLA!$G:$G,"ENC")</f>
        <v>7.0592240168935509</v>
      </c>
      <c r="I34" s="213">
        <f>SUMIFS(TABLA!$F:$F,TABLA!$D:$D,$A34,TABLA!$A:$A,I$8,TABLA!$B:$B,"B00103ENC",TABLA!$G:$G,"ENC")</f>
        <v>8.3441789820949346</v>
      </c>
      <c r="J34" s="213">
        <f>SUMIFS(TABLA!$F:$F,TABLA!$D:$D,$A34,TABLA!$A:$A,J$8,TABLA!$B:$B,"B00103ENC",TABLA!$G:$G,"ENC")</f>
        <v>9.8560826984042862</v>
      </c>
      <c r="K34" s="115">
        <f>'3. PIBK'!D34/'3. PIBK'!C34*100-100</f>
        <v>13.966533183264218</v>
      </c>
      <c r="L34" s="115">
        <f>'3. PIBK'!E34/'3. PIBK'!D34*100-100</f>
        <v>0.51029213808327256</v>
      </c>
      <c r="M34" s="116">
        <f>'3. PIBK'!F34/'3. PIBK'!E34*100-100</f>
        <v>5.1751388381156858</v>
      </c>
      <c r="N34" s="116">
        <f>'3. PIBK'!G34/'3. PIBK'!F34*100-100</f>
        <v>3.9478453153174939</v>
      </c>
      <c r="O34" s="116">
        <f>'3. PIBK'!H34/'3. PIBK'!G34*100-100</f>
        <v>-3.2869906329119658</v>
      </c>
      <c r="P34" s="116">
        <f>'3. PIBK'!I34/'3. PIBK'!H34*100-100</f>
        <v>18.202495941853329</v>
      </c>
      <c r="Q34" s="301">
        <f>'3. PIBK'!J34/'3. PIBK'!I34*100-100</f>
        <v>18.119262776525019</v>
      </c>
      <c r="R34" s="345">
        <f t="shared" si="17"/>
        <v>8.6583326453742362E-3</v>
      </c>
      <c r="S34" s="345">
        <f t="shared" si="18"/>
        <v>9.5706187461332293E-3</v>
      </c>
      <c r="T34" s="346">
        <f t="shared" si="19"/>
        <v>1.1705525471884992E-2</v>
      </c>
      <c r="U34" s="346">
        <f t="shared" si="20"/>
        <v>1.0570624699064632E-2</v>
      </c>
      <c r="V34" s="346">
        <f t="shared" si="21"/>
        <v>9.8956054954304172E-3</v>
      </c>
      <c r="W34" s="346">
        <f t="shared" si="22"/>
        <v>8.9303589269693149E-3</v>
      </c>
      <c r="X34" s="347">
        <f t="shared" si="23"/>
        <v>1.0273600377711677E-2</v>
      </c>
      <c r="Y34" s="347">
        <f t="shared" si="24"/>
        <v>1.1629201509142324E-2</v>
      </c>
      <c r="Z34" s="297"/>
      <c r="AA34" s="142"/>
      <c r="AB34" s="142"/>
    </row>
    <row r="35" spans="1:28" ht="24.75" customHeight="1">
      <c r="A35" s="63" t="s">
        <v>7</v>
      </c>
      <c r="B35" s="159" t="s">
        <v>50</v>
      </c>
      <c r="C35" s="115">
        <f>SUMIFS(TABLA!$F:$F,TABLA!$D:$D,$A35,TABLA!$A:$A,C$8,TABLA!$B:$B,"B00103ENC",TABLA!$G:$G,"ENC")</f>
        <v>14.885</v>
      </c>
      <c r="D35" s="115">
        <f>SUMIFS(TABLA!$F:$F,TABLA!$D:$D,$A35,TABLA!$A:$A,D$8,TABLA!$B:$B,"B00103ENC",TABLA!$G:$G,"ENC")</f>
        <v>15.336246774806392</v>
      </c>
      <c r="E35" s="116">
        <f>SUMIFS(TABLA!$F:$F,TABLA!$D:$D,$A35,TABLA!$A:$A,E$8,TABLA!$B:$B,"B00103ENC",TABLA!$G:$G,"ENC")</f>
        <v>15.868970531448619</v>
      </c>
      <c r="F35" s="116">
        <f>SUMIFS(TABLA!$F:$F,TABLA!$D:$D,$A35,TABLA!$A:$A,F$8,TABLA!$B:$B,"B00103ENC",TABLA!$G:$G,"ENC")</f>
        <v>17.451977081063703</v>
      </c>
      <c r="G35" s="116">
        <f>SUMIFS(TABLA!$F:$F,TABLA!$D:$D,$A35,TABLA!$A:$A,G$8,TABLA!$B:$B,"B00103ENC",TABLA!$G:$G,"ENC")</f>
        <v>17.767970101296218</v>
      </c>
      <c r="H35" s="116">
        <f>SUMIFS(TABLA!$F:$F,TABLA!$D:$D,$A35,TABLA!$A:$A,H$8,TABLA!$B:$B,"B00103ENC",TABLA!$G:$G,"ENC")</f>
        <v>19.120098633081554</v>
      </c>
      <c r="I35" s="213">
        <f>SUMIFS(TABLA!$F:$F,TABLA!$D:$D,$A35,TABLA!$A:$A,I$8,TABLA!$B:$B,"B00103ENC",TABLA!$G:$G,"ENC")</f>
        <v>20.579620453354632</v>
      </c>
      <c r="J35" s="213">
        <f>SUMIFS(TABLA!$F:$F,TABLA!$D:$D,$A35,TABLA!$A:$A,J$8,TABLA!$B:$B,"B00103ENC",TABLA!$G:$G,"ENC")</f>
        <v>22.106106300507573</v>
      </c>
      <c r="K35" s="115">
        <f>'3. PIBK'!D35/'3. PIBK'!C35*100-100</f>
        <v>3.0315537440805684</v>
      </c>
      <c r="L35" s="115">
        <f>'3. PIBK'!E35/'3. PIBK'!D35*100-100</f>
        <v>3.4736253560901105</v>
      </c>
      <c r="M35" s="116">
        <f>'3. PIBK'!F35/'3. PIBK'!E35*100-100</f>
        <v>9.9754835795928329</v>
      </c>
      <c r="N35" s="116">
        <f>'3. PIBK'!G35/'3. PIBK'!F35*100-100</f>
        <v>1.8106431080257721</v>
      </c>
      <c r="O35" s="116">
        <f>'3. PIBK'!H35/'3. PIBK'!G35*100-100</f>
        <v>7.6099212463594625</v>
      </c>
      <c r="P35" s="116">
        <f>'3. PIBK'!I35/'3. PIBK'!H35*100-100</f>
        <v>7.633442945465859</v>
      </c>
      <c r="Q35" s="301">
        <f>'3. PIBK'!J35/'3. PIBK'!I35*100-100</f>
        <v>7.4174635563024367</v>
      </c>
      <c r="R35" s="345">
        <f t="shared" si="17"/>
        <v>2.2111973100791823E-2</v>
      </c>
      <c r="S35" s="345">
        <f t="shared" si="18"/>
        <v>2.2096635828610402E-2</v>
      </c>
      <c r="T35" s="346">
        <f t="shared" si="19"/>
        <v>2.7822502281979841E-2</v>
      </c>
      <c r="U35" s="346">
        <f t="shared" si="20"/>
        <v>2.6271732444001324E-2</v>
      </c>
      <c r="V35" s="346">
        <f t="shared" si="21"/>
        <v>2.408840925314884E-2</v>
      </c>
      <c r="W35" s="346">
        <f t="shared" si="22"/>
        <v>2.4188118000484253E-2</v>
      </c>
      <c r="X35" s="347">
        <f t="shared" si="23"/>
        <v>2.5338238419433463E-2</v>
      </c>
      <c r="Y35" s="347">
        <f t="shared" si="24"/>
        <v>2.6083016206098222E-2</v>
      </c>
      <c r="Z35" s="297"/>
      <c r="AA35" s="142"/>
      <c r="AB35" s="142"/>
    </row>
    <row r="36" spans="1:28" ht="31.5" customHeight="1">
      <c r="A36" s="248" t="s">
        <v>15</v>
      </c>
      <c r="B36" s="160" t="s">
        <v>49</v>
      </c>
      <c r="C36" s="137">
        <f>SUMIFS(TABLA!$F:$F,TABLA!$D:$D,$A36,TABLA!$A:$A,C$8,TABLA!$B:$B,"B00103ENC",TABLA!$G:$G,"ENC")</f>
        <v>2777.72954626</v>
      </c>
      <c r="D36" s="137">
        <f>SUMIFS(TABLA!$F:$F,TABLA!$D:$D,$A36,TABLA!$A:$A,D$8,TABLA!$B:$B,"B00103ENC",TABLA!$G:$G,"ENC")</f>
        <v>2959.0323656178098</v>
      </c>
      <c r="E36" s="111">
        <f>SUMIFS(TABLA!$F:$F,TABLA!$D:$D,$A36,TABLA!$A:$A,E$8,TABLA!$B:$B,"B00103ENC",TABLA!$G:$G,"ENC")</f>
        <v>3421.9055644441146</v>
      </c>
      <c r="F36" s="111">
        <f>SUMIFS(TABLA!$F:$F,TABLA!$D:$D,$A36,TABLA!$A:$A,F$8,TABLA!$B:$B,"B00103ENC",TABLA!$G:$G,"ENC")</f>
        <v>3682.5506094382558</v>
      </c>
      <c r="G36" s="111">
        <f>SUMIFS(TABLA!$F:$F,TABLA!$D:$D,$A36,TABLA!$A:$A,G$8,TABLA!$B:$B,"B00103ENC",TABLA!$G:$G,"ENC")</f>
        <v>3736.2046300421116</v>
      </c>
      <c r="H36" s="111">
        <f>SUMIFS(TABLA!$F:$F,TABLA!$D:$D,$A36,TABLA!$A:$A,H$8,TABLA!$B:$B,"B00103ENC",TABLA!$G:$G,"ENC")</f>
        <v>3883.6954728604887</v>
      </c>
      <c r="I36" s="216">
        <f>SUMIFS(TABLA!$F:$F,TABLA!$D:$D,$A36,TABLA!$A:$A,I$8,TABLA!$B:$B,"B00103ENC",TABLA!$G:$G,"ENC")</f>
        <v>3975.8287475551319</v>
      </c>
      <c r="J36" s="216">
        <f>SUMIFS(TABLA!$F:$F,TABLA!$D:$D,$A36,TABLA!$A:$A,J$8,TABLA!$B:$B,"B00103ENC",TABLA!$G:$G,"ENC")</f>
        <v>4033.512101406749</v>
      </c>
      <c r="K36" s="137">
        <f>'3. PIBK'!D36/'3. PIBK'!C36*100-100</f>
        <v>6.5270148277005688</v>
      </c>
      <c r="L36" s="137">
        <f>'3. PIBK'!E36/'3. PIBK'!D36*100-100</f>
        <v>15.642721729056277</v>
      </c>
      <c r="M36" s="111">
        <f>'3. PIBK'!F36/'3. PIBK'!E36*100-100</f>
        <v>7.6169561107243027</v>
      </c>
      <c r="N36" s="111">
        <f>'3. PIBK'!G36/'3. PIBK'!F36*100-100</f>
        <v>1.4569798570138346</v>
      </c>
      <c r="O36" s="111">
        <f>'3. PIBK'!H36/'3. PIBK'!G36*100-100</f>
        <v>3.9476114780339344</v>
      </c>
      <c r="P36" s="111">
        <f>'3. PIBK'!I36/'3. PIBK'!H36*100-100</f>
        <v>2.3723094495558854</v>
      </c>
      <c r="Q36" s="303">
        <f>'3. PIBK'!J36/'3. PIBK'!I36*100-100</f>
        <v>1.4508510681474434</v>
      </c>
      <c r="R36" s="137">
        <f t="shared" si="17"/>
        <v>4.1263742699479877</v>
      </c>
      <c r="S36" s="137">
        <f t="shared" si="18"/>
        <v>4.2634069174955433</v>
      </c>
      <c r="T36" s="111">
        <f t="shared" si="19"/>
        <v>5.9995054617304717</v>
      </c>
      <c r="U36" s="111">
        <f t="shared" si="20"/>
        <v>5.5436116993089195</v>
      </c>
      <c r="V36" s="111">
        <f t="shared" si="21"/>
        <v>5.0652508794686835</v>
      </c>
      <c r="W36" s="111">
        <f t="shared" si="22"/>
        <v>4.9131171432851524</v>
      </c>
      <c r="X36" s="216">
        <f t="shared" si="23"/>
        <v>4.8951581468047927</v>
      </c>
      <c r="Y36" s="216">
        <f t="shared" si="24"/>
        <v>4.7591448298640415</v>
      </c>
      <c r="Z36" s="298"/>
      <c r="AA36" s="142"/>
      <c r="AB36" s="142"/>
    </row>
    <row r="37" spans="1:28" ht="24.75" customHeight="1">
      <c r="A37" s="63" t="s">
        <v>16</v>
      </c>
      <c r="B37" s="159" t="s">
        <v>48</v>
      </c>
      <c r="C37" s="138">
        <f>SUMIFS(TABLA!$F:$F,TABLA!$D:$D,$A37,TABLA!$A:$A,C$8,TABLA!$B:$B,"B00103ENC",TABLA!$G:$G,"ENC")</f>
        <v>1469.2133577822001</v>
      </c>
      <c r="D37" s="138">
        <f>SUMIFS(TABLA!$F:$F,TABLA!$D:$D,$A37,TABLA!$A:$A,D$8,TABLA!$B:$B,"B00103ENC",TABLA!$G:$G,"ENC")</f>
        <v>1543.0852424805967</v>
      </c>
      <c r="E37" s="51">
        <f>SUMIFS(TABLA!$F:$F,TABLA!$D:$D,$A37,TABLA!$A:$A,E$8,TABLA!$B:$B,"B00103ENC",TABLA!$G:$G,"ENC")</f>
        <v>1487.5494899181792</v>
      </c>
      <c r="F37" s="51">
        <f>SUMIFS(TABLA!$F:$F,TABLA!$D:$D,$A37,TABLA!$A:$A,F$8,TABLA!$B:$B,"B00103ENC",TABLA!$G:$G,"ENC")</f>
        <v>1533.4124928762387</v>
      </c>
      <c r="G37" s="51">
        <f>SUMIFS(TABLA!$F:$F,TABLA!$D:$D,$A37,TABLA!$A:$A,G$8,TABLA!$B:$B,"B00103ENC",TABLA!$G:$G,"ENC")</f>
        <v>1549.6426067043385</v>
      </c>
      <c r="H37" s="51">
        <f>SUMIFS(TABLA!$F:$F,TABLA!$D:$D,$A37,TABLA!$A:$A,H$8,TABLA!$B:$B,"B00103ENC",TABLA!$G:$G,"ENC")</f>
        <v>1574.5957655298037</v>
      </c>
      <c r="I37" s="217">
        <f>SUMIFS(TABLA!$F:$F,TABLA!$D:$D,$A37,TABLA!$A:$A,I$8,TABLA!$B:$B,"B00103ENC",TABLA!$G:$G,"ENC")</f>
        <v>1674.4339194407466</v>
      </c>
      <c r="J37" s="217">
        <f>SUMIFS(TABLA!$F:$F,TABLA!$D:$D,$A37,TABLA!$A:$A,J$8,TABLA!$B:$B,"B00103ENC",TABLA!$G:$G,"ENC")</f>
        <v>1715.5307316393917</v>
      </c>
      <c r="K37" s="138">
        <f>'3. PIBK'!D37/'3. PIBK'!C37*100-100</f>
        <v>5.0279889103314019</v>
      </c>
      <c r="L37" s="138">
        <f>'3. PIBK'!E37/'3. PIBK'!D37*100-100</f>
        <v>-3.5990074322232886</v>
      </c>
      <c r="M37" s="51">
        <f>'3. PIBK'!F37/'3. PIBK'!E37*100-100</f>
        <v>3.0831245124208948</v>
      </c>
      <c r="N37" s="51">
        <f>'3. PIBK'!G37/'3. PIBK'!F37*100-100</f>
        <v>1.0584310421037912</v>
      </c>
      <c r="O37" s="51">
        <f>'3. PIBK'!H37/'3. PIBK'!G37*100-100</f>
        <v>1.6102525006416641</v>
      </c>
      <c r="P37" s="51">
        <f>'3. PIBK'!I37/'3. PIBK'!H37*100-100</f>
        <v>6.3405577543484952</v>
      </c>
      <c r="Q37" s="304">
        <f>'3. PIBK'!J37/'3. PIBK'!I37*100-100</f>
        <v>2.4543705022633162</v>
      </c>
      <c r="R37" s="138">
        <f t="shared" si="17"/>
        <v>2.182546607094662</v>
      </c>
      <c r="S37" s="138">
        <f t="shared" si="18"/>
        <v>2.2232944706921076</v>
      </c>
      <c r="T37" s="51">
        <f t="shared" si="19"/>
        <v>2.6080676749500773</v>
      </c>
      <c r="U37" s="51">
        <f t="shared" si="20"/>
        <v>2.3083575317575553</v>
      </c>
      <c r="V37" s="51">
        <f t="shared" si="21"/>
        <v>2.1008829423732132</v>
      </c>
      <c r="W37" s="51">
        <f t="shared" si="22"/>
        <v>1.9919619093282568</v>
      </c>
      <c r="X37" s="217">
        <f t="shared" si="23"/>
        <v>2.0616126504636356</v>
      </c>
      <c r="Y37" s="217">
        <f t="shared" si="24"/>
        <v>2.0241563696082645</v>
      </c>
      <c r="Z37" s="297"/>
      <c r="AA37" s="142"/>
      <c r="AB37" s="142"/>
    </row>
    <row r="38" spans="1:28" ht="24.75" customHeight="1">
      <c r="A38" s="63" t="s">
        <v>47</v>
      </c>
      <c r="B38" s="159" t="s">
        <v>46</v>
      </c>
      <c r="C38" s="138">
        <f>SUMIFS(TABLA!$F:$F,TABLA!$D:$D,$A38,TABLA!$A:$A,C$8,TABLA!$B:$B,"B00103ENC",TABLA!$G:$G,"ENC")</f>
        <v>1310.6960264938236</v>
      </c>
      <c r="D38" s="138">
        <f>SUMIFS(TABLA!$F:$F,TABLA!$D:$D,$A38,TABLA!$A:$A,D$8,TABLA!$B:$B,"B00103ENC",TABLA!$G:$G,"ENC")</f>
        <v>1332.8562275807583</v>
      </c>
      <c r="E38" s="51">
        <f>SUMIFS(TABLA!$F:$F,TABLA!$D:$D,$A38,TABLA!$A:$A,E$8,TABLA!$B:$B,"B00103ENC",TABLA!$G:$G,"ENC")</f>
        <v>1588.7791130317869</v>
      </c>
      <c r="F38" s="51">
        <f>SUMIFS(TABLA!$F:$F,TABLA!$D:$D,$A38,TABLA!$A:$A,F$8,TABLA!$B:$B,"B00103ENC",TABLA!$G:$G,"ENC")</f>
        <v>1699.2556530129814</v>
      </c>
      <c r="G38" s="51">
        <f>SUMIFS(TABLA!$F:$F,TABLA!$D:$D,$A38,TABLA!$A:$A,G$8,TABLA!$B:$B,"B00103ENC",TABLA!$G:$G,"ENC")</f>
        <v>1737.9377696188978</v>
      </c>
      <c r="H38" s="51">
        <f>SUMIFS(TABLA!$F:$F,TABLA!$D:$D,$A38,TABLA!$A:$A,H$8,TABLA!$B:$B,"B00103ENC",TABLA!$G:$G,"ENC")</f>
        <v>1768.5833212372302</v>
      </c>
      <c r="I38" s="217">
        <f>SUMIFS(TABLA!$F:$F,TABLA!$D:$D,$A38,TABLA!$A:$A,I$8,TABLA!$B:$B,"B00103ENC",TABLA!$G:$G,"ENC")</f>
        <v>1785.9554197748812</v>
      </c>
      <c r="J38" s="217">
        <f>SUMIFS(TABLA!$F:$F,TABLA!$D:$D,$A38,TABLA!$A:$A,J$8,TABLA!$B:$B,"B00103ENC",TABLA!$G:$G,"ENC")</f>
        <v>1812.7525375873036</v>
      </c>
      <c r="K38" s="138">
        <f>'3. PIBK'!D38/'3. PIBK'!C38*100-100</f>
        <v>1.6907200936752815</v>
      </c>
      <c r="L38" s="138">
        <f>'3. PIBK'!E38/'3. PIBK'!D38*100-100</f>
        <v>19.201087120667864</v>
      </c>
      <c r="M38" s="51">
        <f>'3. PIBK'!F38/'3. PIBK'!E38*100-100</f>
        <v>6.9535493685070975</v>
      </c>
      <c r="N38" s="51">
        <f>'3. PIBK'!G38/'3. PIBK'!F38*100-100</f>
        <v>2.2764153550013759</v>
      </c>
      <c r="O38" s="51">
        <f>'3. PIBK'!H38/'3. PIBK'!G38*100-100</f>
        <v>1.7633284778115126</v>
      </c>
      <c r="P38" s="51">
        <f>'3. PIBK'!I38/'3. PIBK'!H38*100-100</f>
        <v>0.98226067887479473</v>
      </c>
      <c r="Q38" s="304">
        <f>'3. PIBK'!J38/'3. PIBK'!I38*100-100</f>
        <v>1.5004359860113539</v>
      </c>
      <c r="R38" s="138">
        <f t="shared" si="17"/>
        <v>1.9470658569799231</v>
      </c>
      <c r="S38" s="138">
        <f t="shared" si="18"/>
        <v>1.9203941554415478</v>
      </c>
      <c r="T38" s="51">
        <f t="shared" si="19"/>
        <v>2.7855499769368843</v>
      </c>
      <c r="U38" s="51">
        <f t="shared" si="20"/>
        <v>2.5580133220753023</v>
      </c>
      <c r="V38" s="51">
        <f t="shared" si="21"/>
        <v>2.3561586389674658</v>
      </c>
      <c r="W38" s="51">
        <f t="shared" si="22"/>
        <v>2.2373682734961866</v>
      </c>
      <c r="X38" s="217">
        <f t="shared" si="23"/>
        <v>2.198921225748784</v>
      </c>
      <c r="Y38" s="217">
        <f t="shared" si="24"/>
        <v>2.1388684724839893</v>
      </c>
      <c r="Z38" s="297"/>
      <c r="AA38" s="142"/>
      <c r="AB38" s="142"/>
    </row>
    <row r="39" spans="1:28" ht="24.75" customHeight="1">
      <c r="A39" s="63" t="s">
        <v>45</v>
      </c>
      <c r="B39" s="159" t="s">
        <v>78</v>
      </c>
      <c r="C39" s="139">
        <f>SUMIFS(TABLA!$F:$F,TABLA!$D:$D,$A39,TABLA!$A:$A,C$8,TABLA!$B:$B,"B00103ENC",TABLA!$G:$G,"ENC")</f>
        <v>7.0789260000000009</v>
      </c>
      <c r="D39" s="139">
        <f>SUMIFS(TABLA!$F:$F,TABLA!$D:$D,$A39,TABLA!$A:$A,D$8,TABLA!$B:$B,"B00103ENC",TABLA!$G:$G,"ENC")</f>
        <v>6.931451942310856</v>
      </c>
      <c r="E39" s="50">
        <f>SUMIFS(TABLA!$F:$F,TABLA!$D:$D,$A39,TABLA!$A:$A,E$8,TABLA!$B:$B,"B00103ENC",TABLA!$G:$G,"ENC")</f>
        <v>6.1489954375310489</v>
      </c>
      <c r="F39" s="50">
        <f>SUMIFS(TABLA!$F:$F,TABLA!$D:$D,$A39,TABLA!$A:$A,F$8,TABLA!$B:$B,"B00103ENC",TABLA!$G:$G,"ENC")</f>
        <v>6.449584060175324</v>
      </c>
      <c r="G39" s="50">
        <f>SUMIFS(TABLA!$F:$F,TABLA!$D:$D,$A39,TABLA!$A:$A,G$8,TABLA!$B:$B,"B00103ENC",TABLA!$G:$G,"ENC")</f>
        <v>7.2875177815773933</v>
      </c>
      <c r="H39" s="50">
        <f>SUMIFS(TABLA!$F:$F,TABLA!$D:$D,$A39,TABLA!$A:$A,H$8,TABLA!$B:$B,"B00103ENC",TABLA!$G:$G,"ENC")</f>
        <v>7.3828295741838819</v>
      </c>
      <c r="I39" s="218">
        <f>SUMIFS(TABLA!$F:$F,TABLA!$D:$D,$A39,TABLA!$A:$A,I$8,TABLA!$B:$B,"B00103ENC",TABLA!$G:$G,"ENC")</f>
        <v>7.337057732395369</v>
      </c>
      <c r="J39" s="218">
        <f>SUMIFS(TABLA!$F:$F,TABLA!$D:$D,$A39,TABLA!$A:$A,J$8,TABLA!$B:$B,"B00103ENC",TABLA!$G:$G,"ENC")</f>
        <v>8.4676468788350761</v>
      </c>
      <c r="K39" s="139">
        <f>'3. PIBK'!D39/'3. PIBK'!C39*100-100</f>
        <v>-2.0832829399423645</v>
      </c>
      <c r="L39" s="139">
        <f>'3. PIBK'!E39/'3. PIBK'!D39*100-100</f>
        <v>-11.288493540632501</v>
      </c>
      <c r="M39" s="50">
        <f>'3. PIBK'!F39/'3. PIBK'!E39*100-100</f>
        <v>4.8884183717164689</v>
      </c>
      <c r="N39" s="50">
        <f>'3. PIBK'!G39/'3. PIBK'!F39*100-100</f>
        <v>12.992058303048012</v>
      </c>
      <c r="O39" s="50">
        <f>'3. PIBK'!H39/'3. PIBK'!G39*100-100</f>
        <v>1.3078773248064408</v>
      </c>
      <c r="P39" s="50">
        <f>'3. PIBK'!I39/'3. PIBK'!H39*100-100</f>
        <v>-0.61997695231333694</v>
      </c>
      <c r="Q39" s="305">
        <f>'3. PIBK'!J39/'3. PIBK'!I39*100-100</f>
        <v>15.409298763560315</v>
      </c>
      <c r="R39" s="348">
        <f t="shared" si="17"/>
        <v>1.0515889908934893E-2</v>
      </c>
      <c r="S39" s="348">
        <f t="shared" si="18"/>
        <v>9.9869134594497786E-3</v>
      </c>
      <c r="T39" s="349">
        <f t="shared" si="19"/>
        <v>1.0780815255378379E-2</v>
      </c>
      <c r="U39" s="349">
        <f t="shared" si="20"/>
        <v>9.7090287259129458E-3</v>
      </c>
      <c r="V39" s="349">
        <f t="shared" si="21"/>
        <v>9.8798405085918726E-3</v>
      </c>
      <c r="W39" s="349">
        <f t="shared" si="22"/>
        <v>9.3397401522213666E-3</v>
      </c>
      <c r="X39" s="350">
        <f t="shared" si="23"/>
        <v>9.0336028568630527E-3</v>
      </c>
      <c r="Y39" s="350">
        <f t="shared" si="24"/>
        <v>9.9909847426681905E-3</v>
      </c>
      <c r="Z39" s="299"/>
      <c r="AA39" s="142"/>
      <c r="AB39" s="142"/>
    </row>
    <row r="40" spans="1:28" ht="24.75" customHeight="1">
      <c r="A40" s="161" t="s">
        <v>44</v>
      </c>
      <c r="B40" s="162" t="s">
        <v>43</v>
      </c>
      <c r="C40" s="49">
        <f>SUMIFS(TABLA!$F:$F,TABLA!$D:$D,$A40,TABLA!$A:$A,C$8,TABLA!$B:$B,"B00103ENC",TABLA!$G:$G,"ENC")</f>
        <v>61.989385088300011</v>
      </c>
      <c r="D40" s="49">
        <f>SUMIFS(TABLA!$F:$F,TABLA!$D:$D,$A40,TABLA!$A:$A,D$8,TABLA!$B:$B,"B00103ENC",TABLA!$G:$G,"ENC")</f>
        <v>49.010899944781158</v>
      </c>
      <c r="E40" s="121">
        <f>SUMIFS(TABLA!$F:$F,TABLA!$D:$D,$A40,TABLA!$A:$A,E$8,TABLA!$B:$B,"B00103ENC",TABLA!$G:$G,"ENC")</f>
        <v>45.999973891583814</v>
      </c>
      <c r="F40" s="121">
        <f>SUMIFS(TABLA!$F:$F,TABLA!$D:$D,$A40,TABLA!$A:$A,F$8,TABLA!$B:$B,"B00103ENC",TABLA!$G:$G,"ENC")</f>
        <v>44.563068018292121</v>
      </c>
      <c r="G40" s="121">
        <f>SUMIFS(TABLA!$F:$F,TABLA!$D:$D,$A40,TABLA!$A:$A,G$8,TABLA!$B:$B,"B00103ENC",TABLA!$G:$G,"ENC")</f>
        <v>48.395721766405913</v>
      </c>
      <c r="H40" s="121">
        <f>SUMIFS(TABLA!$F:$F,TABLA!$D:$D,$A40,TABLA!$A:$A,H$8,TABLA!$B:$B,"B00103ENC",TABLA!$G:$G,"ENC")</f>
        <v>45.720779302717261</v>
      </c>
      <c r="I40" s="219">
        <f>SUMIFS(TABLA!$F:$F,TABLA!$D:$D,$A40,TABLA!$A:$A,I$8,TABLA!$B:$B,"B00103ENC",TABLA!$G:$G,"ENC")</f>
        <v>45.755399495450867</v>
      </c>
      <c r="J40" s="219">
        <f>SUMIFS(TABLA!$F:$F,TABLA!$D:$D,$A40,TABLA!$A:$A,J$8,TABLA!$B:$B,"B00103ENC",TABLA!$G:$G,"ENC")</f>
        <v>46.612816051778047</v>
      </c>
      <c r="K40" s="49">
        <f>'3. PIBK'!D40/'3. PIBK'!C40*100-100</f>
        <v>-20.936625077070545</v>
      </c>
      <c r="L40" s="49">
        <f>'3. PIBK'!E40/'3. PIBK'!D40*100-100</f>
        <v>-6.1433804655487876</v>
      </c>
      <c r="M40" s="121">
        <f>'3. PIBK'!F40/'3. PIBK'!E40*100-100</f>
        <v>-3.1237101931368585</v>
      </c>
      <c r="N40" s="121">
        <f>'3. PIBK'!G40/'3. PIBK'!F40*100-100</f>
        <v>8.6005158947776579</v>
      </c>
      <c r="O40" s="121">
        <f>'3. PIBK'!H40/'3. PIBK'!G40*100-100</f>
        <v>-5.5272291972417094</v>
      </c>
      <c r="P40" s="121">
        <f>'3. PIBK'!I40/'3. PIBK'!H40*100-100</f>
        <v>7.5720915657157661E-2</v>
      </c>
      <c r="Q40" s="306">
        <f>'3. PIBK'!J40/'3. PIBK'!I40*100-100</f>
        <v>1.8739133867958628</v>
      </c>
      <c r="R40" s="49">
        <f t="shared" si="17"/>
        <v>9.2086504239644984E-2</v>
      </c>
      <c r="S40" s="49">
        <f t="shared" si="18"/>
        <v>7.0615452634170517E-2</v>
      </c>
      <c r="T40" s="121">
        <f t="shared" si="19"/>
        <v>8.065012005871891E-2</v>
      </c>
      <c r="U40" s="121">
        <f t="shared" si="20"/>
        <v>6.7084032624058737E-2</v>
      </c>
      <c r="V40" s="121">
        <f t="shared" si="21"/>
        <v>6.5611093747037691E-2</v>
      </c>
      <c r="W40" s="121">
        <f t="shared" si="22"/>
        <v>5.7839639118534576E-2</v>
      </c>
      <c r="X40" s="219">
        <f t="shared" si="23"/>
        <v>5.6335403464798844E-2</v>
      </c>
      <c r="Y40" s="219">
        <f t="shared" si="24"/>
        <v>5.4998506745735073E-2</v>
      </c>
      <c r="Z40" s="299"/>
      <c r="AA40" s="142"/>
      <c r="AB40" s="142"/>
    </row>
    <row r="41" spans="1:28" ht="24.75" customHeight="1">
      <c r="A41" s="163"/>
      <c r="B41" s="164" t="s">
        <v>508</v>
      </c>
      <c r="C41" s="47">
        <f>SUMIFS(TABLA!$F:$F,TABLA!$A:$A,C$8,TABLA!$B:$B,"B001ENC_VB",TABLA!$G:$G,"ENC")</f>
        <v>65017.169247378741</v>
      </c>
      <c r="D41" s="47">
        <f>SUMIFS(TABLA!$F:$F,TABLA!$A:$A,D$8,TABLA!$B:$B,"B001ENC_VB",TABLA!$G:$G,"ENC")</f>
        <v>67141.834458276033</v>
      </c>
      <c r="E41" s="140">
        <f>SUMIFS(TABLA!$F:$F,TABLA!$A:$A,E$8,TABLA!$B:$B,"B001ENC_VB",TABLA!$G:$G,"ENC")</f>
        <v>55561.665332575401</v>
      </c>
      <c r="F41" s="140">
        <f>SUMIFS(TABLA!$F:$F,TABLA!$A:$A,F$8,TABLA!$B:$B,"B001ENC_VB",TABLA!$G:$G,"ENC")</f>
        <v>64634.912702810223</v>
      </c>
      <c r="G41" s="140">
        <f>SUMIFS(TABLA!$F:$F,TABLA!$A:$A,G$8,TABLA!$B:$B,"B001ENC_VB",TABLA!$G:$G,"ENC")</f>
        <v>71669.878474956728</v>
      </c>
      <c r="H41" s="140">
        <f>SUMIFS(TABLA!$F:$F,TABLA!$A:$A,H$8,TABLA!$B:$B,"B001ENC_VB",TABLA!$G:$G,"ENC")</f>
        <v>76845.418911981105</v>
      </c>
      <c r="I41" s="220">
        <f>SUMIFS(TABLA!$F:$F,TABLA!$A:$A,I$8,TABLA!$B:$B,"B001ENC_VB",TABLA!$G:$G,"ENC")</f>
        <v>78944.458203387432</v>
      </c>
      <c r="J41" s="220">
        <f>'6. PIBTRIM CONSTANTE 18-25'!T43</f>
        <v>82449.641459351493</v>
      </c>
      <c r="K41" s="47">
        <f>'3. PIBK'!D41/'3. PIBK'!C41*100-100</f>
        <v>3.2678525310957838</v>
      </c>
      <c r="L41" s="47">
        <f>'3. PIBK'!E41/'3. PIBK'!D41*100-100</f>
        <v>-17.247323102106932</v>
      </c>
      <c r="M41" s="140">
        <f>'3. PIBK'!F41/'3. PIBK'!E41*100-100</f>
        <v>16.330049353137795</v>
      </c>
      <c r="N41" s="140">
        <f>'3. PIBK'!G41/'3. PIBK'!F41*100-100</f>
        <v>10.88415761384735</v>
      </c>
      <c r="O41" s="140">
        <f>'3. PIBK'!H41/'3. PIBK'!G41*100-100</f>
        <v>7.2213606987388061</v>
      </c>
      <c r="P41" s="140">
        <f>'3. PIBK'!I41/'3. PIBK'!H41*100-100</f>
        <v>2.7315086847409447</v>
      </c>
      <c r="Q41" s="307">
        <f>'3. PIBK'!J41/'3. PIBK'!I41*100-100</f>
        <v>4.4400624638318789</v>
      </c>
      <c r="R41" s="47">
        <f t="shared" si="17"/>
        <v>96.584339770753644</v>
      </c>
      <c r="S41" s="47">
        <f t="shared" si="18"/>
        <v>96.738705804249818</v>
      </c>
      <c r="T41" s="140">
        <f t="shared" si="19"/>
        <v>97.414293979728185</v>
      </c>
      <c r="U41" s="140">
        <f t="shared" si="20"/>
        <v>97.299642623992881</v>
      </c>
      <c r="V41" s="140">
        <f t="shared" si="21"/>
        <v>97.164355522089409</v>
      </c>
      <c r="W41" s="140">
        <f t="shared" si="22"/>
        <v>97.214250622308228</v>
      </c>
      <c r="X41" s="220">
        <f t="shared" si="23"/>
        <v>97.198755846071236</v>
      </c>
      <c r="Y41" s="220">
        <f t="shared" si="24"/>
        <v>97.282411707297129</v>
      </c>
      <c r="Z41" s="300"/>
      <c r="AA41" s="142"/>
      <c r="AB41" s="142"/>
    </row>
    <row r="42" spans="1:28" ht="24.75" customHeight="1">
      <c r="A42" s="63" t="s">
        <v>11</v>
      </c>
      <c r="B42" s="159" t="s">
        <v>509</v>
      </c>
      <c r="C42" s="48">
        <f>SUMIFS(TABLA!$F:$F,TABLA!$A:$A,C$8,TABLA!$B:$B,"IMP_NETOS",TABLA!$G:$G,"ENC")</f>
        <v>2299.3019338700014</v>
      </c>
      <c r="D42" s="48">
        <f>SUMIFS(TABLA!$F:$F,TABLA!$A:$A,D$8,TABLA!$B:$B,"IMP_NETOS",TABLA!$G:$G,"ENC")</f>
        <v>2263.5125536398859</v>
      </c>
      <c r="E42" s="141">
        <f>SUMIFS(TABLA!$F:$F,TABLA!$A:$A,E$8,TABLA!$B:$B,"IMP_NETOS",TABLA!$G:$G,"ENC")</f>
        <v>1457.1489832765403</v>
      </c>
      <c r="F42" s="141">
        <f>SUMIFS(TABLA!$F:$F,TABLA!$A:$A,F$8,TABLA!$B:$B,"IMP_NETOS",TABLA!$G:$G,"ENC")</f>
        <v>1775.2034216344757</v>
      </c>
      <c r="G42" s="141">
        <f>SUMIFS(TABLA!$F:$F,TABLA!$A:$A,G$8,TABLA!$B:$B,"IMP_NETOS",TABLA!$G:$G,"ENC")</f>
        <v>2070.8075827819362</v>
      </c>
      <c r="H42" s="141">
        <f>SUMIFS(TABLA!$F:$F,TABLA!$A:$A,H$8,TABLA!$B:$B,"IMP_NETOS",TABLA!$G:$G,"ENC")</f>
        <v>2180.1954014560961</v>
      </c>
      <c r="I42" s="221">
        <f>SUMIFS(TABLA!$F:$F,TABLA!$A:$A,I$8,TABLA!$B:$B,"IMP_NETOS",TABLA!$G:$G,"ENC")</f>
        <v>2253.5444186839259</v>
      </c>
      <c r="J42" s="221">
        <f>'6. PIBTRIM CONSTANTE 18-25'!U43</f>
        <v>2330.20322465148</v>
      </c>
      <c r="K42" s="48">
        <f>'3. PIBK'!D42/'3. PIBK'!C42*100-100</f>
        <v>-1.5565324285131084</v>
      </c>
      <c r="L42" s="48">
        <f>'3. PIBK'!E42/'3. PIBK'!D42*100-100</f>
        <v>-35.624435529047844</v>
      </c>
      <c r="M42" s="141">
        <f>'3. PIBK'!F42/'3. PIBK'!E42*100-100</f>
        <v>21.827173611497102</v>
      </c>
      <c r="N42" s="141">
        <f>'3. PIBK'!G42/'3. PIBK'!F42*100-100</f>
        <v>16.651847193674854</v>
      </c>
      <c r="O42" s="141">
        <f>'3. PIBK'!H42/'3. PIBK'!G42*100-100</f>
        <v>5.2823748369323482</v>
      </c>
      <c r="P42" s="141">
        <f>'3. PIBK'!I42/'3. PIBK'!H42*100-100</f>
        <v>3.3643322602571146</v>
      </c>
      <c r="Q42" s="308">
        <f>'3. PIBK'!J42/'3. PIBK'!I42*100-100</f>
        <v>3.4016993555566586</v>
      </c>
      <c r="R42" s="48">
        <f t="shared" si="17"/>
        <v>3.4156602292463618</v>
      </c>
      <c r="S42" s="48">
        <f t="shared" si="18"/>
        <v>3.2612941957501813</v>
      </c>
      <c r="T42" s="141">
        <f t="shared" si="19"/>
        <v>2.5547675466440771</v>
      </c>
      <c r="U42" s="141">
        <f t="shared" si="20"/>
        <v>2.6723430308340768</v>
      </c>
      <c r="V42" s="141">
        <f t="shared" si="21"/>
        <v>2.8074372173181517</v>
      </c>
      <c r="W42" s="141">
        <f t="shared" si="22"/>
        <v>2.7580832424834627</v>
      </c>
      <c r="X42" s="221">
        <f t="shared" si="23"/>
        <v>2.7746306545750237</v>
      </c>
      <c r="Y42" s="221">
        <f t="shared" si="24"/>
        <v>2.7494090386551413</v>
      </c>
      <c r="Z42" s="299"/>
      <c r="AA42" s="142"/>
      <c r="AB42" s="142"/>
    </row>
    <row r="43" spans="1:28" ht="24.75" customHeight="1">
      <c r="A43" s="165"/>
      <c r="B43" s="166" t="s">
        <v>25</v>
      </c>
      <c r="C43" s="47">
        <f>SUMIFS(TABLA!$F:$F,TABLA!$D:$D,$A43,TABLA!$A:$A,C$8,TABLA!$B:$B,"B001ENC_T",TABLA!$G:$G,"ENC")</f>
        <v>67316.471181248737</v>
      </c>
      <c r="D43" s="47">
        <f>SUMIFS(TABLA!$F:$F,TABLA!$D:$D,$A43,TABLA!$A:$A,D$8,TABLA!$B:$B,"B001ENC_T",TABLA!$G:$G,"ENC")</f>
        <v>69405.347011915917</v>
      </c>
      <c r="E43" s="140">
        <f>SUMIFS(TABLA!$F:$F,TABLA!$D:$D,$A43,TABLA!$A:$A,E$8,TABLA!$B:$B,"B001ENC_T",TABLA!$G:$G,"ENC")</f>
        <v>57036.460526150018</v>
      </c>
      <c r="F43" s="140">
        <f>SUMIFS(TABLA!$F:$F,TABLA!$D:$D,$A43,TABLA!$A:$A,F$8,TABLA!$B:$B,"B001ENC_T",TABLA!$G:$G,"ENC")</f>
        <v>66428.725696955502</v>
      </c>
      <c r="G43" s="140">
        <f>SUMIFS(TABLA!$F:$F,TABLA!$D:$D,$A43,TABLA!$A:$A,G$8,TABLA!$B:$B,"B001ENC_T",TABLA!$G:$G,"ENC")</f>
        <v>73761.492154047432</v>
      </c>
      <c r="H43" s="140">
        <f>SUMIFS(TABLA!$F:$F,TABLA!$D:$D,$A43,TABLA!$A:$A,H$8,TABLA!$B:$B,"B001ENC_T",TABLA!$G:$G,"ENC")</f>
        <v>79047.483697155621</v>
      </c>
      <c r="I43" s="140">
        <f>SUMIFS(TABLA!$F:$F,TABLA!$D:$D,$A43,TABLA!$A:$A,I$8,TABLA!$B:$B,"B001ENC_T",TABLA!$G:$G,"ENC")</f>
        <v>81219.618004584117</v>
      </c>
      <c r="J43" s="140">
        <f>'6. PIBTRIM CONSTANTE 18-25'!V43</f>
        <v>84752.875686743442</v>
      </c>
      <c r="K43" s="47">
        <f>'3. PIBK'!D43/'3. PIBK'!C43*100-100</f>
        <v>3.1030679327246844</v>
      </c>
      <c r="L43" s="47">
        <f>'3. PIBK'!E43/'3. PIBK'!D43*100-100</f>
        <v>-17.821229945932458</v>
      </c>
      <c r="M43" s="140">
        <f>'3. PIBK'!F43/'3. PIBK'!E43*100-100</f>
        <v>16.467124860420341</v>
      </c>
      <c r="N43" s="140">
        <f>'3. PIBK'!G43/'3. PIBK'!F43*100-100</f>
        <v>11.038547526176615</v>
      </c>
      <c r="O43" s="140">
        <f>'3. PIBK'!H43/'3. PIBK'!G43*100-100</f>
        <v>7.1663294609993073</v>
      </c>
      <c r="P43" s="140">
        <f>'3. PIBK'!I43/'3. PIBK'!H43*100-100</f>
        <v>2.7478854554691594</v>
      </c>
      <c r="Q43" s="309">
        <f>'3. PIBK'!J43/'3. PIBK'!I43*100-100</f>
        <v>4.3502515389322696</v>
      </c>
      <c r="R43" s="47">
        <f t="shared" si="17"/>
        <v>100</v>
      </c>
      <c r="S43" s="47">
        <f t="shared" si="18"/>
        <v>100</v>
      </c>
      <c r="T43" s="140">
        <f t="shared" si="19"/>
        <v>100</v>
      </c>
      <c r="U43" s="140">
        <f t="shared" si="20"/>
        <v>100</v>
      </c>
      <c r="V43" s="140">
        <f t="shared" si="21"/>
        <v>100</v>
      </c>
      <c r="W43" s="140">
        <f t="shared" si="22"/>
        <v>100</v>
      </c>
      <c r="X43" s="140">
        <f t="shared" si="23"/>
        <v>100</v>
      </c>
      <c r="Y43" s="140">
        <f t="shared" si="24"/>
        <v>100</v>
      </c>
      <c r="Z43" s="125"/>
      <c r="AA43" s="142"/>
      <c r="AB43" s="142"/>
    </row>
    <row r="44" spans="1:28" ht="15" customHeight="1">
      <c r="A44" s="128" t="s">
        <v>502</v>
      </c>
      <c r="B44" s="124"/>
      <c r="C44" s="125"/>
      <c r="D44" s="125"/>
      <c r="E44" s="125"/>
      <c r="F44" s="125"/>
      <c r="G44" s="125"/>
      <c r="H44" s="125"/>
      <c r="I44" s="125"/>
      <c r="J44" s="125"/>
      <c r="R44" s="125"/>
      <c r="S44" s="125"/>
      <c r="T44" s="125"/>
      <c r="U44" s="125"/>
      <c r="V44" s="125"/>
      <c r="W44" s="125"/>
      <c r="X44" s="125"/>
      <c r="Y44" s="125"/>
    </row>
    <row r="45" spans="1:28" ht="15" customHeight="1">
      <c r="A45" s="167" t="s">
        <v>503</v>
      </c>
      <c r="B45" s="145"/>
      <c r="C45" s="125"/>
      <c r="D45" s="125"/>
      <c r="E45" s="125"/>
      <c r="F45" s="125"/>
      <c r="G45" s="125"/>
      <c r="H45" s="125"/>
      <c r="I45" s="125"/>
      <c r="J45" s="125"/>
      <c r="K45" s="54"/>
      <c r="L45" s="54"/>
      <c r="M45" s="54"/>
      <c r="N45" s="54"/>
      <c r="O45" s="54"/>
      <c r="P45" s="54"/>
      <c r="Q45" s="54"/>
      <c r="R45" s="125"/>
      <c r="S45" s="125"/>
      <c r="T45" s="125"/>
      <c r="U45" s="125"/>
      <c r="V45" s="125"/>
      <c r="W45" s="125"/>
      <c r="X45" s="125"/>
      <c r="Y45" s="125"/>
    </row>
    <row r="46" spans="1:28" ht="15" customHeight="1">
      <c r="A46" s="168" t="s">
        <v>506</v>
      </c>
      <c r="B46" s="124"/>
      <c r="C46" s="125"/>
      <c r="D46" s="125"/>
      <c r="E46" s="125"/>
      <c r="F46" s="125"/>
      <c r="G46" s="125"/>
      <c r="H46" s="125"/>
      <c r="I46" s="125"/>
      <c r="J46" s="125"/>
      <c r="R46" s="125"/>
      <c r="S46" s="125"/>
      <c r="T46" s="125"/>
      <c r="U46" s="125"/>
      <c r="V46" s="125"/>
      <c r="W46" s="125"/>
      <c r="X46" s="125"/>
      <c r="Y46" s="125"/>
    </row>
    <row r="47" spans="1:28" ht="15" customHeight="1">
      <c r="A47" s="167" t="s">
        <v>504</v>
      </c>
    </row>
    <row r="48" spans="1:28" ht="15" customHeight="1">
      <c r="A48" s="167" t="s">
        <v>505</v>
      </c>
      <c r="K48" s="62"/>
      <c r="L48" s="62"/>
      <c r="M48" s="62"/>
      <c r="N48" s="62"/>
      <c r="O48" s="62"/>
      <c r="P48" s="62"/>
      <c r="Q48" s="62"/>
    </row>
    <row r="49" spans="1:17" ht="15" customHeight="1">
      <c r="A49" s="128" t="s">
        <v>32</v>
      </c>
    </row>
    <row r="50" spans="1:17" ht="15" customHeight="1">
      <c r="A50" s="128" t="s">
        <v>24</v>
      </c>
    </row>
    <row r="51" spans="1:17" ht="15" customHeight="1">
      <c r="A51" s="43" t="s">
        <v>28</v>
      </c>
      <c r="K51" s="222"/>
      <c r="L51" s="222"/>
      <c r="M51" s="222"/>
      <c r="N51" s="222"/>
      <c r="O51" s="222"/>
      <c r="P51" s="222"/>
      <c r="Q51" s="222"/>
    </row>
    <row r="52" spans="1:17">
      <c r="K52" s="223"/>
      <c r="L52" s="223"/>
      <c r="M52" s="223"/>
      <c r="N52" s="223"/>
      <c r="O52" s="223"/>
      <c r="P52" s="223"/>
      <c r="Q52" s="223"/>
    </row>
    <row r="53" spans="1:17">
      <c r="K53" s="65"/>
      <c r="L53" s="65"/>
      <c r="M53" s="65"/>
      <c r="N53" s="65"/>
      <c r="O53" s="65"/>
      <c r="P53" s="65"/>
      <c r="Q53" s="65"/>
    </row>
    <row r="54" spans="1:17">
      <c r="K54" s="65"/>
      <c r="L54" s="65"/>
      <c r="M54" s="65"/>
      <c r="N54" s="65"/>
      <c r="O54" s="65"/>
      <c r="P54" s="65"/>
      <c r="Q54" s="65"/>
    </row>
    <row r="55" spans="1:17">
      <c r="K55" s="65"/>
      <c r="L55" s="65"/>
      <c r="M55" s="65"/>
      <c r="N55" s="65"/>
      <c r="O55" s="65"/>
      <c r="P55" s="65"/>
      <c r="Q55" s="65"/>
    </row>
    <row r="56" spans="1:17">
      <c r="K56" s="65"/>
      <c r="L56" s="65"/>
      <c r="M56" s="65"/>
      <c r="N56" s="65"/>
      <c r="O56" s="65"/>
      <c r="P56" s="65"/>
      <c r="Q56" s="65"/>
    </row>
    <row r="57" spans="1:17">
      <c r="K57" s="65"/>
      <c r="L57" s="65"/>
      <c r="M57" s="65"/>
      <c r="N57" s="65"/>
      <c r="O57" s="65"/>
      <c r="P57" s="65"/>
      <c r="Q57" s="65"/>
    </row>
    <row r="58" spans="1:17">
      <c r="K58" s="65"/>
      <c r="L58" s="65"/>
      <c r="M58" s="65"/>
      <c r="N58" s="65"/>
      <c r="O58" s="65"/>
      <c r="P58" s="65"/>
      <c r="Q58" s="65"/>
    </row>
    <row r="59" spans="1:17">
      <c r="K59" s="65"/>
      <c r="L59" s="65"/>
      <c r="M59" s="65"/>
      <c r="N59" s="65"/>
      <c r="O59" s="65"/>
      <c r="P59" s="65"/>
      <c r="Q59" s="65"/>
    </row>
    <row r="60" spans="1:17">
      <c r="N60" s="295"/>
      <c r="O60" s="295"/>
      <c r="P60" s="295"/>
      <c r="Q60" s="295"/>
    </row>
    <row r="61" spans="1:17">
      <c r="K61" s="66"/>
      <c r="L61" s="66"/>
      <c r="M61" s="66"/>
      <c r="N61" s="66"/>
      <c r="O61" s="66"/>
      <c r="P61" s="66"/>
      <c r="Q61" s="66"/>
    </row>
  </sheetData>
  <mergeCells count="5">
    <mergeCell ref="A6:A8"/>
    <mergeCell ref="B6:B8"/>
    <mergeCell ref="C6:J7"/>
    <mergeCell ref="K6:Q7"/>
    <mergeCell ref="R6:Y7"/>
  </mergeCells>
  <printOptions horizontalCentered="1"/>
  <pageMargins left="0.23622047244094491" right="0.23622047244094491" top="0.11811023622047245" bottom="0.11811023622047245" header="0.31496062992125984" footer="0.31496062992125984"/>
  <pageSetup paperSize="5" scale="54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showGridLines="0" zoomScaleNormal="100" zoomScaleSheetLayoutView="100" workbookViewId="0">
      <pane ySplit="7" topLeftCell="A8" activePane="bottomLeft" state="frozen"/>
      <selection pane="bottomLeft"/>
    </sheetView>
  </sheetViews>
  <sheetFormatPr baseColWidth="10" defaultColWidth="11.42578125" defaultRowHeight="21" customHeight="1"/>
  <cols>
    <col min="1" max="1" width="30.85546875" style="1" customWidth="1"/>
    <col min="2" max="5" width="24.28515625" style="1" customWidth="1"/>
    <col min="6" max="6" width="18.28515625" style="1" customWidth="1"/>
    <col min="7" max="7" width="15.28515625" style="1" customWidth="1"/>
    <col min="8" max="8" width="14.140625" style="1" customWidth="1"/>
    <col min="9" max="9" width="18" style="1" customWidth="1"/>
    <col min="10" max="10" width="14.5703125" style="1" customWidth="1"/>
    <col min="11" max="16384" width="11.42578125" style="1"/>
  </cols>
  <sheetData>
    <row r="1" spans="1:14" s="13" customFormat="1" ht="16.5" customHeight="1">
      <c r="A1" s="281" t="s">
        <v>516</v>
      </c>
      <c r="B1" s="283"/>
      <c r="C1" s="283"/>
      <c r="D1" s="283"/>
      <c r="E1" s="283"/>
      <c r="F1" s="9"/>
      <c r="G1" s="9"/>
      <c r="H1" s="9"/>
      <c r="I1" s="9"/>
      <c r="J1" s="9"/>
      <c r="K1" s="9"/>
      <c r="L1" s="9"/>
      <c r="M1" s="9"/>
    </row>
    <row r="2" spans="1:14" s="13" customFormat="1" ht="17.100000000000001" customHeight="1">
      <c r="A2" s="281" t="s">
        <v>462</v>
      </c>
      <c r="B2" s="281"/>
      <c r="C2" s="281"/>
      <c r="D2" s="281"/>
      <c r="E2" s="281"/>
      <c r="F2" s="10"/>
      <c r="G2" s="10"/>
      <c r="H2" s="10"/>
      <c r="I2" s="10"/>
      <c r="J2" s="10"/>
      <c r="K2" s="10"/>
      <c r="L2" s="10"/>
      <c r="M2" s="10"/>
    </row>
    <row r="3" spans="1:14" s="13" customFormat="1" ht="17.100000000000001" customHeight="1">
      <c r="A3" s="281" t="s">
        <v>459</v>
      </c>
      <c r="B3" s="283"/>
      <c r="C3" s="283"/>
      <c r="D3" s="283"/>
      <c r="E3" s="283"/>
      <c r="F3" s="9"/>
      <c r="G3" s="9"/>
      <c r="H3" s="9"/>
      <c r="I3" s="9"/>
      <c r="J3" s="9"/>
      <c r="K3" s="9"/>
      <c r="L3" s="9"/>
      <c r="M3" s="9"/>
    </row>
    <row r="4" spans="1:14" s="11" customFormat="1" ht="16.5" customHeight="1">
      <c r="A4" s="282" t="s">
        <v>531</v>
      </c>
      <c r="B4" s="284"/>
      <c r="C4" s="284"/>
      <c r="D4" s="284"/>
      <c r="F4" s="286"/>
    </row>
    <row r="5" spans="1:14" s="11" customFormat="1" ht="16.5" customHeight="1" thickBot="1">
      <c r="A5" s="285"/>
      <c r="B5" s="285"/>
      <c r="C5" s="285"/>
      <c r="D5" s="285"/>
      <c r="E5" s="285"/>
      <c r="F5" s="14"/>
    </row>
    <row r="6" spans="1:14" ht="24" customHeight="1" thickTop="1">
      <c r="A6" s="469" t="s">
        <v>10</v>
      </c>
      <c r="B6" s="464" t="s">
        <v>38</v>
      </c>
      <c r="C6" s="465"/>
      <c r="D6" s="465" t="s">
        <v>0</v>
      </c>
      <c r="E6" s="467"/>
      <c r="F6" s="14"/>
    </row>
    <row r="7" spans="1:14" ht="38.25" customHeight="1" thickBot="1">
      <c r="A7" s="471"/>
      <c r="B7" s="188" t="s">
        <v>550</v>
      </c>
      <c r="C7" s="191" t="s">
        <v>464</v>
      </c>
      <c r="D7" s="188" t="s">
        <v>465</v>
      </c>
      <c r="E7" s="189" t="s">
        <v>466</v>
      </c>
      <c r="F7" s="14"/>
    </row>
    <row r="8" spans="1:14" ht="24.75" customHeight="1" thickTop="1">
      <c r="A8" s="199" t="s">
        <v>39</v>
      </c>
      <c r="B8" s="190">
        <f>'3. PIBK'!C$43</f>
        <v>67316.471181248737</v>
      </c>
      <c r="C8" s="75">
        <f>B8*1000000/SUMIFS(TABLA!$F:$F,TABLA!$A:$A,$A8,TABLA!$B:$B,"POB_EST")</f>
        <v>16186.579386625543</v>
      </c>
      <c r="D8" s="75" t="s">
        <v>77</v>
      </c>
      <c r="E8" s="74" t="s">
        <v>77</v>
      </c>
      <c r="F8" s="125" t="s">
        <v>79</v>
      </c>
      <c r="H8" s="12"/>
      <c r="I8" s="15"/>
    </row>
    <row r="9" spans="1:14" ht="24.75" customHeight="1">
      <c r="A9" s="33" t="s">
        <v>122</v>
      </c>
      <c r="B9" s="32">
        <f>'3. PIBK'!D$43</f>
        <v>69405.347011915917</v>
      </c>
      <c r="C9" s="75">
        <f>B9*1000000/SUMIFS(TABLA!$F:$F,TABLA!$A:$A,$A9,TABLA!$B:$B,"POB_EST")</f>
        <v>16451.411633787535</v>
      </c>
      <c r="D9" s="32">
        <f>((B9-B8)/B8)*100</f>
        <v>3.1030679327246808</v>
      </c>
      <c r="E9" s="314">
        <f>IFERROR(((C9-C8)/C8)*100,0)</f>
        <v>1.6361223754341494</v>
      </c>
      <c r="F9" s="80"/>
      <c r="H9" s="12"/>
      <c r="I9" s="15"/>
    </row>
    <row r="10" spans="1:14" ht="24.75" customHeight="1">
      <c r="A10" s="33" t="s">
        <v>123</v>
      </c>
      <c r="B10" s="32">
        <f>'3. PIBK'!E$43</f>
        <v>57036.460526150018</v>
      </c>
      <c r="C10" s="75">
        <f>B10*1000000/SUMIFS(TABLA!$F:$F,TABLA!$A:$A,$A10,TABLA!$B:$B,"POB_EST")</f>
        <v>13330.947885041491</v>
      </c>
      <c r="D10" s="32">
        <f t="shared" ref="D10:D15" si="0">((B10-B9)/B9)*100</f>
        <v>-17.821229945932458</v>
      </c>
      <c r="E10" s="315">
        <f t="shared" ref="E10:E15" si="1">IFERROR(((C10-C9)/C9)*100,0)</f>
        <v>-18.967756799284668</v>
      </c>
      <c r="F10" s="80"/>
      <c r="H10" s="12"/>
      <c r="I10" s="15"/>
    </row>
    <row r="11" spans="1:14" ht="24.75" customHeight="1">
      <c r="A11" s="42" t="s">
        <v>124</v>
      </c>
      <c r="B11" s="32">
        <f>'3. PIBK'!F$43</f>
        <v>66428.725696955502</v>
      </c>
      <c r="C11" s="75">
        <f>B11*1000000/SUMIFS(TABLA!$F:$F,TABLA!$A:$A,$A11,TABLA!$B:$B,"POB_EST")</f>
        <v>15315.311893088981</v>
      </c>
      <c r="D11" s="32">
        <f t="shared" si="0"/>
        <v>16.467124860420341</v>
      </c>
      <c r="E11" s="314">
        <f t="shared" si="1"/>
        <v>14.885393185537268</v>
      </c>
      <c r="F11" s="80"/>
      <c r="G11" s="1" t="s">
        <v>75</v>
      </c>
      <c r="H11" s="12"/>
      <c r="I11" s="15"/>
    </row>
    <row r="12" spans="1:14" ht="24.75" customHeight="1">
      <c r="A12" s="42" t="s">
        <v>470</v>
      </c>
      <c r="B12" s="79">
        <f>'3. PIBK'!G$43</f>
        <v>73761.492154047432</v>
      </c>
      <c r="C12" s="311">
        <f>B12*1000000/SUMIFS(TABLA!$F:$F,TABLA!$A:$A,$A12,TABLA!$B:$B,"POB_EST")</f>
        <v>16781.466354260923</v>
      </c>
      <c r="D12" s="79">
        <f t="shared" si="0"/>
        <v>11.038547526176613</v>
      </c>
      <c r="E12" s="314">
        <f t="shared" si="1"/>
        <v>9.573128326779571</v>
      </c>
      <c r="F12" s="81"/>
      <c r="G12" s="1" t="s">
        <v>76</v>
      </c>
    </row>
    <row r="13" spans="1:14" ht="24.75" customHeight="1">
      <c r="A13" s="147" t="s">
        <v>136</v>
      </c>
      <c r="B13" s="101">
        <f>'3. PIBK'!H$43</f>
        <v>79047.483697155621</v>
      </c>
      <c r="C13" s="310">
        <f>B13*1000000/SUMIFS(TABLA!$F:$F,TABLA!$A:$A,$A13,TABLA!$B:$B,"POB_EST")</f>
        <v>17752.217794678931</v>
      </c>
      <c r="D13" s="101">
        <f t="shared" si="0"/>
        <v>7.166329460999302</v>
      </c>
      <c r="E13" s="316">
        <f t="shared" si="1"/>
        <v>5.7846639854063016</v>
      </c>
      <c r="F13" s="80"/>
    </row>
    <row r="14" spans="1:14" ht="24.75" customHeight="1">
      <c r="A14" s="147" t="s">
        <v>88</v>
      </c>
      <c r="B14" s="287">
        <f>'3. PIBK'!I$43</f>
        <v>81219.618004584117</v>
      </c>
      <c r="C14" s="312">
        <f>B14*1000000/SUMIFS(TABLA!$F:$F,TABLA!$A:$A,$A14,TABLA!$B:$B,"POB_EST")</f>
        <v>18010.661422495054</v>
      </c>
      <c r="D14" s="287">
        <f t="shared" si="0"/>
        <v>2.7478854554691616</v>
      </c>
      <c r="E14" s="317">
        <f t="shared" si="1"/>
        <v>1.4558385369381233</v>
      </c>
      <c r="F14" s="80"/>
    </row>
    <row r="15" spans="1:14" ht="24.75" customHeight="1">
      <c r="A15" s="148" t="s">
        <v>457</v>
      </c>
      <c r="B15" s="105">
        <f>'3. PIBK'!J$43</f>
        <v>84752.875686743442</v>
      </c>
      <c r="C15" s="313">
        <f>B15*1000000/SUMIFS(TABLA!$F:$F,TABLA!$A:$A,$A15,TABLA!$B:$B,"POB_EST")</f>
        <v>18431.089242968628</v>
      </c>
      <c r="D15" s="103">
        <f t="shared" si="0"/>
        <v>4.3502515389322616</v>
      </c>
      <c r="E15" s="318">
        <f t="shared" si="1"/>
        <v>2.3343274886532845</v>
      </c>
      <c r="F15" s="80"/>
    </row>
    <row r="16" spans="1:14" s="43" customFormat="1" ht="15" customHeight="1">
      <c r="A16" s="325" t="s">
        <v>502</v>
      </c>
      <c r="G16" s="45"/>
      <c r="H16" s="46"/>
      <c r="I16" s="44"/>
      <c r="J16" s="44"/>
      <c r="K16" s="44"/>
      <c r="L16" s="44"/>
      <c r="M16" s="44"/>
      <c r="N16" s="44"/>
    </row>
    <row r="17" spans="1:5" ht="15" customHeight="1">
      <c r="A17" s="247" t="s">
        <v>526</v>
      </c>
      <c r="B17" s="129"/>
      <c r="C17" s="129"/>
      <c r="D17" s="129"/>
      <c r="E17" s="129"/>
    </row>
    <row r="18" spans="1:5" ht="15" customHeight="1">
      <c r="A18" s="247" t="s">
        <v>548</v>
      </c>
    </row>
    <row r="19" spans="1:5" ht="15" customHeight="1">
      <c r="A19" s="1" t="s">
        <v>40</v>
      </c>
      <c r="B19" s="16"/>
    </row>
    <row r="20" spans="1:5" ht="15" customHeight="1">
      <c r="A20" s="1" t="s">
        <v>24</v>
      </c>
      <c r="B20" s="30"/>
    </row>
    <row r="21" spans="1:5" ht="15" customHeight="1">
      <c r="A21" s="1" t="s">
        <v>28</v>
      </c>
    </row>
    <row r="22" spans="1:5" ht="21" customHeight="1">
      <c r="B22" s="16"/>
    </row>
    <row r="23" spans="1:5" ht="21" customHeight="1">
      <c r="B23" s="16"/>
    </row>
    <row r="24" spans="1:5" ht="21" customHeight="1">
      <c r="B24" s="16"/>
    </row>
    <row r="25" spans="1:5" ht="21" customHeight="1">
      <c r="B25" s="16"/>
    </row>
    <row r="26" spans="1:5" ht="21" customHeight="1">
      <c r="B26" s="16"/>
    </row>
    <row r="27" spans="1:5" ht="21" customHeight="1">
      <c r="B27" s="16"/>
    </row>
    <row r="28" spans="1:5" ht="21" customHeight="1">
      <c r="B28" s="16"/>
    </row>
    <row r="29" spans="1:5" ht="21" customHeight="1">
      <c r="A29" s="17"/>
    </row>
    <row r="30" spans="1:5" ht="21" customHeight="1">
      <c r="A30" s="18"/>
    </row>
  </sheetData>
  <mergeCells count="3">
    <mergeCell ref="A6:A7"/>
    <mergeCell ref="B6:C6"/>
    <mergeCell ref="D6:E6"/>
  </mergeCells>
  <printOptions horizontalCentered="1"/>
  <pageMargins left="0.39370078740157483" right="0.39370078740157483" top="0.78740157480314965" bottom="0.78740157480314965" header="0" footer="0"/>
  <pageSetup scale="75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2:N40"/>
  <sheetViews>
    <sheetView showGridLines="0" zoomScaleNormal="100" workbookViewId="0"/>
  </sheetViews>
  <sheetFormatPr baseColWidth="10" defaultColWidth="11.42578125" defaultRowHeight="12.75"/>
  <cols>
    <col min="1" max="16384" width="11.42578125" style="8"/>
  </cols>
  <sheetData>
    <row r="2" spans="14:14">
      <c r="N2" s="286"/>
    </row>
    <row r="38" spans="1:1" ht="15" customHeight="1">
      <c r="A38" s="150"/>
    </row>
    <row r="39" spans="1:1" ht="15" customHeight="1">
      <c r="A39" s="150"/>
    </row>
    <row r="40" spans="1:1" ht="15" customHeight="1">
      <c r="A40" s="150"/>
    </row>
  </sheetData>
  <printOptions horizontalCentered="1"/>
  <pageMargins left="0.70866141732283472" right="0.70866141732283472" top="0.74803149606299213" bottom="0.74803149606299213" header="0.31496062992125984" footer="0.31496062992125984"/>
  <pageSetup scale="8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XDU36"/>
  <sheetViews>
    <sheetView showGridLines="0" zoomScaleNormal="100" zoomScaleSheetLayoutView="100" workbookViewId="0">
      <pane ySplit="7" topLeftCell="A8" activePane="bottomLeft" state="frozen"/>
      <selection pane="bottomLeft"/>
    </sheetView>
  </sheetViews>
  <sheetFormatPr baseColWidth="10" defaultRowHeight="12.75"/>
  <cols>
    <col min="1" max="1" width="13.85546875" style="23" customWidth="1"/>
    <col min="2" max="2" width="56.140625" style="23" customWidth="1"/>
    <col min="3" max="9" width="10.85546875" style="23" customWidth="1"/>
    <col min="10" max="16" width="9.5703125" style="23" customWidth="1"/>
    <col min="17" max="260" width="11.42578125" style="23"/>
    <col min="261" max="261" width="19" style="23" customWidth="1"/>
    <col min="262" max="262" width="83.42578125" style="23" customWidth="1"/>
    <col min="263" max="268" width="16.85546875" style="23" customWidth="1"/>
    <col min="269" max="516" width="11.42578125" style="23"/>
    <col min="517" max="517" width="19" style="23" customWidth="1"/>
    <col min="518" max="518" width="83.42578125" style="23" customWidth="1"/>
    <col min="519" max="524" width="16.85546875" style="23" customWidth="1"/>
    <col min="525" max="772" width="11.42578125" style="23"/>
    <col min="773" max="773" width="19" style="23" customWidth="1"/>
    <col min="774" max="774" width="83.42578125" style="23" customWidth="1"/>
    <col min="775" max="780" width="16.85546875" style="23" customWidth="1"/>
    <col min="781" max="1028" width="11.42578125" style="23"/>
    <col min="1029" max="1029" width="19" style="23" customWidth="1"/>
    <col min="1030" max="1030" width="83.42578125" style="23" customWidth="1"/>
    <col min="1031" max="1036" width="16.85546875" style="23" customWidth="1"/>
    <col min="1037" max="1284" width="11.42578125" style="23"/>
    <col min="1285" max="1285" width="19" style="23" customWidth="1"/>
    <col min="1286" max="1286" width="83.42578125" style="23" customWidth="1"/>
    <col min="1287" max="1292" width="16.85546875" style="23" customWidth="1"/>
    <col min="1293" max="1540" width="11.42578125" style="23"/>
    <col min="1541" max="1541" width="19" style="23" customWidth="1"/>
    <col min="1542" max="1542" width="83.42578125" style="23" customWidth="1"/>
    <col min="1543" max="1548" width="16.85546875" style="23" customWidth="1"/>
    <col min="1549" max="1796" width="11.42578125" style="23"/>
    <col min="1797" max="1797" width="19" style="23" customWidth="1"/>
    <col min="1798" max="1798" width="83.42578125" style="23" customWidth="1"/>
    <col min="1799" max="1804" width="16.85546875" style="23" customWidth="1"/>
    <col min="1805" max="2052" width="11.42578125" style="23"/>
    <col min="2053" max="2053" width="19" style="23" customWidth="1"/>
    <col min="2054" max="2054" width="83.42578125" style="23" customWidth="1"/>
    <col min="2055" max="2060" width="16.85546875" style="23" customWidth="1"/>
    <col min="2061" max="2308" width="11.42578125" style="23"/>
    <col min="2309" max="2309" width="19" style="23" customWidth="1"/>
    <col min="2310" max="2310" width="83.42578125" style="23" customWidth="1"/>
    <col min="2311" max="2316" width="16.85546875" style="23" customWidth="1"/>
    <col min="2317" max="2564" width="11.42578125" style="23"/>
    <col min="2565" max="2565" width="19" style="23" customWidth="1"/>
    <col min="2566" max="2566" width="83.42578125" style="23" customWidth="1"/>
    <col min="2567" max="2572" width="16.85546875" style="23" customWidth="1"/>
    <col min="2573" max="2820" width="11.42578125" style="23"/>
    <col min="2821" max="2821" width="19" style="23" customWidth="1"/>
    <col min="2822" max="2822" width="83.42578125" style="23" customWidth="1"/>
    <col min="2823" max="2828" width="16.85546875" style="23" customWidth="1"/>
    <col min="2829" max="3076" width="11.42578125" style="23"/>
    <col min="3077" max="3077" width="19" style="23" customWidth="1"/>
    <col min="3078" max="3078" width="83.42578125" style="23" customWidth="1"/>
    <col min="3079" max="3084" width="16.85546875" style="23" customWidth="1"/>
    <col min="3085" max="3332" width="11.42578125" style="23"/>
    <col min="3333" max="3333" width="19" style="23" customWidth="1"/>
    <col min="3334" max="3334" width="83.42578125" style="23" customWidth="1"/>
    <col min="3335" max="3340" width="16.85546875" style="23" customWidth="1"/>
    <col min="3341" max="3588" width="11.42578125" style="23"/>
    <col min="3589" max="3589" width="19" style="23" customWidth="1"/>
    <col min="3590" max="3590" width="83.42578125" style="23" customWidth="1"/>
    <col min="3591" max="3596" width="16.85546875" style="23" customWidth="1"/>
    <col min="3597" max="3844" width="11.42578125" style="23"/>
    <col min="3845" max="3845" width="19" style="23" customWidth="1"/>
    <col min="3846" max="3846" width="83.42578125" style="23" customWidth="1"/>
    <col min="3847" max="3852" width="16.85546875" style="23" customWidth="1"/>
    <col min="3853" max="4100" width="11.42578125" style="23"/>
    <col min="4101" max="4101" width="19" style="23" customWidth="1"/>
    <col min="4102" max="4102" width="83.42578125" style="23" customWidth="1"/>
    <col min="4103" max="4108" width="16.85546875" style="23" customWidth="1"/>
    <col min="4109" max="4356" width="11.42578125" style="23"/>
    <col min="4357" max="4357" width="19" style="23" customWidth="1"/>
    <col min="4358" max="4358" width="83.42578125" style="23" customWidth="1"/>
    <col min="4359" max="4364" width="16.85546875" style="23" customWidth="1"/>
    <col min="4365" max="4612" width="11.42578125" style="23"/>
    <col min="4613" max="4613" width="19" style="23" customWidth="1"/>
    <col min="4614" max="4614" width="83.42578125" style="23" customWidth="1"/>
    <col min="4615" max="4620" width="16.85546875" style="23" customWidth="1"/>
    <col min="4621" max="4868" width="11.42578125" style="23"/>
    <col min="4869" max="4869" width="19" style="23" customWidth="1"/>
    <col min="4870" max="4870" width="83.42578125" style="23" customWidth="1"/>
    <col min="4871" max="4876" width="16.85546875" style="23" customWidth="1"/>
    <col min="4877" max="5124" width="11.42578125" style="23"/>
    <col min="5125" max="5125" width="19" style="23" customWidth="1"/>
    <col min="5126" max="5126" width="83.42578125" style="23" customWidth="1"/>
    <col min="5127" max="5132" width="16.85546875" style="23" customWidth="1"/>
    <col min="5133" max="5380" width="11.42578125" style="23"/>
    <col min="5381" max="5381" width="19" style="23" customWidth="1"/>
    <col min="5382" max="5382" width="83.42578125" style="23" customWidth="1"/>
    <col min="5383" max="5388" width="16.85546875" style="23" customWidth="1"/>
    <col min="5389" max="5636" width="11.42578125" style="23"/>
    <col min="5637" max="5637" width="19" style="23" customWidth="1"/>
    <col min="5638" max="5638" width="83.42578125" style="23" customWidth="1"/>
    <col min="5639" max="5644" width="16.85546875" style="23" customWidth="1"/>
    <col min="5645" max="5892" width="11.42578125" style="23"/>
    <col min="5893" max="5893" width="19" style="23" customWidth="1"/>
    <col min="5894" max="5894" width="83.42578125" style="23" customWidth="1"/>
    <col min="5895" max="5900" width="16.85546875" style="23" customWidth="1"/>
    <col min="5901" max="6148" width="11.42578125" style="23"/>
    <col min="6149" max="6149" width="19" style="23" customWidth="1"/>
    <col min="6150" max="6150" width="83.42578125" style="23" customWidth="1"/>
    <col min="6151" max="6156" width="16.85546875" style="23" customWidth="1"/>
    <col min="6157" max="6404" width="11.42578125" style="23"/>
    <col min="6405" max="6405" width="19" style="23" customWidth="1"/>
    <col min="6406" max="6406" width="83.42578125" style="23" customWidth="1"/>
    <col min="6407" max="6412" width="16.85546875" style="23" customWidth="1"/>
    <col min="6413" max="6660" width="11.42578125" style="23"/>
    <col min="6661" max="6661" width="19" style="23" customWidth="1"/>
    <col min="6662" max="6662" width="83.42578125" style="23" customWidth="1"/>
    <col min="6663" max="6668" width="16.85546875" style="23" customWidth="1"/>
    <col min="6669" max="6916" width="11.42578125" style="23"/>
    <col min="6917" max="6917" width="19" style="23" customWidth="1"/>
    <col min="6918" max="6918" width="83.42578125" style="23" customWidth="1"/>
    <col min="6919" max="6924" width="16.85546875" style="23" customWidth="1"/>
    <col min="6925" max="7172" width="11.42578125" style="23"/>
    <col min="7173" max="7173" width="19" style="23" customWidth="1"/>
    <col min="7174" max="7174" width="83.42578125" style="23" customWidth="1"/>
    <col min="7175" max="7180" width="16.85546875" style="23" customWidth="1"/>
    <col min="7181" max="7428" width="11.42578125" style="23"/>
    <col min="7429" max="7429" width="19" style="23" customWidth="1"/>
    <col min="7430" max="7430" width="83.42578125" style="23" customWidth="1"/>
    <col min="7431" max="7436" width="16.85546875" style="23" customWidth="1"/>
    <col min="7437" max="7684" width="11.42578125" style="23"/>
    <col min="7685" max="7685" width="19" style="23" customWidth="1"/>
    <col min="7686" max="7686" width="83.42578125" style="23" customWidth="1"/>
    <col min="7687" max="7692" width="16.85546875" style="23" customWidth="1"/>
    <col min="7693" max="7940" width="11.42578125" style="23"/>
    <col min="7941" max="7941" width="19" style="23" customWidth="1"/>
    <col min="7942" max="7942" width="83.42578125" style="23" customWidth="1"/>
    <col min="7943" max="7948" width="16.85546875" style="23" customWidth="1"/>
    <col min="7949" max="8196" width="11.42578125" style="23"/>
    <col min="8197" max="8197" width="19" style="23" customWidth="1"/>
    <col min="8198" max="8198" width="83.42578125" style="23" customWidth="1"/>
    <col min="8199" max="8204" width="16.85546875" style="23" customWidth="1"/>
    <col min="8205" max="8452" width="11.42578125" style="23"/>
    <col min="8453" max="8453" width="19" style="23" customWidth="1"/>
    <col min="8454" max="8454" width="83.42578125" style="23" customWidth="1"/>
    <col min="8455" max="8460" width="16.85546875" style="23" customWidth="1"/>
    <col min="8461" max="8708" width="11.42578125" style="23"/>
    <col min="8709" max="8709" width="19" style="23" customWidth="1"/>
    <col min="8710" max="8710" width="83.42578125" style="23" customWidth="1"/>
    <col min="8711" max="8716" width="16.85546875" style="23" customWidth="1"/>
    <col min="8717" max="8964" width="11.42578125" style="23"/>
    <col min="8965" max="8965" width="19" style="23" customWidth="1"/>
    <col min="8966" max="8966" width="83.42578125" style="23" customWidth="1"/>
    <col min="8967" max="8972" width="16.85546875" style="23" customWidth="1"/>
    <col min="8973" max="9220" width="11.42578125" style="23"/>
    <col min="9221" max="9221" width="19" style="23" customWidth="1"/>
    <col min="9222" max="9222" width="83.42578125" style="23" customWidth="1"/>
    <col min="9223" max="9228" width="16.85546875" style="23" customWidth="1"/>
    <col min="9229" max="9476" width="11.42578125" style="23"/>
    <col min="9477" max="9477" width="19" style="23" customWidth="1"/>
    <col min="9478" max="9478" width="83.42578125" style="23" customWidth="1"/>
    <col min="9479" max="9484" width="16.85546875" style="23" customWidth="1"/>
    <col min="9485" max="9732" width="11.42578125" style="23"/>
    <col min="9733" max="9733" width="19" style="23" customWidth="1"/>
    <col min="9734" max="9734" width="83.42578125" style="23" customWidth="1"/>
    <col min="9735" max="9740" width="16.85546875" style="23" customWidth="1"/>
    <col min="9741" max="9988" width="11.42578125" style="23"/>
    <col min="9989" max="9989" width="19" style="23" customWidth="1"/>
    <col min="9990" max="9990" width="83.42578125" style="23" customWidth="1"/>
    <col min="9991" max="9996" width="16.85546875" style="23" customWidth="1"/>
    <col min="9997" max="10244" width="11.42578125" style="23"/>
    <col min="10245" max="10245" width="19" style="23" customWidth="1"/>
    <col min="10246" max="10246" width="83.42578125" style="23" customWidth="1"/>
    <col min="10247" max="10252" width="16.85546875" style="23" customWidth="1"/>
    <col min="10253" max="10500" width="11.42578125" style="23"/>
    <col min="10501" max="10501" width="19" style="23" customWidth="1"/>
    <col min="10502" max="10502" width="83.42578125" style="23" customWidth="1"/>
    <col min="10503" max="10508" width="16.85546875" style="23" customWidth="1"/>
    <col min="10509" max="10756" width="11.42578125" style="23"/>
    <col min="10757" max="10757" width="19" style="23" customWidth="1"/>
    <col min="10758" max="10758" width="83.42578125" style="23" customWidth="1"/>
    <col min="10759" max="10764" width="16.85546875" style="23" customWidth="1"/>
    <col min="10765" max="11012" width="11.42578125" style="23"/>
    <col min="11013" max="11013" width="19" style="23" customWidth="1"/>
    <col min="11014" max="11014" width="83.42578125" style="23" customWidth="1"/>
    <col min="11015" max="11020" width="16.85546875" style="23" customWidth="1"/>
    <col min="11021" max="11268" width="11.42578125" style="23"/>
    <col min="11269" max="11269" width="19" style="23" customWidth="1"/>
    <col min="11270" max="11270" width="83.42578125" style="23" customWidth="1"/>
    <col min="11271" max="11276" width="16.85546875" style="23" customWidth="1"/>
    <col min="11277" max="11524" width="11.42578125" style="23"/>
    <col min="11525" max="11525" width="19" style="23" customWidth="1"/>
    <col min="11526" max="11526" width="83.42578125" style="23" customWidth="1"/>
    <col min="11527" max="11532" width="16.85546875" style="23" customWidth="1"/>
    <col min="11533" max="11780" width="11.42578125" style="23"/>
    <col min="11781" max="11781" width="19" style="23" customWidth="1"/>
    <col min="11782" max="11782" width="83.42578125" style="23" customWidth="1"/>
    <col min="11783" max="11788" width="16.85546875" style="23" customWidth="1"/>
    <col min="11789" max="12036" width="11.42578125" style="23"/>
    <col min="12037" max="12037" width="19" style="23" customWidth="1"/>
    <col min="12038" max="12038" width="83.42578125" style="23" customWidth="1"/>
    <col min="12039" max="12044" width="16.85546875" style="23" customWidth="1"/>
    <col min="12045" max="12292" width="11.42578125" style="23"/>
    <col min="12293" max="12293" width="19" style="23" customWidth="1"/>
    <col min="12294" max="12294" width="83.42578125" style="23" customWidth="1"/>
    <col min="12295" max="12300" width="16.85546875" style="23" customWidth="1"/>
    <col min="12301" max="12548" width="11.42578125" style="23"/>
    <col min="12549" max="12549" width="19" style="23" customWidth="1"/>
    <col min="12550" max="12550" width="83.42578125" style="23" customWidth="1"/>
    <col min="12551" max="12556" width="16.85546875" style="23" customWidth="1"/>
    <col min="12557" max="12804" width="11.42578125" style="23"/>
    <col min="12805" max="12805" width="19" style="23" customWidth="1"/>
    <col min="12806" max="12806" width="83.42578125" style="23" customWidth="1"/>
    <col min="12807" max="12812" width="16.85546875" style="23" customWidth="1"/>
    <col min="12813" max="13060" width="11.42578125" style="23"/>
    <col min="13061" max="13061" width="19" style="23" customWidth="1"/>
    <col min="13062" max="13062" width="83.42578125" style="23" customWidth="1"/>
    <col min="13063" max="13068" width="16.85546875" style="23" customWidth="1"/>
    <col min="13069" max="13316" width="11.42578125" style="23"/>
    <col min="13317" max="13317" width="19" style="23" customWidth="1"/>
    <col min="13318" max="13318" width="83.42578125" style="23" customWidth="1"/>
    <col min="13319" max="13324" width="16.85546875" style="23" customWidth="1"/>
    <col min="13325" max="13572" width="11.42578125" style="23"/>
    <col min="13573" max="13573" width="19" style="23" customWidth="1"/>
    <col min="13574" max="13574" width="83.42578125" style="23" customWidth="1"/>
    <col min="13575" max="13580" width="16.85546875" style="23" customWidth="1"/>
    <col min="13581" max="13828" width="11.42578125" style="23"/>
    <col min="13829" max="13829" width="19" style="23" customWidth="1"/>
    <col min="13830" max="13830" width="83.42578125" style="23" customWidth="1"/>
    <col min="13831" max="13836" width="16.85546875" style="23" customWidth="1"/>
    <col min="13837" max="14084" width="11.42578125" style="23"/>
    <col min="14085" max="14085" width="19" style="23" customWidth="1"/>
    <col min="14086" max="14086" width="83.42578125" style="23" customWidth="1"/>
    <col min="14087" max="14092" width="16.85546875" style="23" customWidth="1"/>
    <col min="14093" max="14340" width="11.42578125" style="23"/>
    <col min="14341" max="14341" width="19" style="23" customWidth="1"/>
    <col min="14342" max="14342" width="83.42578125" style="23" customWidth="1"/>
    <col min="14343" max="14348" width="16.85546875" style="23" customWidth="1"/>
    <col min="14349" max="14596" width="11.42578125" style="23"/>
    <col min="14597" max="14597" width="19" style="23" customWidth="1"/>
    <col min="14598" max="14598" width="83.42578125" style="23" customWidth="1"/>
    <col min="14599" max="14604" width="16.85546875" style="23" customWidth="1"/>
    <col min="14605" max="14852" width="11.42578125" style="23"/>
    <col min="14853" max="14853" width="19" style="23" customWidth="1"/>
    <col min="14854" max="14854" width="83.42578125" style="23" customWidth="1"/>
    <col min="14855" max="14860" width="16.85546875" style="23" customWidth="1"/>
    <col min="14861" max="15108" width="11.42578125" style="23"/>
    <col min="15109" max="15109" width="19" style="23" customWidth="1"/>
    <col min="15110" max="15110" width="83.42578125" style="23" customWidth="1"/>
    <col min="15111" max="15116" width="16.85546875" style="23" customWidth="1"/>
    <col min="15117" max="15364" width="11.42578125" style="23"/>
    <col min="15365" max="15365" width="19" style="23" customWidth="1"/>
    <col min="15366" max="15366" width="83.42578125" style="23" customWidth="1"/>
    <col min="15367" max="15372" width="16.85546875" style="23" customWidth="1"/>
    <col min="15373" max="15620" width="11.42578125" style="23"/>
    <col min="15621" max="15621" width="19" style="23" customWidth="1"/>
    <col min="15622" max="15622" width="83.42578125" style="23" customWidth="1"/>
    <col min="15623" max="15628" width="16.85546875" style="23" customWidth="1"/>
    <col min="15629" max="15876" width="11.42578125" style="23"/>
    <col min="15877" max="15877" width="19" style="23" customWidth="1"/>
    <col min="15878" max="15878" width="83.42578125" style="23" customWidth="1"/>
    <col min="15879" max="15884" width="16.85546875" style="23" customWidth="1"/>
    <col min="15885" max="16132" width="11.42578125" style="23"/>
    <col min="16133" max="16133" width="19" style="23" customWidth="1"/>
    <col min="16134" max="16134" width="83.42578125" style="23" customWidth="1"/>
    <col min="16135" max="16140" width="16.85546875" style="23" customWidth="1"/>
    <col min="16141" max="16384" width="11.42578125" style="23"/>
  </cols>
  <sheetData>
    <row r="1" spans="1:16349" s="19" customFormat="1" ht="16.5" customHeight="1">
      <c r="A1" s="278" t="s">
        <v>463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</row>
    <row r="2" spans="1:16349" s="22" customFormat="1" ht="16.5" customHeight="1">
      <c r="A2" s="278" t="s">
        <v>541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</row>
    <row r="3" spans="1:16349" s="19" customFormat="1" ht="17.100000000000001" customHeight="1">
      <c r="A3" s="281" t="s">
        <v>459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  <c r="IX3" s="20"/>
      <c r="IY3" s="20"/>
      <c r="IZ3" s="20"/>
      <c r="JA3" s="20"/>
      <c r="JB3" s="20"/>
      <c r="JC3" s="20"/>
      <c r="JD3" s="20"/>
      <c r="JE3" s="20"/>
      <c r="JF3" s="20"/>
      <c r="JG3" s="20"/>
      <c r="JH3" s="20"/>
      <c r="JI3" s="20"/>
      <c r="JJ3" s="20"/>
      <c r="JK3" s="20"/>
      <c r="JL3" s="20"/>
      <c r="JM3" s="20"/>
      <c r="JN3" s="20"/>
      <c r="JO3" s="20"/>
      <c r="JP3" s="20"/>
      <c r="JQ3" s="20"/>
      <c r="JR3" s="20"/>
      <c r="JS3" s="20"/>
      <c r="JT3" s="20"/>
      <c r="JU3" s="20"/>
      <c r="JV3" s="20"/>
      <c r="JW3" s="20"/>
      <c r="JX3" s="20"/>
      <c r="JY3" s="20"/>
      <c r="JZ3" s="20"/>
      <c r="KA3" s="20"/>
      <c r="KB3" s="20"/>
      <c r="KC3" s="20"/>
      <c r="KD3" s="20"/>
      <c r="KE3" s="20"/>
      <c r="KF3" s="20"/>
      <c r="KG3" s="20"/>
      <c r="KH3" s="20"/>
      <c r="KI3" s="20"/>
      <c r="KJ3" s="20"/>
      <c r="KK3" s="20"/>
      <c r="KL3" s="20"/>
      <c r="KM3" s="20"/>
      <c r="KN3" s="20"/>
      <c r="KO3" s="20"/>
      <c r="KP3" s="20"/>
      <c r="KQ3" s="20"/>
      <c r="KR3" s="20"/>
      <c r="KS3" s="20"/>
      <c r="KT3" s="20"/>
      <c r="KU3" s="20"/>
      <c r="KV3" s="20"/>
      <c r="KW3" s="20"/>
      <c r="KX3" s="20"/>
      <c r="KY3" s="20"/>
      <c r="KZ3" s="20"/>
      <c r="LA3" s="20"/>
      <c r="LB3" s="20"/>
      <c r="LC3" s="20"/>
      <c r="LD3" s="20"/>
      <c r="LE3" s="20"/>
      <c r="LF3" s="20"/>
      <c r="LG3" s="20"/>
      <c r="LH3" s="20"/>
      <c r="LI3" s="20"/>
      <c r="LJ3" s="20"/>
      <c r="LK3" s="20"/>
      <c r="LL3" s="20"/>
      <c r="LM3" s="20"/>
      <c r="LN3" s="20"/>
      <c r="LO3" s="20"/>
      <c r="LP3" s="20"/>
      <c r="LQ3" s="20"/>
      <c r="LR3" s="20"/>
      <c r="LS3" s="20"/>
      <c r="LT3" s="20"/>
      <c r="LU3" s="20"/>
      <c r="LV3" s="20"/>
      <c r="LW3" s="20"/>
      <c r="LX3" s="20"/>
      <c r="LY3" s="20"/>
      <c r="LZ3" s="20"/>
      <c r="MA3" s="20"/>
      <c r="MB3" s="20"/>
      <c r="MC3" s="20"/>
      <c r="MD3" s="20"/>
      <c r="ME3" s="20"/>
      <c r="MF3" s="20"/>
      <c r="MG3" s="20"/>
      <c r="MH3" s="20"/>
      <c r="MI3" s="20"/>
      <c r="MJ3" s="20"/>
      <c r="MK3" s="20"/>
      <c r="ML3" s="20"/>
      <c r="MM3" s="20"/>
      <c r="MN3" s="20"/>
      <c r="MO3" s="20"/>
      <c r="MP3" s="20"/>
      <c r="MQ3" s="20"/>
      <c r="MR3" s="20"/>
      <c r="MS3" s="20"/>
      <c r="MT3" s="20"/>
      <c r="MU3" s="20"/>
      <c r="MV3" s="20"/>
      <c r="MW3" s="20"/>
      <c r="MX3" s="20"/>
      <c r="MY3" s="20"/>
      <c r="MZ3" s="20"/>
      <c r="NA3" s="20"/>
      <c r="NB3" s="20"/>
      <c r="NC3" s="20"/>
      <c r="ND3" s="20"/>
      <c r="NE3" s="20"/>
      <c r="NF3" s="20"/>
      <c r="NG3" s="20"/>
      <c r="NH3" s="20"/>
      <c r="NI3" s="20"/>
      <c r="NJ3" s="20"/>
      <c r="NK3" s="20"/>
      <c r="NL3" s="20"/>
      <c r="NM3" s="20"/>
      <c r="NN3" s="20"/>
      <c r="NO3" s="20"/>
      <c r="NP3" s="20"/>
      <c r="NQ3" s="20"/>
      <c r="NR3" s="20"/>
      <c r="NS3" s="20"/>
      <c r="NT3" s="20"/>
      <c r="NU3" s="20"/>
      <c r="NV3" s="20"/>
      <c r="NW3" s="20"/>
      <c r="NX3" s="20"/>
      <c r="NY3" s="20"/>
      <c r="NZ3" s="20"/>
      <c r="OA3" s="20"/>
      <c r="OB3" s="20"/>
      <c r="OC3" s="20"/>
      <c r="OD3" s="20"/>
      <c r="OE3" s="20"/>
      <c r="OF3" s="20"/>
      <c r="OG3" s="20"/>
      <c r="OH3" s="20"/>
      <c r="OI3" s="20"/>
      <c r="OJ3" s="20"/>
      <c r="OK3" s="20"/>
      <c r="OL3" s="20"/>
      <c r="OM3" s="20"/>
      <c r="ON3" s="20"/>
      <c r="OO3" s="20"/>
      <c r="OP3" s="20"/>
      <c r="OQ3" s="20"/>
      <c r="OR3" s="20"/>
      <c r="OS3" s="20"/>
      <c r="OT3" s="20"/>
      <c r="OU3" s="20"/>
      <c r="OV3" s="20"/>
      <c r="OW3" s="20"/>
      <c r="OX3" s="20"/>
      <c r="OY3" s="20"/>
      <c r="OZ3" s="20"/>
      <c r="PA3" s="20"/>
      <c r="PB3" s="20"/>
      <c r="PC3" s="20"/>
      <c r="PD3" s="20"/>
      <c r="PE3" s="20"/>
      <c r="PF3" s="20"/>
      <c r="PG3" s="20"/>
      <c r="PH3" s="20"/>
      <c r="PI3" s="20"/>
      <c r="PJ3" s="20"/>
      <c r="PK3" s="20"/>
      <c r="PL3" s="20"/>
      <c r="PM3" s="20"/>
      <c r="PN3" s="20"/>
      <c r="PO3" s="20"/>
      <c r="PP3" s="20"/>
      <c r="PQ3" s="20"/>
      <c r="PR3" s="20"/>
      <c r="PS3" s="20"/>
      <c r="PT3" s="20"/>
      <c r="PU3" s="20"/>
      <c r="PV3" s="20"/>
      <c r="PW3" s="20"/>
      <c r="PX3" s="20"/>
      <c r="PY3" s="20"/>
      <c r="PZ3" s="20"/>
      <c r="QA3" s="20"/>
      <c r="QB3" s="20"/>
      <c r="QC3" s="20"/>
      <c r="QD3" s="20"/>
      <c r="QE3" s="20"/>
      <c r="QF3" s="20"/>
      <c r="QG3" s="20"/>
      <c r="QH3" s="20"/>
      <c r="QI3" s="20"/>
      <c r="QJ3" s="20"/>
      <c r="QK3" s="20"/>
      <c r="QL3" s="20"/>
      <c r="QM3" s="20"/>
      <c r="QN3" s="20"/>
      <c r="QO3" s="20"/>
      <c r="QP3" s="20"/>
      <c r="QQ3" s="20"/>
      <c r="QR3" s="20"/>
      <c r="QS3" s="20"/>
      <c r="QT3" s="20"/>
      <c r="QU3" s="20"/>
      <c r="QV3" s="20"/>
      <c r="QW3" s="20"/>
      <c r="QX3" s="20"/>
      <c r="QY3" s="20"/>
      <c r="QZ3" s="20"/>
      <c r="RA3" s="20"/>
      <c r="RB3" s="20"/>
      <c r="RC3" s="20"/>
      <c r="RD3" s="20"/>
      <c r="RE3" s="20"/>
      <c r="RF3" s="20"/>
      <c r="RG3" s="20"/>
      <c r="RH3" s="20"/>
      <c r="RI3" s="20"/>
      <c r="RJ3" s="20"/>
      <c r="RK3" s="20"/>
      <c r="RL3" s="20"/>
      <c r="RM3" s="20"/>
      <c r="RN3" s="20"/>
      <c r="RO3" s="20"/>
      <c r="RP3" s="20"/>
      <c r="RQ3" s="20"/>
      <c r="RR3" s="20"/>
      <c r="RS3" s="20"/>
      <c r="RT3" s="20"/>
      <c r="RU3" s="20"/>
      <c r="RV3" s="20"/>
      <c r="RW3" s="20"/>
      <c r="RX3" s="20"/>
      <c r="RY3" s="20"/>
      <c r="RZ3" s="20"/>
      <c r="SA3" s="20"/>
      <c r="SB3" s="20"/>
      <c r="SC3" s="20"/>
      <c r="SD3" s="20"/>
      <c r="SE3" s="20"/>
      <c r="SF3" s="20"/>
      <c r="SG3" s="20"/>
      <c r="SH3" s="20"/>
      <c r="SI3" s="20"/>
      <c r="SJ3" s="20"/>
      <c r="SK3" s="20"/>
      <c r="SL3" s="20"/>
      <c r="SM3" s="20"/>
      <c r="SN3" s="20"/>
      <c r="SO3" s="20"/>
      <c r="SP3" s="20"/>
      <c r="SQ3" s="20"/>
      <c r="SR3" s="20"/>
      <c r="SS3" s="20"/>
      <c r="ST3" s="20"/>
      <c r="SU3" s="20"/>
      <c r="SV3" s="20"/>
      <c r="SW3" s="20"/>
      <c r="SX3" s="20"/>
      <c r="SY3" s="20"/>
      <c r="SZ3" s="20"/>
      <c r="TA3" s="20"/>
      <c r="TB3" s="20"/>
      <c r="TC3" s="20"/>
      <c r="TD3" s="20"/>
      <c r="TE3" s="20"/>
      <c r="TF3" s="20"/>
      <c r="TG3" s="20"/>
      <c r="TH3" s="20"/>
      <c r="TI3" s="20"/>
      <c r="TJ3" s="20"/>
      <c r="TK3" s="20"/>
      <c r="TL3" s="20"/>
      <c r="TM3" s="20"/>
      <c r="TN3" s="20"/>
      <c r="TO3" s="20"/>
      <c r="TP3" s="20"/>
      <c r="TQ3" s="20"/>
      <c r="TR3" s="20"/>
      <c r="TS3" s="20"/>
      <c r="TT3" s="20"/>
      <c r="TU3" s="20"/>
      <c r="TV3" s="20"/>
      <c r="TW3" s="20"/>
      <c r="TX3" s="20"/>
      <c r="TY3" s="20"/>
      <c r="TZ3" s="20"/>
      <c r="UA3" s="20"/>
      <c r="UB3" s="20"/>
      <c r="UC3" s="20"/>
      <c r="UD3" s="20"/>
      <c r="UE3" s="20"/>
      <c r="UF3" s="20"/>
      <c r="UG3" s="20"/>
      <c r="UH3" s="20"/>
      <c r="UI3" s="20"/>
      <c r="UJ3" s="20"/>
      <c r="UK3" s="20"/>
      <c r="UL3" s="20"/>
      <c r="UM3" s="20"/>
      <c r="UN3" s="20"/>
      <c r="UO3" s="20"/>
      <c r="UP3" s="20"/>
      <c r="UQ3" s="20"/>
      <c r="UR3" s="20"/>
      <c r="US3" s="20"/>
      <c r="UT3" s="20"/>
      <c r="UU3" s="20"/>
      <c r="UV3" s="20"/>
      <c r="UW3" s="20"/>
      <c r="UX3" s="20"/>
      <c r="UY3" s="20"/>
      <c r="UZ3" s="20"/>
      <c r="VA3" s="20"/>
      <c r="VB3" s="20"/>
      <c r="VC3" s="20"/>
      <c r="VD3" s="20"/>
      <c r="VE3" s="20"/>
      <c r="VF3" s="20"/>
      <c r="VG3" s="20"/>
      <c r="VH3" s="20"/>
      <c r="VI3" s="20"/>
      <c r="VJ3" s="20"/>
      <c r="VK3" s="20"/>
      <c r="VL3" s="20"/>
      <c r="VM3" s="20"/>
      <c r="VN3" s="20"/>
      <c r="VO3" s="20"/>
      <c r="VP3" s="20"/>
      <c r="VQ3" s="20"/>
      <c r="VR3" s="20"/>
      <c r="VS3" s="20"/>
      <c r="VT3" s="20"/>
      <c r="VU3" s="20"/>
      <c r="VV3" s="20"/>
      <c r="VW3" s="20"/>
      <c r="VX3" s="20"/>
      <c r="VY3" s="20"/>
      <c r="VZ3" s="20"/>
      <c r="WA3" s="20"/>
      <c r="WB3" s="20"/>
      <c r="WC3" s="20"/>
      <c r="WD3" s="20"/>
      <c r="WE3" s="20"/>
      <c r="WF3" s="20"/>
      <c r="WG3" s="20"/>
      <c r="WH3" s="20"/>
      <c r="WI3" s="20"/>
      <c r="WJ3" s="20"/>
      <c r="WK3" s="20"/>
      <c r="WL3" s="20"/>
      <c r="WM3" s="20"/>
      <c r="WN3" s="20"/>
      <c r="WO3" s="20"/>
      <c r="WP3" s="20"/>
      <c r="WQ3" s="20"/>
      <c r="WR3" s="20"/>
      <c r="WS3" s="20"/>
      <c r="WT3" s="20"/>
      <c r="WU3" s="20"/>
      <c r="WV3" s="20"/>
      <c r="WW3" s="20"/>
      <c r="WX3" s="20"/>
      <c r="WY3" s="20"/>
      <c r="WZ3" s="20"/>
      <c r="XA3" s="20"/>
      <c r="XB3" s="20"/>
      <c r="XC3" s="20"/>
      <c r="XD3" s="20"/>
      <c r="XE3" s="20"/>
      <c r="XF3" s="20"/>
      <c r="XG3" s="20"/>
      <c r="XH3" s="20"/>
      <c r="XI3" s="20"/>
      <c r="XJ3" s="20"/>
      <c r="XK3" s="20"/>
      <c r="XL3" s="20"/>
      <c r="XM3" s="20"/>
      <c r="XN3" s="20"/>
      <c r="XO3" s="20"/>
      <c r="XP3" s="20"/>
      <c r="XQ3" s="20"/>
      <c r="XR3" s="20"/>
      <c r="XS3" s="20"/>
      <c r="XT3" s="20"/>
      <c r="XU3" s="20"/>
      <c r="XV3" s="20"/>
      <c r="XW3" s="20"/>
      <c r="XX3" s="20"/>
      <c r="XY3" s="20"/>
      <c r="XZ3" s="20"/>
      <c r="YA3" s="20"/>
      <c r="YB3" s="20"/>
      <c r="YC3" s="20"/>
      <c r="YD3" s="20"/>
      <c r="YE3" s="20"/>
      <c r="YF3" s="20"/>
      <c r="YG3" s="20"/>
      <c r="YH3" s="20"/>
      <c r="YI3" s="20"/>
      <c r="YJ3" s="20"/>
      <c r="YK3" s="20"/>
      <c r="YL3" s="20"/>
      <c r="YM3" s="20"/>
      <c r="YN3" s="20"/>
      <c r="YO3" s="20"/>
      <c r="YP3" s="20"/>
      <c r="YQ3" s="20"/>
      <c r="YR3" s="20"/>
      <c r="YS3" s="20"/>
      <c r="YT3" s="20"/>
      <c r="YU3" s="20"/>
      <c r="YV3" s="20"/>
      <c r="YW3" s="20"/>
      <c r="YX3" s="20"/>
      <c r="YY3" s="20"/>
      <c r="YZ3" s="20"/>
      <c r="ZA3" s="20"/>
      <c r="ZB3" s="20"/>
      <c r="ZC3" s="20"/>
      <c r="ZD3" s="20"/>
      <c r="ZE3" s="20"/>
      <c r="ZF3" s="20"/>
      <c r="ZG3" s="20"/>
      <c r="ZH3" s="20"/>
      <c r="ZI3" s="20"/>
      <c r="ZJ3" s="20"/>
      <c r="ZK3" s="20"/>
      <c r="ZL3" s="20"/>
      <c r="ZM3" s="20"/>
      <c r="ZN3" s="20"/>
      <c r="ZO3" s="20"/>
      <c r="ZP3" s="20"/>
      <c r="ZQ3" s="20"/>
      <c r="ZR3" s="20"/>
      <c r="ZS3" s="20"/>
      <c r="ZT3" s="20"/>
      <c r="ZU3" s="20"/>
      <c r="ZV3" s="20"/>
      <c r="ZW3" s="20"/>
      <c r="ZX3" s="20"/>
      <c r="ZY3" s="20"/>
      <c r="ZZ3" s="20"/>
      <c r="AAA3" s="20"/>
      <c r="AAB3" s="20"/>
      <c r="AAC3" s="20"/>
      <c r="AAD3" s="20"/>
      <c r="AAE3" s="20"/>
      <c r="AAF3" s="20"/>
      <c r="AAG3" s="20"/>
      <c r="AAH3" s="20"/>
      <c r="AAI3" s="20"/>
      <c r="AAJ3" s="20"/>
      <c r="AAK3" s="20"/>
      <c r="AAL3" s="20"/>
      <c r="AAM3" s="20"/>
      <c r="AAN3" s="20"/>
      <c r="AAO3" s="20"/>
      <c r="AAP3" s="20"/>
      <c r="AAQ3" s="20"/>
      <c r="AAR3" s="20"/>
      <c r="AAS3" s="20"/>
      <c r="AAT3" s="20"/>
      <c r="AAU3" s="20"/>
      <c r="AAV3" s="20"/>
      <c r="AAW3" s="20"/>
      <c r="AAX3" s="20"/>
      <c r="AAY3" s="20"/>
      <c r="AAZ3" s="20"/>
      <c r="ABA3" s="20"/>
      <c r="ABB3" s="20"/>
      <c r="ABC3" s="20"/>
      <c r="ABD3" s="20"/>
      <c r="ABE3" s="20"/>
      <c r="ABF3" s="20"/>
      <c r="ABG3" s="20"/>
      <c r="ABH3" s="20"/>
      <c r="ABI3" s="20"/>
      <c r="ABJ3" s="20"/>
      <c r="ABK3" s="20"/>
      <c r="ABL3" s="20"/>
      <c r="ABM3" s="20"/>
      <c r="ABN3" s="20"/>
      <c r="ABO3" s="20"/>
      <c r="ABP3" s="20"/>
      <c r="ABQ3" s="20"/>
      <c r="ABR3" s="20"/>
      <c r="ABS3" s="20"/>
      <c r="ABT3" s="20"/>
      <c r="ABU3" s="20"/>
      <c r="ABV3" s="20"/>
      <c r="ABW3" s="20"/>
      <c r="ABX3" s="20"/>
      <c r="ABY3" s="20"/>
      <c r="ABZ3" s="20"/>
      <c r="ACA3" s="20"/>
      <c r="ACB3" s="20"/>
      <c r="ACC3" s="20"/>
      <c r="ACD3" s="20"/>
      <c r="ACE3" s="20"/>
      <c r="ACF3" s="20"/>
      <c r="ACG3" s="20"/>
      <c r="ACH3" s="20"/>
      <c r="ACI3" s="20"/>
      <c r="ACJ3" s="20"/>
      <c r="ACK3" s="20"/>
      <c r="ACL3" s="20"/>
      <c r="ACM3" s="20"/>
      <c r="ACN3" s="20"/>
      <c r="ACO3" s="20"/>
      <c r="ACP3" s="20"/>
      <c r="ACQ3" s="20"/>
      <c r="ACR3" s="20"/>
      <c r="ACS3" s="20"/>
      <c r="ACT3" s="20"/>
      <c r="ACU3" s="20"/>
      <c r="ACV3" s="20"/>
      <c r="ACW3" s="20"/>
      <c r="ACX3" s="20"/>
      <c r="ACY3" s="20"/>
      <c r="ACZ3" s="20"/>
      <c r="ADA3" s="20"/>
      <c r="ADB3" s="20"/>
      <c r="ADC3" s="20"/>
      <c r="ADD3" s="20"/>
      <c r="ADE3" s="20"/>
      <c r="ADF3" s="20"/>
      <c r="ADG3" s="20"/>
      <c r="ADH3" s="20"/>
      <c r="ADI3" s="20"/>
      <c r="ADJ3" s="20"/>
      <c r="ADK3" s="20"/>
      <c r="ADL3" s="20"/>
      <c r="ADM3" s="20"/>
      <c r="ADN3" s="20"/>
      <c r="ADO3" s="20"/>
      <c r="ADP3" s="20"/>
      <c r="ADQ3" s="20"/>
      <c r="ADR3" s="20"/>
      <c r="ADS3" s="20"/>
      <c r="ADT3" s="20"/>
      <c r="ADU3" s="20"/>
      <c r="ADV3" s="20"/>
      <c r="ADW3" s="20"/>
      <c r="ADX3" s="20"/>
      <c r="ADY3" s="20"/>
      <c r="ADZ3" s="20"/>
      <c r="AEA3" s="20"/>
      <c r="AEB3" s="20"/>
      <c r="AEC3" s="20"/>
      <c r="AED3" s="20"/>
      <c r="AEE3" s="20"/>
      <c r="AEF3" s="20"/>
      <c r="AEG3" s="20"/>
      <c r="AEH3" s="20"/>
      <c r="AEI3" s="20"/>
      <c r="AEJ3" s="20"/>
      <c r="AEK3" s="20"/>
      <c r="AEL3" s="20"/>
      <c r="AEM3" s="20"/>
      <c r="AEN3" s="20"/>
      <c r="AEO3" s="20"/>
      <c r="AEP3" s="20"/>
      <c r="AEQ3" s="20"/>
      <c r="AER3" s="20"/>
      <c r="AES3" s="20"/>
      <c r="AET3" s="20"/>
      <c r="AEU3" s="20"/>
      <c r="AEV3" s="20"/>
      <c r="AEW3" s="20"/>
      <c r="AEX3" s="20"/>
      <c r="AEY3" s="20"/>
      <c r="AEZ3" s="20"/>
      <c r="AFA3" s="20"/>
      <c r="AFB3" s="20"/>
      <c r="AFC3" s="20"/>
      <c r="AFD3" s="20"/>
      <c r="AFE3" s="20"/>
      <c r="AFF3" s="20"/>
      <c r="AFG3" s="20"/>
      <c r="AFH3" s="20"/>
      <c r="AFI3" s="20"/>
      <c r="AFJ3" s="20"/>
      <c r="AFK3" s="20"/>
      <c r="AFL3" s="20"/>
      <c r="AFM3" s="20"/>
      <c r="AFN3" s="20"/>
      <c r="AFO3" s="20"/>
      <c r="AFP3" s="20"/>
      <c r="AFQ3" s="20"/>
      <c r="AFR3" s="20"/>
      <c r="AFS3" s="20"/>
      <c r="AFT3" s="20"/>
      <c r="AFU3" s="20"/>
      <c r="AFV3" s="20"/>
      <c r="AFW3" s="20"/>
      <c r="AFX3" s="20"/>
      <c r="AFY3" s="20"/>
      <c r="AFZ3" s="20"/>
      <c r="AGA3" s="20"/>
      <c r="AGB3" s="20"/>
      <c r="AGC3" s="20"/>
      <c r="AGD3" s="20"/>
      <c r="AGE3" s="20"/>
      <c r="AGF3" s="20"/>
      <c r="AGG3" s="20"/>
      <c r="AGH3" s="20"/>
      <c r="AGI3" s="20"/>
      <c r="AGJ3" s="20"/>
      <c r="AGK3" s="20"/>
      <c r="AGL3" s="20"/>
      <c r="AGM3" s="20"/>
      <c r="AGN3" s="20"/>
      <c r="AGO3" s="20"/>
      <c r="AGP3" s="20"/>
      <c r="AGQ3" s="20"/>
      <c r="AGR3" s="20"/>
      <c r="AGS3" s="20"/>
      <c r="AGT3" s="20"/>
      <c r="AGU3" s="20"/>
      <c r="AGV3" s="20"/>
      <c r="AGW3" s="20"/>
      <c r="AGX3" s="20"/>
      <c r="AGY3" s="20"/>
      <c r="AGZ3" s="20"/>
      <c r="AHA3" s="20"/>
      <c r="AHB3" s="20"/>
      <c r="AHC3" s="20"/>
      <c r="AHD3" s="20"/>
      <c r="AHE3" s="20"/>
      <c r="AHF3" s="20"/>
      <c r="AHG3" s="20"/>
      <c r="AHH3" s="20"/>
      <c r="AHI3" s="20"/>
      <c r="AHJ3" s="20"/>
      <c r="AHK3" s="20"/>
      <c r="AHL3" s="20"/>
      <c r="AHM3" s="20"/>
      <c r="AHN3" s="20"/>
      <c r="AHO3" s="20"/>
      <c r="AHP3" s="20"/>
      <c r="AHQ3" s="20"/>
      <c r="AHR3" s="20"/>
      <c r="AHS3" s="20"/>
      <c r="AHT3" s="20"/>
      <c r="AHU3" s="20"/>
      <c r="AHV3" s="20"/>
      <c r="AHW3" s="20"/>
      <c r="AHX3" s="20"/>
      <c r="AHY3" s="20"/>
      <c r="AHZ3" s="20"/>
      <c r="AIA3" s="20"/>
      <c r="AIB3" s="20"/>
      <c r="AIC3" s="20"/>
      <c r="AID3" s="20"/>
      <c r="AIE3" s="20"/>
      <c r="AIF3" s="20"/>
      <c r="AIG3" s="20"/>
      <c r="AIH3" s="20"/>
      <c r="AII3" s="20"/>
      <c r="AIJ3" s="20"/>
      <c r="AIK3" s="20"/>
      <c r="AIL3" s="20"/>
      <c r="AIM3" s="20"/>
      <c r="AIN3" s="20"/>
      <c r="AIO3" s="20"/>
      <c r="AIP3" s="20"/>
      <c r="AIQ3" s="20"/>
      <c r="AIR3" s="20"/>
      <c r="AIS3" s="20"/>
      <c r="AIT3" s="20"/>
      <c r="AIU3" s="20"/>
      <c r="AIV3" s="20"/>
      <c r="AIW3" s="20"/>
      <c r="AIX3" s="20"/>
      <c r="AIY3" s="20"/>
      <c r="AIZ3" s="20"/>
      <c r="AJA3" s="20"/>
      <c r="AJB3" s="20"/>
      <c r="AJC3" s="20"/>
      <c r="AJD3" s="20"/>
      <c r="AJE3" s="20"/>
      <c r="AJF3" s="20"/>
      <c r="AJG3" s="20"/>
      <c r="AJH3" s="20"/>
      <c r="AJI3" s="20"/>
      <c r="AJJ3" s="20"/>
      <c r="AJK3" s="20"/>
      <c r="AJL3" s="20"/>
      <c r="AJM3" s="20"/>
      <c r="AJN3" s="20"/>
      <c r="AJO3" s="20"/>
      <c r="AJP3" s="20"/>
      <c r="AJQ3" s="20"/>
      <c r="AJR3" s="20"/>
      <c r="AJS3" s="20"/>
      <c r="AJT3" s="20"/>
      <c r="AJU3" s="20"/>
      <c r="AJV3" s="20"/>
      <c r="AJW3" s="20"/>
      <c r="AJX3" s="20"/>
      <c r="AJY3" s="20"/>
      <c r="AJZ3" s="20"/>
      <c r="AKA3" s="20"/>
      <c r="AKB3" s="20"/>
      <c r="AKC3" s="20"/>
      <c r="AKD3" s="20"/>
      <c r="AKE3" s="20"/>
      <c r="AKF3" s="20"/>
      <c r="AKG3" s="20"/>
      <c r="AKH3" s="20"/>
      <c r="AKI3" s="20"/>
      <c r="AKJ3" s="20"/>
      <c r="AKK3" s="20"/>
      <c r="AKL3" s="20"/>
      <c r="AKM3" s="20"/>
      <c r="AKN3" s="20"/>
      <c r="AKO3" s="20"/>
      <c r="AKP3" s="20"/>
      <c r="AKQ3" s="20"/>
      <c r="AKR3" s="20"/>
      <c r="AKS3" s="20"/>
      <c r="AKT3" s="20"/>
      <c r="AKU3" s="20"/>
      <c r="AKV3" s="20"/>
      <c r="AKW3" s="20"/>
      <c r="AKX3" s="20"/>
      <c r="AKY3" s="20"/>
      <c r="AKZ3" s="20"/>
      <c r="ALA3" s="20"/>
      <c r="ALB3" s="20"/>
      <c r="ALC3" s="20"/>
      <c r="ALD3" s="20"/>
      <c r="ALE3" s="20"/>
      <c r="ALF3" s="20"/>
      <c r="ALG3" s="20"/>
      <c r="ALH3" s="20"/>
      <c r="ALI3" s="20"/>
      <c r="ALJ3" s="20"/>
      <c r="ALK3" s="20"/>
      <c r="ALL3" s="20"/>
      <c r="ALM3" s="20"/>
      <c r="ALN3" s="20"/>
      <c r="ALO3" s="20"/>
      <c r="ALP3" s="20"/>
      <c r="ALQ3" s="20"/>
      <c r="ALR3" s="20"/>
      <c r="ALS3" s="20"/>
      <c r="ALT3" s="20"/>
      <c r="ALU3" s="20"/>
      <c r="ALV3" s="20"/>
      <c r="ALW3" s="20"/>
      <c r="ALX3" s="20"/>
      <c r="ALY3" s="20"/>
      <c r="ALZ3" s="20"/>
      <c r="AMA3" s="20"/>
      <c r="AMB3" s="20"/>
      <c r="AMC3" s="20"/>
      <c r="AMD3" s="20"/>
      <c r="AME3" s="20"/>
      <c r="AMF3" s="20"/>
      <c r="AMG3" s="20"/>
      <c r="AMH3" s="20"/>
      <c r="AMI3" s="20"/>
      <c r="AMJ3" s="20"/>
      <c r="AMK3" s="20"/>
      <c r="AML3" s="20"/>
      <c r="AMM3" s="20"/>
      <c r="AMN3" s="20"/>
      <c r="AMO3" s="20"/>
      <c r="AMP3" s="20"/>
      <c r="AMQ3" s="20"/>
      <c r="AMR3" s="20"/>
      <c r="AMS3" s="20"/>
      <c r="AMT3" s="20"/>
      <c r="AMU3" s="20"/>
      <c r="AMV3" s="20"/>
      <c r="AMW3" s="20"/>
      <c r="AMX3" s="20"/>
      <c r="AMY3" s="20"/>
      <c r="AMZ3" s="20"/>
      <c r="ANA3" s="20"/>
      <c r="ANB3" s="20"/>
      <c r="ANC3" s="20"/>
      <c r="AND3" s="20"/>
      <c r="ANE3" s="20"/>
      <c r="ANF3" s="20"/>
      <c r="ANG3" s="20"/>
      <c r="ANH3" s="20"/>
      <c r="ANI3" s="20"/>
      <c r="ANJ3" s="20"/>
      <c r="ANK3" s="20"/>
      <c r="ANL3" s="20"/>
      <c r="ANM3" s="20"/>
      <c r="ANN3" s="20"/>
      <c r="ANO3" s="20"/>
      <c r="ANP3" s="20"/>
      <c r="ANQ3" s="20"/>
      <c r="ANR3" s="20"/>
      <c r="ANS3" s="20"/>
      <c r="ANT3" s="20"/>
      <c r="ANU3" s="20"/>
      <c r="ANV3" s="20"/>
      <c r="ANW3" s="20"/>
      <c r="ANX3" s="20"/>
      <c r="ANY3" s="20"/>
      <c r="ANZ3" s="20"/>
      <c r="AOA3" s="20"/>
      <c r="AOB3" s="20"/>
      <c r="AOC3" s="20"/>
      <c r="AOD3" s="20"/>
      <c r="AOE3" s="20"/>
      <c r="AOF3" s="20"/>
      <c r="AOG3" s="20"/>
      <c r="AOH3" s="20"/>
      <c r="AOI3" s="20"/>
      <c r="AOJ3" s="20"/>
      <c r="AOK3" s="20"/>
      <c r="AOL3" s="20"/>
      <c r="AOM3" s="20"/>
      <c r="AON3" s="20"/>
      <c r="AOO3" s="20"/>
      <c r="AOP3" s="20"/>
      <c r="AOQ3" s="20"/>
      <c r="AOR3" s="20"/>
      <c r="AOS3" s="20"/>
      <c r="AOT3" s="20"/>
      <c r="AOU3" s="20"/>
      <c r="AOV3" s="20"/>
      <c r="AOW3" s="20"/>
      <c r="AOX3" s="20"/>
      <c r="AOY3" s="20"/>
      <c r="AOZ3" s="20"/>
      <c r="APA3" s="20"/>
      <c r="APB3" s="20"/>
      <c r="APC3" s="20"/>
      <c r="APD3" s="20"/>
      <c r="APE3" s="20"/>
      <c r="APF3" s="20"/>
      <c r="APG3" s="20"/>
      <c r="APH3" s="20"/>
      <c r="API3" s="20"/>
      <c r="APJ3" s="20"/>
      <c r="APK3" s="20"/>
      <c r="APL3" s="20"/>
      <c r="APM3" s="20"/>
      <c r="APN3" s="20"/>
      <c r="APO3" s="20"/>
      <c r="APP3" s="20"/>
      <c r="APQ3" s="20"/>
      <c r="APR3" s="20"/>
      <c r="APS3" s="20"/>
      <c r="APT3" s="20"/>
      <c r="APU3" s="20"/>
      <c r="APV3" s="20"/>
      <c r="APW3" s="20"/>
      <c r="APX3" s="20"/>
      <c r="APY3" s="20"/>
      <c r="APZ3" s="20"/>
      <c r="AQA3" s="20"/>
      <c r="AQB3" s="20"/>
      <c r="AQC3" s="20"/>
      <c r="AQD3" s="20"/>
      <c r="AQE3" s="20"/>
      <c r="AQF3" s="20"/>
      <c r="AQG3" s="20"/>
      <c r="AQH3" s="20"/>
      <c r="AQI3" s="20"/>
      <c r="AQJ3" s="20"/>
      <c r="AQK3" s="20"/>
      <c r="AQL3" s="20"/>
      <c r="AQM3" s="20"/>
      <c r="AQN3" s="20"/>
      <c r="AQO3" s="20"/>
      <c r="AQP3" s="20"/>
      <c r="AQQ3" s="20"/>
      <c r="AQR3" s="20"/>
      <c r="AQS3" s="20"/>
      <c r="AQT3" s="20"/>
      <c r="AQU3" s="20"/>
      <c r="AQV3" s="20"/>
      <c r="AQW3" s="20"/>
      <c r="AQX3" s="20"/>
      <c r="AQY3" s="20"/>
      <c r="AQZ3" s="20"/>
      <c r="ARA3" s="20"/>
      <c r="ARB3" s="20"/>
      <c r="ARC3" s="20"/>
      <c r="ARD3" s="20"/>
      <c r="ARE3" s="20"/>
      <c r="ARF3" s="20"/>
      <c r="ARG3" s="20"/>
      <c r="ARH3" s="20"/>
      <c r="ARI3" s="20"/>
      <c r="ARJ3" s="20"/>
      <c r="ARK3" s="20"/>
      <c r="ARL3" s="20"/>
      <c r="ARM3" s="20"/>
      <c r="ARN3" s="20"/>
      <c r="ARO3" s="20"/>
      <c r="ARP3" s="20"/>
      <c r="ARQ3" s="20"/>
      <c r="ARR3" s="20"/>
      <c r="ARS3" s="20"/>
      <c r="ART3" s="20"/>
      <c r="ARU3" s="20"/>
      <c r="ARV3" s="20"/>
      <c r="ARW3" s="20"/>
      <c r="ARX3" s="20"/>
      <c r="ARY3" s="20"/>
      <c r="ARZ3" s="20"/>
      <c r="ASA3" s="20"/>
      <c r="ASB3" s="20"/>
      <c r="ASC3" s="20"/>
      <c r="ASD3" s="20"/>
      <c r="ASE3" s="20"/>
      <c r="ASF3" s="20"/>
      <c r="ASG3" s="20"/>
      <c r="ASH3" s="20"/>
      <c r="ASI3" s="20"/>
      <c r="ASJ3" s="20"/>
      <c r="ASK3" s="20"/>
      <c r="ASL3" s="20"/>
      <c r="ASM3" s="20"/>
      <c r="ASN3" s="20"/>
      <c r="ASO3" s="20"/>
      <c r="ASP3" s="20"/>
      <c r="ASQ3" s="20"/>
      <c r="ASR3" s="20"/>
      <c r="ASS3" s="20"/>
      <c r="AST3" s="20"/>
      <c r="ASU3" s="20"/>
      <c r="ASV3" s="20"/>
      <c r="ASW3" s="20"/>
      <c r="ASX3" s="20"/>
      <c r="ASY3" s="20"/>
      <c r="ASZ3" s="20"/>
      <c r="ATA3" s="20"/>
      <c r="ATB3" s="20"/>
      <c r="ATC3" s="20"/>
      <c r="ATD3" s="20"/>
      <c r="ATE3" s="20"/>
      <c r="ATF3" s="20"/>
      <c r="ATG3" s="20"/>
      <c r="ATH3" s="20"/>
      <c r="ATI3" s="20"/>
      <c r="ATJ3" s="20"/>
      <c r="ATK3" s="20"/>
      <c r="ATL3" s="20"/>
      <c r="ATM3" s="20"/>
      <c r="ATN3" s="20"/>
      <c r="ATO3" s="20"/>
      <c r="ATP3" s="20"/>
      <c r="ATQ3" s="20"/>
      <c r="ATR3" s="20"/>
      <c r="ATS3" s="20"/>
      <c r="ATT3" s="20"/>
      <c r="ATU3" s="20"/>
      <c r="ATV3" s="20"/>
      <c r="ATW3" s="20"/>
      <c r="ATX3" s="20"/>
      <c r="ATY3" s="20"/>
      <c r="ATZ3" s="20"/>
      <c r="AUA3" s="20"/>
      <c r="AUB3" s="20"/>
      <c r="AUC3" s="20"/>
      <c r="AUD3" s="20"/>
      <c r="AUE3" s="20"/>
      <c r="AUF3" s="20"/>
      <c r="AUG3" s="20"/>
      <c r="AUH3" s="20"/>
      <c r="AUI3" s="20"/>
      <c r="AUJ3" s="20"/>
      <c r="AUK3" s="20"/>
      <c r="AUL3" s="20"/>
      <c r="AUM3" s="20"/>
      <c r="AUN3" s="20"/>
      <c r="AUO3" s="20"/>
      <c r="AUP3" s="20"/>
      <c r="AUQ3" s="20"/>
      <c r="AUR3" s="20"/>
      <c r="AUS3" s="20"/>
      <c r="AUT3" s="20"/>
      <c r="AUU3" s="20"/>
      <c r="AUV3" s="20"/>
      <c r="AUW3" s="20"/>
      <c r="AUX3" s="20"/>
      <c r="AUY3" s="20"/>
      <c r="AUZ3" s="20"/>
      <c r="AVA3" s="20"/>
      <c r="AVB3" s="20"/>
      <c r="AVC3" s="20"/>
      <c r="AVD3" s="20"/>
      <c r="AVE3" s="20"/>
      <c r="AVF3" s="20"/>
      <c r="AVG3" s="20"/>
      <c r="AVH3" s="20"/>
      <c r="AVI3" s="20"/>
      <c r="AVJ3" s="20"/>
      <c r="AVK3" s="20"/>
      <c r="AVL3" s="20"/>
      <c r="AVM3" s="20"/>
      <c r="AVN3" s="20"/>
      <c r="AVO3" s="20"/>
      <c r="AVP3" s="20"/>
      <c r="AVQ3" s="20"/>
      <c r="AVR3" s="20"/>
      <c r="AVS3" s="20"/>
      <c r="AVT3" s="20"/>
      <c r="AVU3" s="20"/>
      <c r="AVV3" s="20"/>
      <c r="AVW3" s="20"/>
      <c r="AVX3" s="20"/>
      <c r="AVY3" s="20"/>
      <c r="AVZ3" s="20"/>
      <c r="AWA3" s="20"/>
      <c r="AWB3" s="20"/>
      <c r="AWC3" s="20"/>
      <c r="AWD3" s="20"/>
      <c r="AWE3" s="20"/>
      <c r="AWF3" s="20"/>
      <c r="AWG3" s="20"/>
      <c r="AWH3" s="20"/>
      <c r="AWI3" s="20"/>
      <c r="AWJ3" s="20"/>
      <c r="AWK3" s="20"/>
      <c r="AWL3" s="20"/>
      <c r="AWM3" s="20"/>
      <c r="AWN3" s="20"/>
      <c r="AWO3" s="20"/>
      <c r="AWP3" s="20"/>
      <c r="AWQ3" s="20"/>
      <c r="AWR3" s="20"/>
      <c r="AWS3" s="20"/>
      <c r="AWT3" s="20"/>
      <c r="AWU3" s="20"/>
      <c r="AWV3" s="20"/>
      <c r="AWW3" s="20"/>
      <c r="AWX3" s="20"/>
      <c r="AWY3" s="20"/>
      <c r="AWZ3" s="20"/>
      <c r="AXA3" s="20"/>
      <c r="AXB3" s="20"/>
      <c r="AXC3" s="20"/>
      <c r="AXD3" s="20"/>
      <c r="AXE3" s="20"/>
      <c r="AXF3" s="20"/>
      <c r="AXG3" s="20"/>
      <c r="AXH3" s="20"/>
      <c r="AXI3" s="20"/>
      <c r="AXJ3" s="20"/>
      <c r="AXK3" s="20"/>
      <c r="AXL3" s="20"/>
      <c r="AXM3" s="20"/>
      <c r="AXN3" s="20"/>
      <c r="AXO3" s="20"/>
      <c r="AXP3" s="20"/>
      <c r="AXQ3" s="20"/>
      <c r="AXR3" s="20"/>
      <c r="AXS3" s="20"/>
      <c r="AXT3" s="20"/>
      <c r="AXU3" s="20"/>
      <c r="AXV3" s="20"/>
      <c r="AXW3" s="20"/>
      <c r="AXX3" s="20"/>
      <c r="AXY3" s="20"/>
      <c r="AXZ3" s="20"/>
      <c r="AYA3" s="20"/>
      <c r="AYB3" s="20"/>
      <c r="AYC3" s="20"/>
      <c r="AYD3" s="20"/>
      <c r="AYE3" s="20"/>
      <c r="AYF3" s="20"/>
      <c r="AYG3" s="20"/>
      <c r="AYH3" s="20"/>
      <c r="AYI3" s="20"/>
      <c r="AYJ3" s="20"/>
      <c r="AYK3" s="20"/>
      <c r="AYL3" s="20"/>
      <c r="AYM3" s="20"/>
      <c r="AYN3" s="20"/>
      <c r="AYO3" s="20"/>
      <c r="AYP3" s="20"/>
      <c r="AYQ3" s="20"/>
      <c r="AYR3" s="20"/>
      <c r="AYS3" s="20"/>
      <c r="AYT3" s="20"/>
      <c r="AYU3" s="20"/>
      <c r="AYV3" s="20"/>
      <c r="AYW3" s="20"/>
      <c r="AYX3" s="20"/>
      <c r="AYY3" s="20"/>
      <c r="AYZ3" s="20"/>
      <c r="AZA3" s="20"/>
      <c r="AZB3" s="20"/>
      <c r="AZC3" s="20"/>
      <c r="AZD3" s="20"/>
      <c r="AZE3" s="20"/>
      <c r="AZF3" s="20"/>
      <c r="AZG3" s="20"/>
      <c r="AZH3" s="20"/>
      <c r="AZI3" s="20"/>
      <c r="AZJ3" s="20"/>
      <c r="AZK3" s="20"/>
      <c r="AZL3" s="20"/>
      <c r="AZM3" s="20"/>
      <c r="AZN3" s="20"/>
      <c r="AZO3" s="20"/>
      <c r="AZP3" s="20"/>
      <c r="AZQ3" s="20"/>
      <c r="AZR3" s="20"/>
      <c r="AZS3" s="20"/>
      <c r="AZT3" s="20"/>
      <c r="AZU3" s="20"/>
      <c r="AZV3" s="20"/>
      <c r="AZW3" s="20"/>
      <c r="AZX3" s="20"/>
      <c r="AZY3" s="20"/>
      <c r="AZZ3" s="20"/>
      <c r="BAA3" s="20"/>
      <c r="BAB3" s="20"/>
      <c r="BAC3" s="20"/>
      <c r="BAD3" s="20"/>
      <c r="BAE3" s="20"/>
      <c r="BAF3" s="20"/>
      <c r="BAG3" s="20"/>
      <c r="BAH3" s="20"/>
      <c r="BAI3" s="20"/>
      <c r="BAJ3" s="20"/>
      <c r="BAK3" s="20"/>
      <c r="BAL3" s="20"/>
      <c r="BAM3" s="20"/>
      <c r="BAN3" s="20"/>
      <c r="BAO3" s="20"/>
      <c r="BAP3" s="20"/>
      <c r="BAQ3" s="20"/>
      <c r="BAR3" s="20"/>
      <c r="BAS3" s="20"/>
      <c r="BAT3" s="20"/>
      <c r="BAU3" s="20"/>
      <c r="BAV3" s="20"/>
      <c r="BAW3" s="20"/>
      <c r="BAX3" s="20"/>
      <c r="BAY3" s="20"/>
      <c r="BAZ3" s="20"/>
      <c r="BBA3" s="20"/>
      <c r="BBB3" s="20"/>
      <c r="BBC3" s="20"/>
      <c r="BBD3" s="20"/>
      <c r="BBE3" s="20"/>
      <c r="BBF3" s="20"/>
      <c r="BBG3" s="20"/>
      <c r="BBH3" s="20"/>
      <c r="BBI3" s="20"/>
      <c r="BBJ3" s="20"/>
      <c r="BBK3" s="20"/>
      <c r="BBL3" s="20"/>
      <c r="BBM3" s="20"/>
      <c r="BBN3" s="20"/>
      <c r="BBO3" s="20"/>
      <c r="BBP3" s="20"/>
      <c r="BBQ3" s="20"/>
      <c r="BBR3" s="20"/>
      <c r="BBS3" s="20"/>
      <c r="BBT3" s="20"/>
      <c r="BBU3" s="20"/>
      <c r="BBV3" s="20"/>
      <c r="BBW3" s="20"/>
      <c r="BBX3" s="20"/>
      <c r="BBY3" s="20"/>
      <c r="BBZ3" s="20"/>
      <c r="BCA3" s="20"/>
      <c r="BCB3" s="20"/>
      <c r="BCC3" s="20"/>
      <c r="BCD3" s="20"/>
      <c r="BCE3" s="20"/>
      <c r="BCF3" s="20"/>
      <c r="BCG3" s="20"/>
      <c r="BCH3" s="20"/>
      <c r="BCI3" s="20"/>
      <c r="BCJ3" s="20"/>
      <c r="BCK3" s="20"/>
      <c r="BCL3" s="20"/>
      <c r="BCM3" s="20"/>
      <c r="BCN3" s="20"/>
      <c r="BCO3" s="20"/>
      <c r="BCP3" s="20"/>
      <c r="BCQ3" s="20"/>
      <c r="BCR3" s="20"/>
      <c r="BCS3" s="20"/>
      <c r="BCT3" s="20"/>
      <c r="BCU3" s="20"/>
      <c r="BCV3" s="20"/>
      <c r="BCW3" s="20"/>
      <c r="BCX3" s="20"/>
      <c r="BCY3" s="20"/>
      <c r="BCZ3" s="20"/>
      <c r="BDA3" s="20"/>
      <c r="BDB3" s="20"/>
      <c r="BDC3" s="20"/>
      <c r="BDD3" s="20"/>
      <c r="BDE3" s="20"/>
      <c r="BDF3" s="20"/>
      <c r="BDG3" s="20"/>
      <c r="BDH3" s="20"/>
      <c r="BDI3" s="20"/>
      <c r="BDJ3" s="20"/>
      <c r="BDK3" s="20"/>
      <c r="BDL3" s="20"/>
      <c r="BDM3" s="20"/>
      <c r="BDN3" s="20"/>
      <c r="BDO3" s="20"/>
      <c r="BDP3" s="20"/>
      <c r="BDQ3" s="20"/>
      <c r="BDR3" s="20"/>
      <c r="BDS3" s="20"/>
      <c r="BDT3" s="20"/>
      <c r="BDU3" s="20"/>
      <c r="BDV3" s="20"/>
      <c r="BDW3" s="20"/>
      <c r="BDX3" s="20"/>
      <c r="BDY3" s="20"/>
      <c r="BDZ3" s="20"/>
      <c r="BEA3" s="20"/>
      <c r="BEB3" s="20"/>
      <c r="BEC3" s="20"/>
      <c r="BED3" s="20"/>
      <c r="BEE3" s="20"/>
      <c r="BEF3" s="20"/>
      <c r="BEG3" s="20"/>
      <c r="BEH3" s="20"/>
      <c r="BEI3" s="20"/>
      <c r="BEJ3" s="20"/>
      <c r="BEK3" s="20"/>
      <c r="BEL3" s="20"/>
      <c r="BEM3" s="20"/>
      <c r="BEN3" s="20"/>
      <c r="BEO3" s="20"/>
      <c r="BEP3" s="20"/>
      <c r="BEQ3" s="20"/>
      <c r="BER3" s="20"/>
      <c r="BES3" s="20"/>
      <c r="BET3" s="20"/>
      <c r="BEU3" s="20"/>
      <c r="BEV3" s="20"/>
      <c r="BEW3" s="20"/>
      <c r="BEX3" s="20"/>
      <c r="BEY3" s="20"/>
      <c r="BEZ3" s="20"/>
      <c r="BFA3" s="20"/>
      <c r="BFB3" s="20"/>
      <c r="BFC3" s="20"/>
      <c r="BFD3" s="20"/>
      <c r="BFE3" s="20"/>
      <c r="BFF3" s="20"/>
      <c r="BFG3" s="20"/>
      <c r="BFH3" s="20"/>
      <c r="BFI3" s="20"/>
      <c r="BFJ3" s="20"/>
      <c r="BFK3" s="20"/>
      <c r="BFL3" s="20"/>
      <c r="BFM3" s="20"/>
      <c r="BFN3" s="20"/>
      <c r="BFO3" s="20"/>
      <c r="BFP3" s="20"/>
      <c r="BFQ3" s="20"/>
      <c r="BFR3" s="20"/>
      <c r="BFS3" s="20"/>
      <c r="BFT3" s="20"/>
      <c r="BFU3" s="20"/>
      <c r="BFV3" s="20"/>
      <c r="BFW3" s="20"/>
      <c r="BFX3" s="20"/>
      <c r="BFY3" s="20"/>
      <c r="BFZ3" s="20"/>
      <c r="BGA3" s="20"/>
      <c r="BGB3" s="20"/>
      <c r="BGC3" s="20"/>
      <c r="BGD3" s="20"/>
      <c r="BGE3" s="20"/>
      <c r="BGF3" s="20"/>
      <c r="BGG3" s="20"/>
      <c r="BGH3" s="20"/>
      <c r="BGI3" s="20"/>
      <c r="BGJ3" s="20"/>
      <c r="BGK3" s="20"/>
      <c r="BGL3" s="20"/>
      <c r="BGM3" s="20"/>
      <c r="BGN3" s="20"/>
      <c r="BGO3" s="20"/>
      <c r="BGP3" s="20"/>
      <c r="BGQ3" s="20"/>
      <c r="BGR3" s="20"/>
      <c r="BGS3" s="20"/>
      <c r="BGT3" s="20"/>
      <c r="BGU3" s="20"/>
      <c r="BGV3" s="20"/>
      <c r="BGW3" s="20"/>
      <c r="BGX3" s="20"/>
      <c r="BGY3" s="20"/>
      <c r="BGZ3" s="20"/>
      <c r="BHA3" s="20"/>
      <c r="BHB3" s="20"/>
      <c r="BHC3" s="20"/>
      <c r="BHD3" s="20"/>
      <c r="BHE3" s="20"/>
      <c r="BHF3" s="20"/>
      <c r="BHG3" s="20"/>
      <c r="BHH3" s="20"/>
      <c r="BHI3" s="20"/>
      <c r="BHJ3" s="20"/>
      <c r="BHK3" s="20"/>
      <c r="BHL3" s="20"/>
      <c r="BHM3" s="20"/>
      <c r="BHN3" s="20"/>
      <c r="BHO3" s="20"/>
      <c r="BHP3" s="20"/>
      <c r="BHQ3" s="20"/>
      <c r="BHR3" s="20"/>
      <c r="BHS3" s="20"/>
      <c r="BHT3" s="20"/>
      <c r="BHU3" s="20"/>
      <c r="BHV3" s="20"/>
      <c r="BHW3" s="20"/>
      <c r="BHX3" s="20"/>
      <c r="BHY3" s="20"/>
      <c r="BHZ3" s="20"/>
      <c r="BIA3" s="20"/>
      <c r="BIB3" s="20"/>
      <c r="BIC3" s="20"/>
      <c r="BID3" s="20"/>
      <c r="BIE3" s="20"/>
      <c r="BIF3" s="20"/>
      <c r="BIG3" s="20"/>
      <c r="BIH3" s="20"/>
      <c r="BII3" s="20"/>
      <c r="BIJ3" s="20"/>
      <c r="BIK3" s="20"/>
      <c r="BIL3" s="20"/>
      <c r="BIM3" s="20"/>
      <c r="BIN3" s="20"/>
      <c r="BIO3" s="20"/>
      <c r="BIP3" s="20"/>
      <c r="BIQ3" s="20"/>
      <c r="BIR3" s="20"/>
      <c r="BIS3" s="20"/>
      <c r="BIT3" s="20"/>
      <c r="BIU3" s="20"/>
      <c r="BIV3" s="20"/>
      <c r="BIW3" s="20"/>
      <c r="BIX3" s="20"/>
      <c r="BIY3" s="20"/>
      <c r="BIZ3" s="20"/>
      <c r="BJA3" s="20"/>
      <c r="BJB3" s="20"/>
      <c r="BJC3" s="20"/>
      <c r="BJD3" s="20"/>
      <c r="BJE3" s="20"/>
      <c r="BJF3" s="20"/>
      <c r="BJG3" s="20"/>
      <c r="BJH3" s="20"/>
      <c r="BJI3" s="20"/>
      <c r="BJJ3" s="20"/>
      <c r="BJK3" s="20"/>
      <c r="BJL3" s="20"/>
      <c r="BJM3" s="20"/>
      <c r="BJN3" s="20"/>
      <c r="BJO3" s="20"/>
      <c r="BJP3" s="20"/>
      <c r="BJQ3" s="20"/>
      <c r="BJR3" s="20"/>
      <c r="BJS3" s="20"/>
      <c r="BJT3" s="20"/>
      <c r="BJU3" s="20"/>
      <c r="BJV3" s="20"/>
      <c r="BJW3" s="20"/>
      <c r="BJX3" s="20"/>
      <c r="BJY3" s="20"/>
      <c r="BJZ3" s="20"/>
      <c r="BKA3" s="20"/>
      <c r="BKB3" s="20"/>
      <c r="BKC3" s="20"/>
      <c r="BKD3" s="20"/>
      <c r="BKE3" s="20"/>
      <c r="BKF3" s="20"/>
      <c r="BKG3" s="20"/>
      <c r="BKH3" s="20"/>
      <c r="BKI3" s="20"/>
      <c r="BKJ3" s="20"/>
      <c r="BKK3" s="20"/>
      <c r="BKL3" s="20"/>
      <c r="BKM3" s="20"/>
      <c r="BKN3" s="20"/>
      <c r="BKO3" s="20"/>
      <c r="BKP3" s="20"/>
      <c r="BKQ3" s="20"/>
      <c r="BKR3" s="20"/>
      <c r="BKS3" s="20"/>
      <c r="BKT3" s="20"/>
      <c r="BKU3" s="20"/>
      <c r="BKV3" s="20"/>
      <c r="BKW3" s="20"/>
      <c r="BKX3" s="20"/>
      <c r="BKY3" s="20"/>
      <c r="BKZ3" s="20"/>
      <c r="BLA3" s="20"/>
      <c r="BLB3" s="20"/>
      <c r="BLC3" s="20"/>
      <c r="BLD3" s="20"/>
      <c r="BLE3" s="20"/>
      <c r="BLF3" s="20"/>
      <c r="BLG3" s="20"/>
      <c r="BLH3" s="20"/>
      <c r="BLI3" s="20"/>
      <c r="BLJ3" s="20"/>
      <c r="BLK3" s="20"/>
      <c r="BLL3" s="20"/>
      <c r="BLM3" s="20"/>
      <c r="BLN3" s="20"/>
      <c r="BLO3" s="20"/>
      <c r="BLP3" s="20"/>
      <c r="BLQ3" s="20"/>
      <c r="BLR3" s="20"/>
      <c r="BLS3" s="20"/>
      <c r="BLT3" s="20"/>
      <c r="BLU3" s="20"/>
      <c r="BLV3" s="20"/>
      <c r="BLW3" s="20"/>
      <c r="BLX3" s="20"/>
      <c r="BLY3" s="20"/>
      <c r="BLZ3" s="20"/>
      <c r="BMA3" s="20"/>
      <c r="BMB3" s="20"/>
      <c r="BMC3" s="20"/>
      <c r="BMD3" s="20"/>
      <c r="BME3" s="20"/>
      <c r="BMF3" s="20"/>
      <c r="BMG3" s="20"/>
      <c r="BMH3" s="20"/>
      <c r="BMI3" s="20"/>
      <c r="BMJ3" s="20"/>
      <c r="BMK3" s="20"/>
      <c r="BML3" s="20"/>
      <c r="BMM3" s="20"/>
      <c r="BMN3" s="20"/>
      <c r="BMO3" s="20"/>
      <c r="BMP3" s="20"/>
      <c r="BMQ3" s="20"/>
      <c r="BMR3" s="20"/>
      <c r="BMS3" s="20"/>
      <c r="BMT3" s="20"/>
      <c r="BMU3" s="20"/>
      <c r="BMV3" s="20"/>
      <c r="BMW3" s="20"/>
      <c r="BMX3" s="20"/>
      <c r="BMY3" s="20"/>
      <c r="BMZ3" s="20"/>
      <c r="BNA3" s="20"/>
      <c r="BNB3" s="20"/>
      <c r="BNC3" s="20"/>
      <c r="BND3" s="20"/>
      <c r="BNE3" s="20"/>
      <c r="BNF3" s="20"/>
      <c r="BNG3" s="20"/>
      <c r="BNH3" s="20"/>
      <c r="BNI3" s="20"/>
      <c r="BNJ3" s="20"/>
      <c r="BNK3" s="20"/>
      <c r="BNL3" s="20"/>
      <c r="BNM3" s="20"/>
      <c r="BNN3" s="20"/>
      <c r="BNO3" s="20"/>
      <c r="BNP3" s="20"/>
      <c r="BNQ3" s="20"/>
      <c r="BNR3" s="20"/>
      <c r="BNS3" s="20"/>
      <c r="BNT3" s="20"/>
      <c r="BNU3" s="20"/>
      <c r="BNV3" s="20"/>
      <c r="BNW3" s="20"/>
      <c r="BNX3" s="20"/>
      <c r="BNY3" s="20"/>
      <c r="BNZ3" s="20"/>
      <c r="BOA3" s="20"/>
      <c r="BOB3" s="20"/>
      <c r="BOC3" s="20"/>
      <c r="BOD3" s="20"/>
      <c r="BOE3" s="20"/>
      <c r="BOF3" s="20"/>
      <c r="BOG3" s="20"/>
      <c r="BOH3" s="20"/>
      <c r="BOI3" s="20"/>
      <c r="BOJ3" s="20"/>
      <c r="BOK3" s="20"/>
      <c r="BOL3" s="20"/>
      <c r="BOM3" s="20"/>
      <c r="BON3" s="20"/>
      <c r="BOO3" s="20"/>
      <c r="BOP3" s="20"/>
      <c r="BOQ3" s="20"/>
      <c r="BOR3" s="20"/>
      <c r="BOS3" s="20"/>
      <c r="BOT3" s="20"/>
      <c r="BOU3" s="20"/>
      <c r="BOV3" s="20"/>
      <c r="BOW3" s="20"/>
      <c r="BOX3" s="20"/>
      <c r="BOY3" s="20"/>
      <c r="BOZ3" s="20"/>
      <c r="BPA3" s="20"/>
      <c r="BPB3" s="20"/>
      <c r="BPC3" s="20"/>
      <c r="BPD3" s="20"/>
      <c r="BPE3" s="20"/>
      <c r="BPF3" s="20"/>
      <c r="BPG3" s="20"/>
      <c r="BPH3" s="20"/>
      <c r="BPI3" s="20"/>
      <c r="BPJ3" s="20"/>
      <c r="BPK3" s="20"/>
      <c r="BPL3" s="20"/>
      <c r="BPM3" s="20"/>
      <c r="BPN3" s="20"/>
      <c r="BPO3" s="20"/>
      <c r="BPP3" s="20"/>
      <c r="BPQ3" s="20"/>
      <c r="BPR3" s="20"/>
      <c r="BPS3" s="20"/>
      <c r="BPT3" s="20"/>
      <c r="BPU3" s="20"/>
      <c r="BPV3" s="20"/>
      <c r="BPW3" s="20"/>
      <c r="BPX3" s="20"/>
      <c r="BPY3" s="20"/>
      <c r="BPZ3" s="20"/>
      <c r="BQA3" s="20"/>
      <c r="BQB3" s="20"/>
      <c r="BQC3" s="20"/>
      <c r="BQD3" s="20"/>
      <c r="BQE3" s="20"/>
      <c r="BQF3" s="20"/>
      <c r="BQG3" s="20"/>
      <c r="BQH3" s="20"/>
      <c r="BQI3" s="20"/>
      <c r="BQJ3" s="20"/>
      <c r="BQK3" s="20"/>
      <c r="BQL3" s="20"/>
      <c r="BQM3" s="20"/>
      <c r="BQN3" s="20"/>
      <c r="BQO3" s="20"/>
      <c r="BQP3" s="20"/>
      <c r="BQQ3" s="20"/>
      <c r="BQR3" s="20"/>
      <c r="BQS3" s="20"/>
      <c r="BQT3" s="20"/>
      <c r="BQU3" s="20"/>
      <c r="BQV3" s="20"/>
      <c r="BQW3" s="20"/>
      <c r="BQX3" s="20"/>
      <c r="BQY3" s="20"/>
      <c r="BQZ3" s="20"/>
      <c r="BRA3" s="20"/>
      <c r="BRB3" s="20"/>
      <c r="BRC3" s="20"/>
      <c r="BRD3" s="20"/>
      <c r="BRE3" s="20"/>
      <c r="BRF3" s="20"/>
      <c r="BRG3" s="20"/>
      <c r="BRH3" s="20"/>
      <c r="BRI3" s="20"/>
      <c r="BRJ3" s="20"/>
      <c r="BRK3" s="20"/>
      <c r="BRL3" s="20"/>
      <c r="BRM3" s="20"/>
      <c r="BRN3" s="20"/>
      <c r="BRO3" s="20"/>
      <c r="BRP3" s="20"/>
      <c r="BRQ3" s="20"/>
      <c r="BRR3" s="20"/>
      <c r="BRS3" s="20"/>
      <c r="BRT3" s="20"/>
      <c r="BRU3" s="20"/>
      <c r="BRV3" s="20"/>
      <c r="BRW3" s="20"/>
      <c r="BRX3" s="20"/>
      <c r="BRY3" s="20"/>
      <c r="BRZ3" s="20"/>
      <c r="BSA3" s="20"/>
      <c r="BSB3" s="20"/>
      <c r="BSC3" s="20"/>
      <c r="BSD3" s="20"/>
      <c r="BSE3" s="20"/>
      <c r="BSF3" s="20"/>
      <c r="BSG3" s="20"/>
      <c r="BSH3" s="20"/>
      <c r="BSI3" s="20"/>
      <c r="BSJ3" s="20"/>
      <c r="BSK3" s="20"/>
      <c r="BSL3" s="20"/>
      <c r="BSM3" s="20"/>
      <c r="BSN3" s="20"/>
      <c r="BSO3" s="20"/>
      <c r="BSP3" s="20"/>
      <c r="BSQ3" s="20"/>
      <c r="BSR3" s="20"/>
      <c r="BSS3" s="20"/>
      <c r="BST3" s="20"/>
      <c r="BSU3" s="20"/>
      <c r="BSV3" s="20"/>
      <c r="BSW3" s="20"/>
      <c r="BSX3" s="20"/>
      <c r="BSY3" s="20"/>
      <c r="BSZ3" s="20"/>
      <c r="BTA3" s="20"/>
      <c r="BTB3" s="20"/>
      <c r="BTC3" s="20"/>
      <c r="BTD3" s="20"/>
      <c r="BTE3" s="20"/>
      <c r="BTF3" s="20"/>
      <c r="BTG3" s="20"/>
      <c r="BTH3" s="20"/>
      <c r="BTI3" s="20"/>
      <c r="BTJ3" s="20"/>
      <c r="BTK3" s="20"/>
      <c r="BTL3" s="20"/>
      <c r="BTM3" s="20"/>
      <c r="BTN3" s="20"/>
      <c r="BTO3" s="20"/>
      <c r="BTP3" s="20"/>
      <c r="BTQ3" s="20"/>
      <c r="BTR3" s="20"/>
      <c r="BTS3" s="20"/>
      <c r="BTT3" s="20"/>
      <c r="BTU3" s="20"/>
      <c r="BTV3" s="20"/>
      <c r="BTW3" s="20"/>
      <c r="BTX3" s="20"/>
      <c r="BTY3" s="20"/>
      <c r="BTZ3" s="20"/>
      <c r="BUA3" s="20"/>
      <c r="BUB3" s="20"/>
      <c r="BUC3" s="20"/>
      <c r="BUD3" s="20"/>
      <c r="BUE3" s="20"/>
      <c r="BUF3" s="20"/>
      <c r="BUG3" s="20"/>
      <c r="BUH3" s="20"/>
      <c r="BUI3" s="20"/>
      <c r="BUJ3" s="20"/>
      <c r="BUK3" s="20"/>
      <c r="BUL3" s="20"/>
      <c r="BUM3" s="20"/>
      <c r="BUN3" s="20"/>
      <c r="BUO3" s="20"/>
      <c r="BUP3" s="20"/>
      <c r="BUQ3" s="20"/>
      <c r="BUR3" s="20"/>
      <c r="BUS3" s="20"/>
      <c r="BUT3" s="20"/>
      <c r="BUU3" s="20"/>
      <c r="BUV3" s="20"/>
      <c r="BUW3" s="20"/>
      <c r="BUX3" s="20"/>
      <c r="BUY3" s="20"/>
      <c r="BUZ3" s="20"/>
      <c r="BVA3" s="20"/>
      <c r="BVB3" s="20"/>
      <c r="BVC3" s="20"/>
      <c r="BVD3" s="20"/>
      <c r="BVE3" s="20"/>
      <c r="BVF3" s="20"/>
      <c r="BVG3" s="20"/>
      <c r="BVH3" s="20"/>
      <c r="BVI3" s="20"/>
      <c r="BVJ3" s="20"/>
      <c r="BVK3" s="20"/>
      <c r="BVL3" s="20"/>
      <c r="BVM3" s="20"/>
      <c r="BVN3" s="20"/>
      <c r="BVO3" s="20"/>
      <c r="BVP3" s="20"/>
      <c r="BVQ3" s="20"/>
      <c r="BVR3" s="20"/>
      <c r="BVS3" s="20"/>
      <c r="BVT3" s="20"/>
      <c r="BVU3" s="20"/>
      <c r="BVV3" s="20"/>
      <c r="BVW3" s="20"/>
      <c r="BVX3" s="20"/>
      <c r="BVY3" s="20"/>
      <c r="BVZ3" s="20"/>
      <c r="BWA3" s="20"/>
      <c r="BWB3" s="20"/>
      <c r="BWC3" s="20"/>
      <c r="BWD3" s="20"/>
      <c r="BWE3" s="20"/>
      <c r="BWF3" s="20"/>
      <c r="BWG3" s="20"/>
      <c r="BWH3" s="20"/>
      <c r="BWI3" s="20"/>
      <c r="BWJ3" s="20"/>
      <c r="BWK3" s="20"/>
      <c r="BWL3" s="20"/>
      <c r="BWM3" s="20"/>
      <c r="BWN3" s="20"/>
      <c r="BWO3" s="20"/>
      <c r="BWP3" s="20"/>
      <c r="BWQ3" s="20"/>
      <c r="BWR3" s="20"/>
      <c r="BWS3" s="20"/>
      <c r="BWT3" s="20"/>
      <c r="BWU3" s="20"/>
      <c r="BWV3" s="20"/>
      <c r="BWW3" s="20"/>
      <c r="BWX3" s="20"/>
      <c r="BWY3" s="20"/>
      <c r="BWZ3" s="20"/>
      <c r="BXA3" s="20"/>
      <c r="BXB3" s="20"/>
      <c r="BXC3" s="20"/>
      <c r="BXD3" s="20"/>
      <c r="BXE3" s="20"/>
      <c r="BXF3" s="20"/>
      <c r="BXG3" s="20"/>
      <c r="BXH3" s="20"/>
      <c r="BXI3" s="20"/>
      <c r="BXJ3" s="20"/>
      <c r="BXK3" s="20"/>
      <c r="BXL3" s="20"/>
      <c r="BXM3" s="20"/>
      <c r="BXN3" s="20"/>
      <c r="BXO3" s="20"/>
      <c r="BXP3" s="20"/>
      <c r="BXQ3" s="20"/>
      <c r="BXR3" s="20"/>
      <c r="BXS3" s="20"/>
      <c r="BXT3" s="20"/>
      <c r="BXU3" s="20"/>
      <c r="BXV3" s="20"/>
      <c r="BXW3" s="20"/>
      <c r="BXX3" s="20"/>
      <c r="BXY3" s="20"/>
      <c r="BXZ3" s="20"/>
      <c r="BYA3" s="20"/>
      <c r="BYB3" s="20"/>
      <c r="BYC3" s="20"/>
      <c r="BYD3" s="20"/>
      <c r="BYE3" s="20"/>
      <c r="BYF3" s="20"/>
      <c r="BYG3" s="20"/>
      <c r="BYH3" s="20"/>
      <c r="BYI3" s="20"/>
      <c r="BYJ3" s="20"/>
      <c r="BYK3" s="20"/>
      <c r="BYL3" s="20"/>
      <c r="BYM3" s="20"/>
      <c r="BYN3" s="20"/>
      <c r="BYO3" s="20"/>
      <c r="BYP3" s="20"/>
      <c r="BYQ3" s="20"/>
      <c r="BYR3" s="20"/>
      <c r="BYS3" s="20"/>
      <c r="BYT3" s="20"/>
      <c r="BYU3" s="20"/>
      <c r="BYV3" s="20"/>
      <c r="BYW3" s="20"/>
      <c r="BYX3" s="20"/>
      <c r="BYY3" s="20"/>
      <c r="BYZ3" s="20"/>
      <c r="BZA3" s="20"/>
      <c r="BZB3" s="20"/>
      <c r="BZC3" s="20"/>
      <c r="BZD3" s="20"/>
      <c r="BZE3" s="20"/>
      <c r="BZF3" s="20"/>
      <c r="BZG3" s="20"/>
      <c r="BZH3" s="20"/>
      <c r="BZI3" s="20"/>
      <c r="BZJ3" s="20"/>
      <c r="BZK3" s="20"/>
      <c r="BZL3" s="20"/>
      <c r="BZM3" s="20"/>
      <c r="BZN3" s="20"/>
      <c r="BZO3" s="20"/>
      <c r="BZP3" s="20"/>
      <c r="BZQ3" s="20"/>
      <c r="BZR3" s="20"/>
      <c r="BZS3" s="20"/>
      <c r="BZT3" s="20"/>
      <c r="BZU3" s="20"/>
      <c r="BZV3" s="20"/>
      <c r="BZW3" s="20"/>
      <c r="BZX3" s="20"/>
      <c r="BZY3" s="20"/>
      <c r="BZZ3" s="20"/>
      <c r="CAA3" s="20"/>
      <c r="CAB3" s="20"/>
      <c r="CAC3" s="20"/>
      <c r="CAD3" s="20"/>
      <c r="CAE3" s="20"/>
      <c r="CAF3" s="20"/>
      <c r="CAG3" s="20"/>
      <c r="CAH3" s="20"/>
      <c r="CAI3" s="20"/>
      <c r="CAJ3" s="20"/>
      <c r="CAK3" s="20"/>
      <c r="CAL3" s="20"/>
      <c r="CAM3" s="20"/>
      <c r="CAN3" s="20"/>
      <c r="CAO3" s="20"/>
      <c r="CAP3" s="20"/>
      <c r="CAQ3" s="20"/>
      <c r="CAR3" s="20"/>
      <c r="CAS3" s="20"/>
      <c r="CAT3" s="20"/>
      <c r="CAU3" s="20"/>
      <c r="CAV3" s="20"/>
      <c r="CAW3" s="20"/>
      <c r="CAX3" s="20"/>
      <c r="CAY3" s="20"/>
      <c r="CAZ3" s="20"/>
      <c r="CBA3" s="20"/>
      <c r="CBB3" s="20"/>
      <c r="CBC3" s="20"/>
      <c r="CBD3" s="20"/>
      <c r="CBE3" s="20"/>
      <c r="CBF3" s="20"/>
      <c r="CBG3" s="20"/>
      <c r="CBH3" s="20"/>
      <c r="CBI3" s="20"/>
      <c r="CBJ3" s="20"/>
      <c r="CBK3" s="20"/>
      <c r="CBL3" s="20"/>
      <c r="CBM3" s="20"/>
      <c r="CBN3" s="20"/>
      <c r="CBO3" s="20"/>
      <c r="CBP3" s="20"/>
      <c r="CBQ3" s="20"/>
      <c r="CBR3" s="20"/>
      <c r="CBS3" s="20"/>
      <c r="CBT3" s="20"/>
      <c r="CBU3" s="20"/>
      <c r="CBV3" s="20"/>
      <c r="CBW3" s="20"/>
      <c r="CBX3" s="20"/>
      <c r="CBY3" s="20"/>
      <c r="CBZ3" s="20"/>
      <c r="CCA3" s="20"/>
      <c r="CCB3" s="20"/>
      <c r="CCC3" s="20"/>
      <c r="CCD3" s="20"/>
      <c r="CCE3" s="20"/>
      <c r="CCF3" s="20"/>
      <c r="CCG3" s="20"/>
      <c r="CCH3" s="20"/>
      <c r="CCI3" s="20"/>
      <c r="CCJ3" s="20"/>
      <c r="CCK3" s="20"/>
      <c r="CCL3" s="20"/>
      <c r="CCM3" s="20"/>
      <c r="CCN3" s="20"/>
      <c r="CCO3" s="20"/>
      <c r="CCP3" s="20"/>
      <c r="CCQ3" s="20"/>
      <c r="CCR3" s="20"/>
      <c r="CCS3" s="20"/>
      <c r="CCT3" s="20"/>
      <c r="CCU3" s="20"/>
      <c r="CCV3" s="20"/>
      <c r="CCW3" s="20"/>
      <c r="CCX3" s="20"/>
      <c r="CCY3" s="20"/>
      <c r="CCZ3" s="20"/>
      <c r="CDA3" s="20"/>
      <c r="CDB3" s="20"/>
      <c r="CDC3" s="20"/>
      <c r="CDD3" s="20"/>
      <c r="CDE3" s="20"/>
      <c r="CDF3" s="20"/>
      <c r="CDG3" s="20"/>
      <c r="CDH3" s="20"/>
      <c r="CDI3" s="20"/>
      <c r="CDJ3" s="20"/>
      <c r="CDK3" s="20"/>
      <c r="CDL3" s="20"/>
      <c r="CDM3" s="20"/>
      <c r="CDN3" s="20"/>
      <c r="CDO3" s="20"/>
      <c r="CDP3" s="20"/>
      <c r="CDQ3" s="20"/>
      <c r="CDR3" s="20"/>
      <c r="CDS3" s="20"/>
      <c r="CDT3" s="20"/>
      <c r="CDU3" s="20"/>
      <c r="CDV3" s="20"/>
      <c r="CDW3" s="20"/>
      <c r="CDX3" s="20"/>
      <c r="CDY3" s="20"/>
      <c r="CDZ3" s="20"/>
      <c r="CEA3" s="20"/>
      <c r="CEB3" s="20"/>
      <c r="CEC3" s="20"/>
      <c r="CED3" s="20"/>
      <c r="CEE3" s="20"/>
      <c r="CEF3" s="20"/>
      <c r="CEG3" s="20"/>
      <c r="CEH3" s="20"/>
      <c r="CEI3" s="20"/>
      <c r="CEJ3" s="20"/>
      <c r="CEK3" s="20"/>
      <c r="CEL3" s="20"/>
      <c r="CEM3" s="20"/>
      <c r="CEN3" s="20"/>
      <c r="CEO3" s="20"/>
      <c r="CEP3" s="20"/>
      <c r="CEQ3" s="20"/>
      <c r="CER3" s="20"/>
      <c r="CES3" s="20"/>
      <c r="CET3" s="20"/>
      <c r="CEU3" s="20"/>
      <c r="CEV3" s="20"/>
      <c r="CEW3" s="20"/>
      <c r="CEX3" s="20"/>
      <c r="CEY3" s="20"/>
      <c r="CEZ3" s="20"/>
      <c r="CFA3" s="20"/>
      <c r="CFB3" s="20"/>
      <c r="CFC3" s="20"/>
      <c r="CFD3" s="20"/>
      <c r="CFE3" s="20"/>
      <c r="CFF3" s="20"/>
      <c r="CFG3" s="20"/>
      <c r="CFH3" s="20"/>
      <c r="CFI3" s="20"/>
      <c r="CFJ3" s="20"/>
      <c r="CFK3" s="20"/>
      <c r="CFL3" s="20"/>
      <c r="CFM3" s="20"/>
      <c r="CFN3" s="20"/>
      <c r="CFO3" s="20"/>
      <c r="CFP3" s="20"/>
      <c r="CFQ3" s="20"/>
      <c r="CFR3" s="20"/>
      <c r="CFS3" s="20"/>
      <c r="CFT3" s="20"/>
      <c r="CFU3" s="20"/>
      <c r="CFV3" s="20"/>
      <c r="CFW3" s="20"/>
      <c r="CFX3" s="20"/>
      <c r="CFY3" s="20"/>
      <c r="CFZ3" s="20"/>
      <c r="CGA3" s="20"/>
      <c r="CGB3" s="20"/>
      <c r="CGC3" s="20"/>
      <c r="CGD3" s="20"/>
      <c r="CGE3" s="20"/>
      <c r="CGF3" s="20"/>
      <c r="CGG3" s="20"/>
      <c r="CGH3" s="20"/>
      <c r="CGI3" s="20"/>
      <c r="CGJ3" s="20"/>
      <c r="CGK3" s="20"/>
      <c r="CGL3" s="20"/>
      <c r="CGM3" s="20"/>
      <c r="CGN3" s="20"/>
      <c r="CGO3" s="20"/>
      <c r="CGP3" s="20"/>
      <c r="CGQ3" s="20"/>
      <c r="CGR3" s="20"/>
      <c r="CGS3" s="20"/>
      <c r="CGT3" s="20"/>
      <c r="CGU3" s="20"/>
      <c r="CGV3" s="20"/>
      <c r="CGW3" s="20"/>
      <c r="CGX3" s="20"/>
      <c r="CGY3" s="20"/>
      <c r="CGZ3" s="20"/>
      <c r="CHA3" s="20"/>
      <c r="CHB3" s="20"/>
      <c r="CHC3" s="20"/>
      <c r="CHD3" s="20"/>
      <c r="CHE3" s="20"/>
      <c r="CHF3" s="20"/>
      <c r="CHG3" s="20"/>
      <c r="CHH3" s="20"/>
      <c r="CHI3" s="20"/>
      <c r="CHJ3" s="20"/>
      <c r="CHK3" s="20"/>
      <c r="CHL3" s="20"/>
      <c r="CHM3" s="20"/>
      <c r="CHN3" s="20"/>
      <c r="CHO3" s="20"/>
      <c r="CHP3" s="20"/>
      <c r="CHQ3" s="20"/>
      <c r="CHR3" s="20"/>
      <c r="CHS3" s="20"/>
      <c r="CHT3" s="20"/>
      <c r="CHU3" s="20"/>
      <c r="CHV3" s="20"/>
      <c r="CHW3" s="20"/>
      <c r="CHX3" s="20"/>
      <c r="CHY3" s="20"/>
      <c r="CHZ3" s="20"/>
      <c r="CIA3" s="20"/>
      <c r="CIB3" s="20"/>
      <c r="CIC3" s="20"/>
      <c r="CID3" s="20"/>
      <c r="CIE3" s="20"/>
      <c r="CIF3" s="20"/>
      <c r="CIG3" s="20"/>
      <c r="CIH3" s="20"/>
      <c r="CII3" s="20"/>
      <c r="CIJ3" s="20"/>
      <c r="CIK3" s="20"/>
      <c r="CIL3" s="20"/>
      <c r="CIM3" s="20"/>
      <c r="CIN3" s="20"/>
      <c r="CIO3" s="20"/>
      <c r="CIP3" s="20"/>
      <c r="CIQ3" s="20"/>
      <c r="CIR3" s="20"/>
      <c r="CIS3" s="20"/>
      <c r="CIT3" s="20"/>
      <c r="CIU3" s="20"/>
      <c r="CIV3" s="20"/>
      <c r="CIW3" s="20"/>
      <c r="CIX3" s="20"/>
      <c r="CIY3" s="20"/>
      <c r="CIZ3" s="20"/>
      <c r="CJA3" s="20"/>
      <c r="CJB3" s="20"/>
      <c r="CJC3" s="20"/>
      <c r="CJD3" s="20"/>
      <c r="CJE3" s="20"/>
      <c r="CJF3" s="20"/>
      <c r="CJG3" s="20"/>
      <c r="CJH3" s="20"/>
      <c r="CJI3" s="20"/>
      <c r="CJJ3" s="20"/>
      <c r="CJK3" s="20"/>
      <c r="CJL3" s="20"/>
      <c r="CJM3" s="20"/>
      <c r="CJN3" s="20"/>
      <c r="CJO3" s="20"/>
      <c r="CJP3" s="20"/>
      <c r="CJQ3" s="20"/>
      <c r="CJR3" s="20"/>
      <c r="CJS3" s="20"/>
      <c r="CJT3" s="20"/>
      <c r="CJU3" s="20"/>
      <c r="CJV3" s="20"/>
      <c r="CJW3" s="20"/>
      <c r="CJX3" s="20"/>
      <c r="CJY3" s="20"/>
      <c r="CJZ3" s="20"/>
      <c r="CKA3" s="20"/>
      <c r="CKB3" s="20"/>
      <c r="CKC3" s="20"/>
      <c r="CKD3" s="20"/>
      <c r="CKE3" s="20"/>
      <c r="CKF3" s="20"/>
      <c r="CKG3" s="20"/>
      <c r="CKH3" s="20"/>
      <c r="CKI3" s="20"/>
      <c r="CKJ3" s="20"/>
      <c r="CKK3" s="20"/>
      <c r="CKL3" s="20"/>
      <c r="CKM3" s="20"/>
      <c r="CKN3" s="20"/>
      <c r="CKO3" s="20"/>
      <c r="CKP3" s="20"/>
      <c r="CKQ3" s="20"/>
      <c r="CKR3" s="20"/>
      <c r="CKS3" s="20"/>
      <c r="CKT3" s="20"/>
      <c r="CKU3" s="20"/>
      <c r="CKV3" s="20"/>
      <c r="CKW3" s="20"/>
      <c r="CKX3" s="20"/>
      <c r="CKY3" s="20"/>
      <c r="CKZ3" s="20"/>
      <c r="CLA3" s="20"/>
      <c r="CLB3" s="20"/>
      <c r="CLC3" s="20"/>
      <c r="CLD3" s="20"/>
      <c r="CLE3" s="20"/>
      <c r="CLF3" s="20"/>
      <c r="CLG3" s="20"/>
      <c r="CLH3" s="20"/>
      <c r="CLI3" s="20"/>
      <c r="CLJ3" s="20"/>
      <c r="CLK3" s="20"/>
      <c r="CLL3" s="20"/>
      <c r="CLM3" s="20"/>
      <c r="CLN3" s="20"/>
      <c r="CLO3" s="20"/>
      <c r="CLP3" s="20"/>
      <c r="CLQ3" s="20"/>
      <c r="CLR3" s="20"/>
      <c r="CLS3" s="20"/>
      <c r="CLT3" s="20"/>
      <c r="CLU3" s="20"/>
      <c r="CLV3" s="20"/>
      <c r="CLW3" s="20"/>
      <c r="CLX3" s="20"/>
      <c r="CLY3" s="20"/>
      <c r="CLZ3" s="20"/>
      <c r="CMA3" s="20"/>
      <c r="CMB3" s="20"/>
      <c r="CMC3" s="20"/>
      <c r="CMD3" s="20"/>
      <c r="CME3" s="20"/>
      <c r="CMF3" s="20"/>
      <c r="CMG3" s="20"/>
      <c r="CMH3" s="20"/>
      <c r="CMI3" s="20"/>
      <c r="CMJ3" s="20"/>
      <c r="CMK3" s="20"/>
      <c r="CML3" s="20"/>
      <c r="CMM3" s="20"/>
      <c r="CMN3" s="20"/>
      <c r="CMO3" s="20"/>
      <c r="CMP3" s="20"/>
      <c r="CMQ3" s="20"/>
      <c r="CMR3" s="20"/>
      <c r="CMS3" s="20"/>
      <c r="CMT3" s="20"/>
      <c r="CMU3" s="20"/>
      <c r="CMV3" s="20"/>
      <c r="CMW3" s="20"/>
      <c r="CMX3" s="20"/>
      <c r="CMY3" s="20"/>
      <c r="CMZ3" s="20"/>
      <c r="CNA3" s="20"/>
      <c r="CNB3" s="20"/>
      <c r="CNC3" s="20"/>
      <c r="CND3" s="20"/>
      <c r="CNE3" s="20"/>
      <c r="CNF3" s="20"/>
      <c r="CNG3" s="20"/>
      <c r="CNH3" s="20"/>
      <c r="CNI3" s="20"/>
      <c r="CNJ3" s="20"/>
      <c r="CNK3" s="20"/>
      <c r="CNL3" s="20"/>
      <c r="CNM3" s="20"/>
      <c r="CNN3" s="20"/>
      <c r="CNO3" s="20"/>
      <c r="CNP3" s="20"/>
      <c r="CNQ3" s="20"/>
      <c r="CNR3" s="20"/>
      <c r="CNS3" s="20"/>
      <c r="CNT3" s="20"/>
      <c r="CNU3" s="20"/>
      <c r="CNV3" s="20"/>
      <c r="CNW3" s="20"/>
      <c r="CNX3" s="20"/>
      <c r="CNY3" s="20"/>
      <c r="CNZ3" s="20"/>
      <c r="COA3" s="20"/>
      <c r="COB3" s="20"/>
      <c r="COC3" s="20"/>
      <c r="COD3" s="20"/>
      <c r="COE3" s="20"/>
      <c r="COF3" s="20"/>
      <c r="COG3" s="20"/>
      <c r="COH3" s="20"/>
      <c r="COI3" s="20"/>
      <c r="COJ3" s="20"/>
      <c r="COK3" s="20"/>
      <c r="COL3" s="20"/>
      <c r="COM3" s="20"/>
      <c r="CON3" s="20"/>
      <c r="COO3" s="20"/>
      <c r="COP3" s="20"/>
      <c r="COQ3" s="20"/>
      <c r="COR3" s="20"/>
      <c r="COS3" s="20"/>
      <c r="COT3" s="20"/>
      <c r="COU3" s="20"/>
      <c r="COV3" s="20"/>
      <c r="COW3" s="20"/>
      <c r="COX3" s="20"/>
      <c r="COY3" s="20"/>
      <c r="COZ3" s="20"/>
      <c r="CPA3" s="20"/>
      <c r="CPB3" s="20"/>
      <c r="CPC3" s="20"/>
      <c r="CPD3" s="20"/>
      <c r="CPE3" s="20"/>
      <c r="CPF3" s="20"/>
      <c r="CPG3" s="20"/>
      <c r="CPH3" s="20"/>
      <c r="CPI3" s="20"/>
      <c r="CPJ3" s="20"/>
      <c r="CPK3" s="20"/>
      <c r="CPL3" s="20"/>
      <c r="CPM3" s="20"/>
      <c r="CPN3" s="20"/>
      <c r="CPO3" s="20"/>
      <c r="CPP3" s="20"/>
      <c r="CPQ3" s="20"/>
      <c r="CPR3" s="20"/>
      <c r="CPS3" s="20"/>
      <c r="CPT3" s="20"/>
      <c r="CPU3" s="20"/>
      <c r="CPV3" s="20"/>
      <c r="CPW3" s="20"/>
      <c r="CPX3" s="20"/>
      <c r="CPY3" s="20"/>
      <c r="CPZ3" s="20"/>
      <c r="CQA3" s="20"/>
      <c r="CQB3" s="20"/>
      <c r="CQC3" s="20"/>
      <c r="CQD3" s="20"/>
      <c r="CQE3" s="20"/>
      <c r="CQF3" s="20"/>
      <c r="CQG3" s="20"/>
      <c r="CQH3" s="20"/>
      <c r="CQI3" s="20"/>
      <c r="CQJ3" s="20"/>
      <c r="CQK3" s="20"/>
      <c r="CQL3" s="20"/>
      <c r="CQM3" s="20"/>
      <c r="CQN3" s="20"/>
      <c r="CQO3" s="20"/>
      <c r="CQP3" s="20"/>
      <c r="CQQ3" s="20"/>
      <c r="CQR3" s="20"/>
      <c r="CQS3" s="20"/>
      <c r="CQT3" s="20"/>
      <c r="CQU3" s="20"/>
      <c r="CQV3" s="20"/>
      <c r="CQW3" s="20"/>
      <c r="CQX3" s="20"/>
      <c r="CQY3" s="20"/>
      <c r="CQZ3" s="20"/>
      <c r="CRA3" s="20"/>
      <c r="CRB3" s="20"/>
      <c r="CRC3" s="20"/>
      <c r="CRD3" s="20"/>
      <c r="CRE3" s="20"/>
      <c r="CRF3" s="20"/>
      <c r="CRG3" s="20"/>
      <c r="CRH3" s="20"/>
      <c r="CRI3" s="20"/>
      <c r="CRJ3" s="20"/>
      <c r="CRK3" s="20"/>
      <c r="CRL3" s="20"/>
      <c r="CRM3" s="20"/>
      <c r="CRN3" s="20"/>
      <c r="CRO3" s="20"/>
      <c r="CRP3" s="20"/>
      <c r="CRQ3" s="20"/>
      <c r="CRR3" s="20"/>
      <c r="CRS3" s="20"/>
      <c r="CRT3" s="20"/>
      <c r="CRU3" s="20"/>
      <c r="CRV3" s="20"/>
      <c r="CRW3" s="20"/>
      <c r="CRX3" s="20"/>
      <c r="CRY3" s="20"/>
      <c r="CRZ3" s="20"/>
      <c r="CSA3" s="20"/>
      <c r="CSB3" s="20"/>
      <c r="CSC3" s="20"/>
      <c r="CSD3" s="20"/>
      <c r="CSE3" s="20"/>
      <c r="CSF3" s="20"/>
      <c r="CSG3" s="20"/>
      <c r="CSH3" s="20"/>
      <c r="CSI3" s="20"/>
      <c r="CSJ3" s="20"/>
      <c r="CSK3" s="20"/>
      <c r="CSL3" s="20"/>
      <c r="CSM3" s="20"/>
      <c r="CSN3" s="20"/>
      <c r="CSO3" s="20"/>
      <c r="CSP3" s="20"/>
      <c r="CSQ3" s="20"/>
      <c r="CSR3" s="20"/>
      <c r="CSS3" s="20"/>
      <c r="CST3" s="20"/>
      <c r="CSU3" s="20"/>
      <c r="CSV3" s="20"/>
      <c r="CSW3" s="20"/>
      <c r="CSX3" s="20"/>
      <c r="CSY3" s="20"/>
      <c r="CSZ3" s="20"/>
      <c r="CTA3" s="20"/>
      <c r="CTB3" s="20"/>
      <c r="CTC3" s="20"/>
      <c r="CTD3" s="20"/>
      <c r="CTE3" s="20"/>
      <c r="CTF3" s="20"/>
      <c r="CTG3" s="20"/>
      <c r="CTH3" s="20"/>
      <c r="CTI3" s="20"/>
      <c r="CTJ3" s="20"/>
      <c r="CTK3" s="20"/>
      <c r="CTL3" s="20"/>
      <c r="CTM3" s="20"/>
      <c r="CTN3" s="20"/>
      <c r="CTO3" s="20"/>
      <c r="CTP3" s="20"/>
      <c r="CTQ3" s="20"/>
      <c r="CTR3" s="20"/>
      <c r="CTS3" s="20"/>
      <c r="CTT3" s="20"/>
      <c r="CTU3" s="20"/>
      <c r="CTV3" s="20"/>
      <c r="CTW3" s="20"/>
      <c r="CTX3" s="20"/>
      <c r="CTY3" s="20"/>
      <c r="CTZ3" s="20"/>
      <c r="CUA3" s="20"/>
      <c r="CUB3" s="20"/>
      <c r="CUC3" s="20"/>
      <c r="CUD3" s="20"/>
      <c r="CUE3" s="20"/>
      <c r="CUF3" s="20"/>
      <c r="CUG3" s="20"/>
      <c r="CUH3" s="20"/>
      <c r="CUI3" s="20"/>
      <c r="CUJ3" s="20"/>
      <c r="CUK3" s="20"/>
      <c r="CUL3" s="20"/>
      <c r="CUM3" s="20"/>
      <c r="CUN3" s="20"/>
      <c r="CUO3" s="20"/>
      <c r="CUP3" s="20"/>
      <c r="CUQ3" s="20"/>
      <c r="CUR3" s="20"/>
      <c r="CUS3" s="20"/>
      <c r="CUT3" s="20"/>
      <c r="CUU3" s="20"/>
      <c r="CUV3" s="20"/>
      <c r="CUW3" s="20"/>
      <c r="CUX3" s="20"/>
      <c r="CUY3" s="20"/>
      <c r="CUZ3" s="20"/>
      <c r="CVA3" s="20"/>
      <c r="CVB3" s="20"/>
      <c r="CVC3" s="20"/>
      <c r="CVD3" s="20"/>
      <c r="CVE3" s="20"/>
      <c r="CVF3" s="20"/>
      <c r="CVG3" s="20"/>
      <c r="CVH3" s="20"/>
      <c r="CVI3" s="20"/>
      <c r="CVJ3" s="20"/>
      <c r="CVK3" s="20"/>
      <c r="CVL3" s="20"/>
      <c r="CVM3" s="20"/>
      <c r="CVN3" s="20"/>
      <c r="CVO3" s="20"/>
      <c r="CVP3" s="20"/>
      <c r="CVQ3" s="20"/>
      <c r="CVR3" s="20"/>
      <c r="CVS3" s="20"/>
      <c r="CVT3" s="20"/>
      <c r="CVU3" s="20"/>
      <c r="CVV3" s="20"/>
      <c r="CVW3" s="20"/>
      <c r="CVX3" s="20"/>
      <c r="CVY3" s="20"/>
      <c r="CVZ3" s="20"/>
      <c r="CWA3" s="20"/>
      <c r="CWB3" s="20"/>
      <c r="CWC3" s="20"/>
      <c r="CWD3" s="20"/>
      <c r="CWE3" s="20"/>
      <c r="CWF3" s="20"/>
      <c r="CWG3" s="20"/>
      <c r="CWH3" s="20"/>
      <c r="CWI3" s="20"/>
      <c r="CWJ3" s="20"/>
      <c r="CWK3" s="20"/>
      <c r="CWL3" s="20"/>
      <c r="CWM3" s="20"/>
      <c r="CWN3" s="20"/>
      <c r="CWO3" s="20"/>
      <c r="CWP3" s="20"/>
      <c r="CWQ3" s="20"/>
      <c r="CWR3" s="20"/>
      <c r="CWS3" s="20"/>
      <c r="CWT3" s="20"/>
      <c r="CWU3" s="20"/>
      <c r="CWV3" s="20"/>
      <c r="CWW3" s="20"/>
      <c r="CWX3" s="20"/>
      <c r="CWY3" s="20"/>
      <c r="CWZ3" s="20"/>
      <c r="CXA3" s="20"/>
      <c r="CXB3" s="20"/>
      <c r="CXC3" s="20"/>
      <c r="CXD3" s="20"/>
      <c r="CXE3" s="20"/>
      <c r="CXF3" s="20"/>
      <c r="CXG3" s="20"/>
      <c r="CXH3" s="20"/>
      <c r="CXI3" s="20"/>
      <c r="CXJ3" s="20"/>
      <c r="CXK3" s="20"/>
      <c r="CXL3" s="20"/>
      <c r="CXM3" s="20"/>
      <c r="CXN3" s="20"/>
      <c r="CXO3" s="20"/>
      <c r="CXP3" s="20"/>
      <c r="CXQ3" s="20"/>
      <c r="CXR3" s="20"/>
      <c r="CXS3" s="20"/>
      <c r="CXT3" s="20"/>
      <c r="CXU3" s="20"/>
      <c r="CXV3" s="20"/>
      <c r="CXW3" s="20"/>
      <c r="CXX3" s="20"/>
      <c r="CXY3" s="20"/>
      <c r="CXZ3" s="20"/>
      <c r="CYA3" s="20"/>
      <c r="CYB3" s="20"/>
      <c r="CYC3" s="20"/>
      <c r="CYD3" s="20"/>
      <c r="CYE3" s="20"/>
      <c r="CYF3" s="20"/>
      <c r="CYG3" s="20"/>
      <c r="CYH3" s="20"/>
      <c r="CYI3" s="20"/>
      <c r="CYJ3" s="20"/>
      <c r="CYK3" s="20"/>
      <c r="CYL3" s="20"/>
      <c r="CYM3" s="20"/>
      <c r="CYN3" s="20"/>
      <c r="CYO3" s="20"/>
      <c r="CYP3" s="20"/>
      <c r="CYQ3" s="20"/>
      <c r="CYR3" s="20"/>
      <c r="CYS3" s="20"/>
      <c r="CYT3" s="20"/>
      <c r="CYU3" s="20"/>
      <c r="CYV3" s="20"/>
      <c r="CYW3" s="20"/>
      <c r="CYX3" s="20"/>
      <c r="CYY3" s="20"/>
      <c r="CYZ3" s="20"/>
      <c r="CZA3" s="20"/>
      <c r="CZB3" s="20"/>
      <c r="CZC3" s="20"/>
      <c r="CZD3" s="20"/>
      <c r="CZE3" s="20"/>
      <c r="CZF3" s="20"/>
      <c r="CZG3" s="20"/>
      <c r="CZH3" s="20"/>
      <c r="CZI3" s="20"/>
      <c r="CZJ3" s="20"/>
      <c r="CZK3" s="20"/>
      <c r="CZL3" s="20"/>
      <c r="CZM3" s="20"/>
      <c r="CZN3" s="20"/>
      <c r="CZO3" s="20"/>
      <c r="CZP3" s="20"/>
      <c r="CZQ3" s="20"/>
      <c r="CZR3" s="20"/>
      <c r="CZS3" s="20"/>
      <c r="CZT3" s="20"/>
      <c r="CZU3" s="20"/>
      <c r="CZV3" s="20"/>
      <c r="CZW3" s="20"/>
      <c r="CZX3" s="20"/>
      <c r="CZY3" s="20"/>
      <c r="CZZ3" s="20"/>
      <c r="DAA3" s="20"/>
      <c r="DAB3" s="20"/>
      <c r="DAC3" s="20"/>
      <c r="DAD3" s="20"/>
      <c r="DAE3" s="20"/>
      <c r="DAF3" s="20"/>
      <c r="DAG3" s="20"/>
      <c r="DAH3" s="20"/>
      <c r="DAI3" s="20"/>
      <c r="DAJ3" s="20"/>
      <c r="DAK3" s="20"/>
      <c r="DAL3" s="20"/>
      <c r="DAM3" s="20"/>
      <c r="DAN3" s="20"/>
      <c r="DAO3" s="20"/>
      <c r="DAP3" s="20"/>
      <c r="DAQ3" s="20"/>
      <c r="DAR3" s="20"/>
      <c r="DAS3" s="20"/>
      <c r="DAT3" s="20"/>
      <c r="DAU3" s="20"/>
      <c r="DAV3" s="20"/>
      <c r="DAW3" s="20"/>
      <c r="DAX3" s="20"/>
      <c r="DAY3" s="20"/>
      <c r="DAZ3" s="20"/>
      <c r="DBA3" s="20"/>
      <c r="DBB3" s="20"/>
      <c r="DBC3" s="20"/>
      <c r="DBD3" s="20"/>
      <c r="DBE3" s="20"/>
      <c r="DBF3" s="20"/>
      <c r="DBG3" s="20"/>
      <c r="DBH3" s="20"/>
      <c r="DBI3" s="20"/>
      <c r="DBJ3" s="20"/>
      <c r="DBK3" s="20"/>
      <c r="DBL3" s="20"/>
      <c r="DBM3" s="20"/>
      <c r="DBN3" s="20"/>
      <c r="DBO3" s="20"/>
      <c r="DBP3" s="20"/>
      <c r="DBQ3" s="20"/>
      <c r="DBR3" s="20"/>
      <c r="DBS3" s="20"/>
      <c r="DBT3" s="20"/>
      <c r="DBU3" s="20"/>
      <c r="DBV3" s="20"/>
      <c r="DBW3" s="20"/>
      <c r="DBX3" s="20"/>
      <c r="DBY3" s="20"/>
      <c r="DBZ3" s="20"/>
      <c r="DCA3" s="20"/>
      <c r="DCB3" s="20"/>
      <c r="DCC3" s="20"/>
      <c r="DCD3" s="20"/>
      <c r="DCE3" s="20"/>
      <c r="DCF3" s="20"/>
      <c r="DCG3" s="20"/>
      <c r="DCH3" s="20"/>
      <c r="DCI3" s="20"/>
      <c r="DCJ3" s="20"/>
      <c r="DCK3" s="20"/>
      <c r="DCL3" s="20"/>
      <c r="DCM3" s="20"/>
      <c r="DCN3" s="20"/>
      <c r="DCO3" s="20"/>
      <c r="DCP3" s="20"/>
      <c r="DCQ3" s="20"/>
      <c r="DCR3" s="20"/>
      <c r="DCS3" s="20"/>
      <c r="DCT3" s="20"/>
      <c r="DCU3" s="20"/>
      <c r="DCV3" s="20"/>
      <c r="DCW3" s="20"/>
      <c r="DCX3" s="20"/>
      <c r="DCY3" s="20"/>
      <c r="DCZ3" s="20"/>
      <c r="DDA3" s="20"/>
      <c r="DDB3" s="20"/>
      <c r="DDC3" s="20"/>
      <c r="DDD3" s="20"/>
      <c r="DDE3" s="20"/>
      <c r="DDF3" s="20"/>
      <c r="DDG3" s="20"/>
      <c r="DDH3" s="20"/>
      <c r="DDI3" s="20"/>
      <c r="DDJ3" s="20"/>
      <c r="DDK3" s="20"/>
      <c r="DDL3" s="20"/>
      <c r="DDM3" s="20"/>
      <c r="DDN3" s="20"/>
      <c r="DDO3" s="20"/>
      <c r="DDP3" s="20"/>
      <c r="DDQ3" s="20"/>
      <c r="DDR3" s="20"/>
      <c r="DDS3" s="20"/>
      <c r="DDT3" s="20"/>
      <c r="DDU3" s="20"/>
      <c r="DDV3" s="20"/>
      <c r="DDW3" s="20"/>
      <c r="DDX3" s="20"/>
      <c r="DDY3" s="20"/>
      <c r="DDZ3" s="20"/>
      <c r="DEA3" s="20"/>
      <c r="DEB3" s="20"/>
      <c r="DEC3" s="20"/>
      <c r="DED3" s="20"/>
      <c r="DEE3" s="20"/>
      <c r="DEF3" s="20"/>
      <c r="DEG3" s="20"/>
      <c r="DEH3" s="20"/>
      <c r="DEI3" s="20"/>
      <c r="DEJ3" s="20"/>
      <c r="DEK3" s="20"/>
      <c r="DEL3" s="20"/>
      <c r="DEM3" s="20"/>
      <c r="DEN3" s="20"/>
      <c r="DEO3" s="20"/>
      <c r="DEP3" s="20"/>
      <c r="DEQ3" s="20"/>
      <c r="DER3" s="20"/>
      <c r="DES3" s="20"/>
      <c r="DET3" s="20"/>
      <c r="DEU3" s="20"/>
      <c r="DEV3" s="20"/>
      <c r="DEW3" s="20"/>
      <c r="DEX3" s="20"/>
      <c r="DEY3" s="20"/>
      <c r="DEZ3" s="20"/>
      <c r="DFA3" s="20"/>
      <c r="DFB3" s="20"/>
      <c r="DFC3" s="20"/>
      <c r="DFD3" s="20"/>
      <c r="DFE3" s="20"/>
      <c r="DFF3" s="20"/>
      <c r="DFG3" s="20"/>
      <c r="DFH3" s="20"/>
      <c r="DFI3" s="20"/>
      <c r="DFJ3" s="20"/>
      <c r="DFK3" s="20"/>
      <c r="DFL3" s="20"/>
      <c r="DFM3" s="20"/>
      <c r="DFN3" s="20"/>
      <c r="DFO3" s="20"/>
      <c r="DFP3" s="20"/>
      <c r="DFQ3" s="20"/>
      <c r="DFR3" s="20"/>
      <c r="DFS3" s="20"/>
      <c r="DFT3" s="20"/>
      <c r="DFU3" s="20"/>
      <c r="DFV3" s="20"/>
      <c r="DFW3" s="20"/>
      <c r="DFX3" s="20"/>
      <c r="DFY3" s="20"/>
      <c r="DFZ3" s="20"/>
      <c r="DGA3" s="20"/>
      <c r="DGB3" s="20"/>
      <c r="DGC3" s="20"/>
      <c r="DGD3" s="20"/>
      <c r="DGE3" s="20"/>
      <c r="DGF3" s="20"/>
      <c r="DGG3" s="20"/>
      <c r="DGH3" s="20"/>
      <c r="DGI3" s="20"/>
      <c r="DGJ3" s="20"/>
      <c r="DGK3" s="20"/>
      <c r="DGL3" s="20"/>
      <c r="DGM3" s="20"/>
      <c r="DGN3" s="20"/>
      <c r="DGO3" s="20"/>
      <c r="DGP3" s="20"/>
      <c r="DGQ3" s="20"/>
      <c r="DGR3" s="20"/>
      <c r="DGS3" s="20"/>
      <c r="DGT3" s="20"/>
      <c r="DGU3" s="20"/>
      <c r="DGV3" s="20"/>
      <c r="DGW3" s="20"/>
      <c r="DGX3" s="20"/>
      <c r="DGY3" s="20"/>
      <c r="DGZ3" s="20"/>
      <c r="DHA3" s="20"/>
      <c r="DHB3" s="20"/>
      <c r="DHC3" s="20"/>
      <c r="DHD3" s="20"/>
      <c r="DHE3" s="20"/>
      <c r="DHF3" s="20"/>
      <c r="DHG3" s="20"/>
      <c r="DHH3" s="20"/>
      <c r="DHI3" s="20"/>
      <c r="DHJ3" s="20"/>
      <c r="DHK3" s="20"/>
      <c r="DHL3" s="20"/>
      <c r="DHM3" s="20"/>
      <c r="DHN3" s="20"/>
      <c r="DHO3" s="20"/>
      <c r="DHP3" s="20"/>
      <c r="DHQ3" s="20"/>
      <c r="DHR3" s="20"/>
      <c r="DHS3" s="20"/>
      <c r="DHT3" s="20"/>
      <c r="DHU3" s="20"/>
      <c r="DHV3" s="20"/>
      <c r="DHW3" s="20"/>
      <c r="DHX3" s="20"/>
      <c r="DHY3" s="20"/>
      <c r="DHZ3" s="20"/>
      <c r="DIA3" s="20"/>
      <c r="DIB3" s="20"/>
      <c r="DIC3" s="20"/>
      <c r="DID3" s="20"/>
      <c r="DIE3" s="20"/>
      <c r="DIF3" s="20"/>
      <c r="DIG3" s="20"/>
      <c r="DIH3" s="20"/>
      <c r="DII3" s="20"/>
      <c r="DIJ3" s="20"/>
      <c r="DIK3" s="20"/>
      <c r="DIL3" s="20"/>
      <c r="DIM3" s="20"/>
      <c r="DIN3" s="20"/>
      <c r="DIO3" s="20"/>
      <c r="DIP3" s="20"/>
      <c r="DIQ3" s="20"/>
      <c r="DIR3" s="20"/>
      <c r="DIS3" s="20"/>
      <c r="DIT3" s="20"/>
      <c r="DIU3" s="20"/>
      <c r="DIV3" s="20"/>
      <c r="DIW3" s="20"/>
      <c r="DIX3" s="20"/>
      <c r="DIY3" s="20"/>
      <c r="DIZ3" s="20"/>
      <c r="DJA3" s="20"/>
      <c r="DJB3" s="20"/>
      <c r="DJC3" s="20"/>
      <c r="DJD3" s="20"/>
      <c r="DJE3" s="20"/>
      <c r="DJF3" s="20"/>
      <c r="DJG3" s="20"/>
      <c r="DJH3" s="20"/>
      <c r="DJI3" s="20"/>
      <c r="DJJ3" s="20"/>
      <c r="DJK3" s="20"/>
      <c r="DJL3" s="20"/>
      <c r="DJM3" s="20"/>
      <c r="DJN3" s="20"/>
      <c r="DJO3" s="20"/>
      <c r="DJP3" s="20"/>
      <c r="DJQ3" s="20"/>
      <c r="DJR3" s="20"/>
      <c r="DJS3" s="20"/>
      <c r="DJT3" s="20"/>
      <c r="DJU3" s="20"/>
      <c r="DJV3" s="20"/>
      <c r="DJW3" s="20"/>
      <c r="DJX3" s="20"/>
      <c r="DJY3" s="20"/>
      <c r="DJZ3" s="20"/>
      <c r="DKA3" s="20"/>
      <c r="DKB3" s="20"/>
      <c r="DKC3" s="20"/>
      <c r="DKD3" s="20"/>
      <c r="DKE3" s="20"/>
      <c r="DKF3" s="20"/>
      <c r="DKG3" s="20"/>
      <c r="DKH3" s="20"/>
      <c r="DKI3" s="20"/>
      <c r="DKJ3" s="20"/>
      <c r="DKK3" s="20"/>
      <c r="DKL3" s="20"/>
      <c r="DKM3" s="20"/>
      <c r="DKN3" s="20"/>
      <c r="DKO3" s="20"/>
      <c r="DKP3" s="20"/>
      <c r="DKQ3" s="20"/>
      <c r="DKR3" s="20"/>
      <c r="DKS3" s="20"/>
      <c r="DKT3" s="20"/>
      <c r="DKU3" s="20"/>
      <c r="DKV3" s="20"/>
      <c r="DKW3" s="20"/>
      <c r="DKX3" s="20"/>
      <c r="DKY3" s="20"/>
      <c r="DKZ3" s="20"/>
      <c r="DLA3" s="20"/>
      <c r="DLB3" s="20"/>
      <c r="DLC3" s="20"/>
      <c r="DLD3" s="20"/>
      <c r="DLE3" s="20"/>
      <c r="DLF3" s="20"/>
      <c r="DLG3" s="20"/>
      <c r="DLH3" s="20"/>
      <c r="DLI3" s="20"/>
      <c r="DLJ3" s="20"/>
      <c r="DLK3" s="20"/>
      <c r="DLL3" s="20"/>
      <c r="DLM3" s="20"/>
      <c r="DLN3" s="20"/>
      <c r="DLO3" s="20"/>
      <c r="DLP3" s="20"/>
      <c r="DLQ3" s="20"/>
      <c r="DLR3" s="20"/>
      <c r="DLS3" s="20"/>
      <c r="DLT3" s="20"/>
      <c r="DLU3" s="20"/>
      <c r="DLV3" s="20"/>
      <c r="DLW3" s="20"/>
      <c r="DLX3" s="20"/>
      <c r="DLY3" s="20"/>
      <c r="DLZ3" s="20"/>
      <c r="DMA3" s="20"/>
      <c r="DMB3" s="20"/>
      <c r="DMC3" s="20"/>
      <c r="DMD3" s="20"/>
      <c r="DME3" s="20"/>
      <c r="DMF3" s="20"/>
      <c r="DMG3" s="20"/>
      <c r="DMH3" s="20"/>
      <c r="DMI3" s="20"/>
      <c r="DMJ3" s="20"/>
      <c r="DMK3" s="20"/>
      <c r="DML3" s="20"/>
      <c r="DMM3" s="20"/>
      <c r="DMN3" s="20"/>
      <c r="DMO3" s="20"/>
      <c r="DMP3" s="20"/>
      <c r="DMQ3" s="20"/>
      <c r="DMR3" s="20"/>
      <c r="DMS3" s="20"/>
      <c r="DMT3" s="20"/>
      <c r="DMU3" s="20"/>
      <c r="DMV3" s="20"/>
      <c r="DMW3" s="20"/>
      <c r="DMX3" s="20"/>
      <c r="DMY3" s="20"/>
      <c r="DMZ3" s="20"/>
      <c r="DNA3" s="20"/>
      <c r="DNB3" s="20"/>
      <c r="DNC3" s="20"/>
      <c r="DND3" s="20"/>
      <c r="DNE3" s="20"/>
      <c r="DNF3" s="20"/>
      <c r="DNG3" s="20"/>
      <c r="DNH3" s="20"/>
      <c r="DNI3" s="20"/>
      <c r="DNJ3" s="20"/>
      <c r="DNK3" s="20"/>
      <c r="DNL3" s="20"/>
      <c r="DNM3" s="20"/>
      <c r="DNN3" s="20"/>
      <c r="DNO3" s="20"/>
      <c r="DNP3" s="20"/>
      <c r="DNQ3" s="20"/>
      <c r="DNR3" s="20"/>
      <c r="DNS3" s="20"/>
      <c r="DNT3" s="20"/>
      <c r="DNU3" s="20"/>
      <c r="DNV3" s="20"/>
      <c r="DNW3" s="20"/>
      <c r="DNX3" s="20"/>
      <c r="DNY3" s="20"/>
      <c r="DNZ3" s="20"/>
      <c r="DOA3" s="20"/>
      <c r="DOB3" s="20"/>
      <c r="DOC3" s="20"/>
      <c r="DOD3" s="20"/>
      <c r="DOE3" s="20"/>
      <c r="DOF3" s="20"/>
      <c r="DOG3" s="20"/>
      <c r="DOH3" s="20"/>
      <c r="DOI3" s="20"/>
      <c r="DOJ3" s="20"/>
      <c r="DOK3" s="20"/>
      <c r="DOL3" s="20"/>
      <c r="DOM3" s="20"/>
      <c r="DON3" s="20"/>
      <c r="DOO3" s="20"/>
      <c r="DOP3" s="20"/>
      <c r="DOQ3" s="20"/>
      <c r="DOR3" s="20"/>
      <c r="DOS3" s="20"/>
      <c r="DOT3" s="20"/>
      <c r="DOU3" s="20"/>
      <c r="DOV3" s="20"/>
      <c r="DOW3" s="20"/>
      <c r="DOX3" s="20"/>
      <c r="DOY3" s="20"/>
      <c r="DOZ3" s="20"/>
      <c r="DPA3" s="20"/>
      <c r="DPB3" s="20"/>
      <c r="DPC3" s="20"/>
      <c r="DPD3" s="20"/>
      <c r="DPE3" s="20"/>
      <c r="DPF3" s="20"/>
      <c r="DPG3" s="20"/>
      <c r="DPH3" s="20"/>
      <c r="DPI3" s="20"/>
      <c r="DPJ3" s="20"/>
      <c r="DPK3" s="20"/>
      <c r="DPL3" s="20"/>
      <c r="DPM3" s="20"/>
      <c r="DPN3" s="20"/>
      <c r="DPO3" s="20"/>
      <c r="DPP3" s="20"/>
      <c r="DPQ3" s="20"/>
      <c r="DPR3" s="20"/>
      <c r="DPS3" s="20"/>
      <c r="DPT3" s="20"/>
      <c r="DPU3" s="20"/>
      <c r="DPV3" s="20"/>
      <c r="DPW3" s="20"/>
      <c r="DPX3" s="20"/>
      <c r="DPY3" s="20"/>
      <c r="DPZ3" s="20"/>
      <c r="DQA3" s="20"/>
      <c r="DQB3" s="20"/>
      <c r="DQC3" s="20"/>
      <c r="DQD3" s="20"/>
      <c r="DQE3" s="20"/>
      <c r="DQF3" s="20"/>
      <c r="DQG3" s="20"/>
      <c r="DQH3" s="20"/>
      <c r="DQI3" s="20"/>
      <c r="DQJ3" s="20"/>
      <c r="DQK3" s="20"/>
      <c r="DQL3" s="20"/>
      <c r="DQM3" s="20"/>
      <c r="DQN3" s="20"/>
      <c r="DQO3" s="20"/>
      <c r="DQP3" s="20"/>
      <c r="DQQ3" s="20"/>
      <c r="DQR3" s="20"/>
      <c r="DQS3" s="20"/>
      <c r="DQT3" s="20"/>
      <c r="DQU3" s="20"/>
      <c r="DQV3" s="20"/>
      <c r="DQW3" s="20"/>
      <c r="DQX3" s="20"/>
      <c r="DQY3" s="20"/>
      <c r="DQZ3" s="20"/>
      <c r="DRA3" s="20"/>
      <c r="DRB3" s="20"/>
      <c r="DRC3" s="20"/>
      <c r="DRD3" s="20"/>
      <c r="DRE3" s="20"/>
      <c r="DRF3" s="20"/>
      <c r="DRG3" s="20"/>
      <c r="DRH3" s="20"/>
      <c r="DRI3" s="20"/>
      <c r="DRJ3" s="20"/>
      <c r="DRK3" s="20"/>
      <c r="DRL3" s="20"/>
      <c r="DRM3" s="20"/>
      <c r="DRN3" s="20"/>
      <c r="DRO3" s="20"/>
      <c r="DRP3" s="20"/>
      <c r="DRQ3" s="20"/>
      <c r="DRR3" s="20"/>
      <c r="DRS3" s="20"/>
      <c r="DRT3" s="20"/>
      <c r="DRU3" s="20"/>
      <c r="DRV3" s="20"/>
      <c r="DRW3" s="20"/>
      <c r="DRX3" s="20"/>
      <c r="DRY3" s="20"/>
      <c r="DRZ3" s="20"/>
      <c r="DSA3" s="20"/>
      <c r="DSB3" s="20"/>
      <c r="DSC3" s="20"/>
      <c r="DSD3" s="20"/>
      <c r="DSE3" s="20"/>
      <c r="DSF3" s="20"/>
      <c r="DSG3" s="20"/>
      <c r="DSH3" s="20"/>
      <c r="DSI3" s="20"/>
      <c r="DSJ3" s="20"/>
      <c r="DSK3" s="20"/>
      <c r="DSL3" s="20"/>
      <c r="DSM3" s="20"/>
      <c r="DSN3" s="20"/>
      <c r="DSO3" s="20"/>
      <c r="DSP3" s="20"/>
      <c r="DSQ3" s="20"/>
      <c r="DSR3" s="20"/>
      <c r="DSS3" s="20"/>
      <c r="DST3" s="20"/>
      <c r="DSU3" s="20"/>
      <c r="DSV3" s="20"/>
      <c r="DSW3" s="20"/>
      <c r="DSX3" s="20"/>
      <c r="DSY3" s="20"/>
      <c r="DSZ3" s="20"/>
      <c r="DTA3" s="20"/>
      <c r="DTB3" s="20"/>
      <c r="DTC3" s="20"/>
      <c r="DTD3" s="20"/>
      <c r="DTE3" s="20"/>
      <c r="DTF3" s="20"/>
      <c r="DTG3" s="20"/>
      <c r="DTH3" s="20"/>
      <c r="DTI3" s="20"/>
      <c r="DTJ3" s="20"/>
      <c r="DTK3" s="20"/>
      <c r="DTL3" s="20"/>
      <c r="DTM3" s="20"/>
      <c r="DTN3" s="20"/>
      <c r="DTO3" s="20"/>
      <c r="DTP3" s="20"/>
      <c r="DTQ3" s="20"/>
      <c r="DTR3" s="20"/>
      <c r="DTS3" s="20"/>
      <c r="DTT3" s="20"/>
      <c r="DTU3" s="20"/>
      <c r="DTV3" s="20"/>
      <c r="DTW3" s="20"/>
      <c r="DTX3" s="20"/>
      <c r="DTY3" s="20"/>
      <c r="DTZ3" s="20"/>
      <c r="DUA3" s="20"/>
      <c r="DUB3" s="20"/>
      <c r="DUC3" s="20"/>
      <c r="DUD3" s="20"/>
      <c r="DUE3" s="20"/>
      <c r="DUF3" s="20"/>
      <c r="DUG3" s="20"/>
      <c r="DUH3" s="20"/>
      <c r="DUI3" s="20"/>
      <c r="DUJ3" s="20"/>
      <c r="DUK3" s="20"/>
      <c r="DUL3" s="20"/>
      <c r="DUM3" s="20"/>
      <c r="DUN3" s="20"/>
      <c r="DUO3" s="20"/>
      <c r="DUP3" s="20"/>
      <c r="DUQ3" s="20"/>
      <c r="DUR3" s="20"/>
      <c r="DUS3" s="20"/>
      <c r="DUT3" s="20"/>
      <c r="DUU3" s="20"/>
      <c r="DUV3" s="20"/>
      <c r="DUW3" s="20"/>
      <c r="DUX3" s="20"/>
      <c r="DUY3" s="20"/>
      <c r="DUZ3" s="20"/>
      <c r="DVA3" s="20"/>
      <c r="DVB3" s="20"/>
      <c r="DVC3" s="20"/>
      <c r="DVD3" s="20"/>
      <c r="DVE3" s="20"/>
      <c r="DVF3" s="20"/>
      <c r="DVG3" s="20"/>
      <c r="DVH3" s="20"/>
      <c r="DVI3" s="20"/>
      <c r="DVJ3" s="20"/>
      <c r="DVK3" s="20"/>
      <c r="DVL3" s="20"/>
      <c r="DVM3" s="20"/>
      <c r="DVN3" s="20"/>
      <c r="DVO3" s="20"/>
      <c r="DVP3" s="20"/>
      <c r="DVQ3" s="20"/>
      <c r="DVR3" s="20"/>
      <c r="DVS3" s="20"/>
      <c r="DVT3" s="20"/>
      <c r="DVU3" s="20"/>
      <c r="DVV3" s="20"/>
      <c r="DVW3" s="20"/>
      <c r="DVX3" s="20"/>
      <c r="DVY3" s="20"/>
      <c r="DVZ3" s="20"/>
      <c r="DWA3" s="20"/>
      <c r="DWB3" s="20"/>
      <c r="DWC3" s="20"/>
      <c r="DWD3" s="20"/>
      <c r="DWE3" s="20"/>
      <c r="DWF3" s="20"/>
      <c r="DWG3" s="20"/>
      <c r="DWH3" s="20"/>
      <c r="DWI3" s="20"/>
      <c r="DWJ3" s="20"/>
      <c r="DWK3" s="20"/>
      <c r="DWL3" s="20"/>
      <c r="DWM3" s="20"/>
      <c r="DWN3" s="20"/>
      <c r="DWO3" s="20"/>
      <c r="DWP3" s="20"/>
      <c r="DWQ3" s="20"/>
      <c r="DWR3" s="20"/>
      <c r="DWS3" s="20"/>
      <c r="DWT3" s="20"/>
      <c r="DWU3" s="20"/>
      <c r="DWV3" s="20"/>
      <c r="DWW3" s="20"/>
      <c r="DWX3" s="20"/>
      <c r="DWY3" s="20"/>
      <c r="DWZ3" s="20"/>
      <c r="DXA3" s="20"/>
      <c r="DXB3" s="20"/>
      <c r="DXC3" s="20"/>
      <c r="DXD3" s="20"/>
      <c r="DXE3" s="20"/>
      <c r="DXF3" s="20"/>
      <c r="DXG3" s="20"/>
      <c r="DXH3" s="20"/>
      <c r="DXI3" s="20"/>
      <c r="DXJ3" s="20"/>
      <c r="DXK3" s="20"/>
      <c r="DXL3" s="20"/>
      <c r="DXM3" s="20"/>
      <c r="DXN3" s="20"/>
      <c r="DXO3" s="20"/>
      <c r="DXP3" s="20"/>
      <c r="DXQ3" s="20"/>
      <c r="DXR3" s="20"/>
      <c r="DXS3" s="20"/>
      <c r="DXT3" s="20"/>
      <c r="DXU3" s="20"/>
      <c r="DXV3" s="20"/>
      <c r="DXW3" s="20"/>
      <c r="DXX3" s="20"/>
      <c r="DXY3" s="20"/>
      <c r="DXZ3" s="20"/>
      <c r="DYA3" s="20"/>
      <c r="DYB3" s="20"/>
      <c r="DYC3" s="20"/>
      <c r="DYD3" s="20"/>
      <c r="DYE3" s="20"/>
      <c r="DYF3" s="20"/>
      <c r="DYG3" s="20"/>
      <c r="DYH3" s="20"/>
      <c r="DYI3" s="20"/>
      <c r="DYJ3" s="20"/>
      <c r="DYK3" s="20"/>
      <c r="DYL3" s="20"/>
      <c r="DYM3" s="20"/>
      <c r="DYN3" s="20"/>
      <c r="DYO3" s="20"/>
      <c r="DYP3" s="20"/>
      <c r="DYQ3" s="20"/>
      <c r="DYR3" s="20"/>
      <c r="DYS3" s="20"/>
      <c r="DYT3" s="20"/>
      <c r="DYU3" s="20"/>
      <c r="DYV3" s="20"/>
      <c r="DYW3" s="20"/>
      <c r="DYX3" s="20"/>
      <c r="DYY3" s="20"/>
      <c r="DYZ3" s="20"/>
      <c r="DZA3" s="20"/>
      <c r="DZB3" s="20"/>
      <c r="DZC3" s="20"/>
      <c r="DZD3" s="20"/>
      <c r="DZE3" s="20"/>
      <c r="DZF3" s="20"/>
      <c r="DZG3" s="20"/>
      <c r="DZH3" s="20"/>
      <c r="DZI3" s="20"/>
      <c r="DZJ3" s="20"/>
      <c r="DZK3" s="20"/>
      <c r="DZL3" s="20"/>
      <c r="DZM3" s="20"/>
      <c r="DZN3" s="20"/>
      <c r="DZO3" s="20"/>
      <c r="DZP3" s="20"/>
      <c r="DZQ3" s="20"/>
      <c r="DZR3" s="20"/>
      <c r="DZS3" s="20"/>
      <c r="DZT3" s="20"/>
      <c r="DZU3" s="20"/>
      <c r="DZV3" s="20"/>
      <c r="DZW3" s="20"/>
      <c r="DZX3" s="20"/>
      <c r="DZY3" s="20"/>
      <c r="DZZ3" s="20"/>
      <c r="EAA3" s="20"/>
      <c r="EAB3" s="20"/>
      <c r="EAC3" s="20"/>
      <c r="EAD3" s="20"/>
      <c r="EAE3" s="20"/>
      <c r="EAF3" s="20"/>
      <c r="EAG3" s="20"/>
      <c r="EAH3" s="20"/>
      <c r="EAI3" s="20"/>
      <c r="EAJ3" s="20"/>
      <c r="EAK3" s="20"/>
      <c r="EAL3" s="20"/>
      <c r="EAM3" s="20"/>
      <c r="EAN3" s="20"/>
      <c r="EAO3" s="20"/>
      <c r="EAP3" s="20"/>
      <c r="EAQ3" s="20"/>
      <c r="EAR3" s="20"/>
      <c r="EAS3" s="20"/>
      <c r="EAT3" s="20"/>
      <c r="EAU3" s="20"/>
      <c r="EAV3" s="20"/>
      <c r="EAW3" s="20"/>
      <c r="EAX3" s="20"/>
      <c r="EAY3" s="20"/>
      <c r="EAZ3" s="20"/>
      <c r="EBA3" s="20"/>
      <c r="EBB3" s="20"/>
      <c r="EBC3" s="20"/>
      <c r="EBD3" s="20"/>
      <c r="EBE3" s="20"/>
      <c r="EBF3" s="20"/>
      <c r="EBG3" s="20"/>
      <c r="EBH3" s="20"/>
      <c r="EBI3" s="20"/>
      <c r="EBJ3" s="20"/>
      <c r="EBK3" s="20"/>
      <c r="EBL3" s="20"/>
      <c r="EBM3" s="20"/>
      <c r="EBN3" s="20"/>
      <c r="EBO3" s="20"/>
      <c r="EBP3" s="20"/>
      <c r="EBQ3" s="20"/>
      <c r="EBR3" s="20"/>
      <c r="EBS3" s="20"/>
      <c r="EBT3" s="20"/>
      <c r="EBU3" s="20"/>
      <c r="EBV3" s="20"/>
      <c r="EBW3" s="20"/>
      <c r="EBX3" s="20"/>
      <c r="EBY3" s="20"/>
      <c r="EBZ3" s="20"/>
      <c r="ECA3" s="20"/>
      <c r="ECB3" s="20"/>
      <c r="ECC3" s="20"/>
      <c r="ECD3" s="20"/>
      <c r="ECE3" s="20"/>
      <c r="ECF3" s="20"/>
      <c r="ECG3" s="20"/>
      <c r="ECH3" s="20"/>
      <c r="ECI3" s="20"/>
      <c r="ECJ3" s="20"/>
      <c r="ECK3" s="20"/>
      <c r="ECL3" s="20"/>
      <c r="ECM3" s="20"/>
      <c r="ECN3" s="20"/>
      <c r="ECO3" s="20"/>
      <c r="ECP3" s="20"/>
      <c r="ECQ3" s="20"/>
      <c r="ECR3" s="20"/>
      <c r="ECS3" s="20"/>
      <c r="ECT3" s="20"/>
      <c r="ECU3" s="20"/>
      <c r="ECV3" s="20"/>
      <c r="ECW3" s="20"/>
      <c r="ECX3" s="20"/>
      <c r="ECY3" s="20"/>
      <c r="ECZ3" s="20"/>
      <c r="EDA3" s="20"/>
      <c r="EDB3" s="20"/>
      <c r="EDC3" s="20"/>
      <c r="EDD3" s="20"/>
      <c r="EDE3" s="20"/>
      <c r="EDF3" s="20"/>
      <c r="EDG3" s="20"/>
      <c r="EDH3" s="20"/>
      <c r="EDI3" s="20"/>
      <c r="EDJ3" s="20"/>
      <c r="EDK3" s="20"/>
      <c r="EDL3" s="20"/>
      <c r="EDM3" s="20"/>
      <c r="EDN3" s="20"/>
      <c r="EDO3" s="20"/>
      <c r="EDP3" s="20"/>
      <c r="EDQ3" s="20"/>
      <c r="EDR3" s="20"/>
      <c r="EDS3" s="20"/>
      <c r="EDT3" s="20"/>
      <c r="EDU3" s="20"/>
      <c r="EDV3" s="20"/>
      <c r="EDW3" s="20"/>
      <c r="EDX3" s="20"/>
      <c r="EDY3" s="20"/>
      <c r="EDZ3" s="20"/>
      <c r="EEA3" s="20"/>
      <c r="EEB3" s="20"/>
      <c r="EEC3" s="20"/>
      <c r="EED3" s="20"/>
      <c r="EEE3" s="20"/>
      <c r="EEF3" s="20"/>
      <c r="EEG3" s="20"/>
      <c r="EEH3" s="20"/>
      <c r="EEI3" s="20"/>
      <c r="EEJ3" s="20"/>
      <c r="EEK3" s="20"/>
      <c r="EEL3" s="20"/>
      <c r="EEM3" s="20"/>
      <c r="EEN3" s="20"/>
      <c r="EEO3" s="20"/>
      <c r="EEP3" s="20"/>
      <c r="EEQ3" s="20"/>
      <c r="EER3" s="20"/>
      <c r="EES3" s="20"/>
      <c r="EET3" s="20"/>
      <c r="EEU3" s="20"/>
      <c r="EEV3" s="20"/>
      <c r="EEW3" s="20"/>
      <c r="EEX3" s="20"/>
      <c r="EEY3" s="20"/>
      <c r="EEZ3" s="20"/>
      <c r="EFA3" s="20"/>
      <c r="EFB3" s="20"/>
      <c r="EFC3" s="20"/>
      <c r="EFD3" s="20"/>
      <c r="EFE3" s="20"/>
      <c r="EFF3" s="20"/>
      <c r="EFG3" s="20"/>
      <c r="EFH3" s="20"/>
      <c r="EFI3" s="20"/>
      <c r="EFJ3" s="20"/>
      <c r="EFK3" s="20"/>
      <c r="EFL3" s="20"/>
      <c r="EFM3" s="20"/>
      <c r="EFN3" s="20"/>
      <c r="EFO3" s="20"/>
      <c r="EFP3" s="20"/>
      <c r="EFQ3" s="20"/>
      <c r="EFR3" s="20"/>
      <c r="EFS3" s="20"/>
      <c r="EFT3" s="20"/>
      <c r="EFU3" s="20"/>
      <c r="EFV3" s="20"/>
      <c r="EFW3" s="20"/>
      <c r="EFX3" s="20"/>
      <c r="EFY3" s="20"/>
      <c r="EFZ3" s="20"/>
      <c r="EGA3" s="20"/>
      <c r="EGB3" s="20"/>
      <c r="EGC3" s="20"/>
      <c r="EGD3" s="20"/>
      <c r="EGE3" s="20"/>
      <c r="EGF3" s="20"/>
      <c r="EGG3" s="20"/>
      <c r="EGH3" s="20"/>
      <c r="EGI3" s="20"/>
      <c r="EGJ3" s="20"/>
      <c r="EGK3" s="20"/>
      <c r="EGL3" s="20"/>
      <c r="EGM3" s="20"/>
      <c r="EGN3" s="20"/>
      <c r="EGO3" s="20"/>
      <c r="EGP3" s="20"/>
      <c r="EGQ3" s="20"/>
      <c r="EGR3" s="20"/>
      <c r="EGS3" s="20"/>
      <c r="EGT3" s="20"/>
      <c r="EGU3" s="20"/>
      <c r="EGV3" s="20"/>
      <c r="EGW3" s="20"/>
      <c r="EGX3" s="20"/>
      <c r="EGY3" s="20"/>
      <c r="EGZ3" s="20"/>
      <c r="EHA3" s="20"/>
      <c r="EHB3" s="20"/>
      <c r="EHC3" s="20"/>
      <c r="EHD3" s="20"/>
      <c r="EHE3" s="20"/>
      <c r="EHF3" s="20"/>
      <c r="EHG3" s="20"/>
      <c r="EHH3" s="20"/>
      <c r="EHI3" s="20"/>
      <c r="EHJ3" s="20"/>
      <c r="EHK3" s="20"/>
      <c r="EHL3" s="20"/>
      <c r="EHM3" s="20"/>
      <c r="EHN3" s="20"/>
      <c r="EHO3" s="20"/>
      <c r="EHP3" s="20"/>
      <c r="EHQ3" s="20"/>
      <c r="EHR3" s="20"/>
      <c r="EHS3" s="20"/>
      <c r="EHT3" s="20"/>
      <c r="EHU3" s="20"/>
      <c r="EHV3" s="20"/>
      <c r="EHW3" s="20"/>
      <c r="EHX3" s="20"/>
      <c r="EHY3" s="20"/>
      <c r="EHZ3" s="20"/>
      <c r="EIA3" s="20"/>
      <c r="EIB3" s="20"/>
      <c r="EIC3" s="20"/>
      <c r="EID3" s="20"/>
      <c r="EIE3" s="20"/>
      <c r="EIF3" s="20"/>
      <c r="EIG3" s="20"/>
      <c r="EIH3" s="20"/>
      <c r="EII3" s="20"/>
      <c r="EIJ3" s="20"/>
      <c r="EIK3" s="20"/>
      <c r="EIL3" s="20"/>
      <c r="EIM3" s="20"/>
      <c r="EIN3" s="20"/>
      <c r="EIO3" s="20"/>
      <c r="EIP3" s="20"/>
      <c r="EIQ3" s="20"/>
      <c r="EIR3" s="20"/>
      <c r="EIS3" s="20"/>
      <c r="EIT3" s="20"/>
      <c r="EIU3" s="20"/>
      <c r="EIV3" s="20"/>
      <c r="EIW3" s="20"/>
      <c r="EIX3" s="20"/>
      <c r="EIY3" s="20"/>
      <c r="EIZ3" s="20"/>
      <c r="EJA3" s="20"/>
      <c r="EJB3" s="20"/>
      <c r="EJC3" s="20"/>
      <c r="EJD3" s="20"/>
      <c r="EJE3" s="20"/>
      <c r="EJF3" s="20"/>
      <c r="EJG3" s="20"/>
      <c r="EJH3" s="20"/>
      <c r="EJI3" s="20"/>
      <c r="EJJ3" s="20"/>
      <c r="EJK3" s="20"/>
      <c r="EJL3" s="20"/>
      <c r="EJM3" s="20"/>
      <c r="EJN3" s="20"/>
      <c r="EJO3" s="20"/>
      <c r="EJP3" s="20"/>
      <c r="EJQ3" s="20"/>
      <c r="EJR3" s="20"/>
      <c r="EJS3" s="20"/>
      <c r="EJT3" s="20"/>
      <c r="EJU3" s="20"/>
      <c r="EJV3" s="20"/>
      <c r="EJW3" s="20"/>
      <c r="EJX3" s="20"/>
      <c r="EJY3" s="20"/>
      <c r="EJZ3" s="20"/>
      <c r="EKA3" s="20"/>
      <c r="EKB3" s="20"/>
      <c r="EKC3" s="20"/>
      <c r="EKD3" s="20"/>
      <c r="EKE3" s="20"/>
      <c r="EKF3" s="20"/>
      <c r="EKG3" s="20"/>
      <c r="EKH3" s="20"/>
      <c r="EKI3" s="20"/>
      <c r="EKJ3" s="20"/>
      <c r="EKK3" s="20"/>
      <c r="EKL3" s="20"/>
      <c r="EKM3" s="20"/>
      <c r="EKN3" s="20"/>
      <c r="EKO3" s="20"/>
      <c r="EKP3" s="20"/>
      <c r="EKQ3" s="20"/>
      <c r="EKR3" s="20"/>
      <c r="EKS3" s="20"/>
      <c r="EKT3" s="20"/>
      <c r="EKU3" s="20"/>
      <c r="EKV3" s="20"/>
      <c r="EKW3" s="20"/>
      <c r="EKX3" s="20"/>
      <c r="EKY3" s="20"/>
      <c r="EKZ3" s="20"/>
      <c r="ELA3" s="20"/>
      <c r="ELB3" s="20"/>
      <c r="ELC3" s="20"/>
      <c r="ELD3" s="20"/>
      <c r="ELE3" s="20"/>
      <c r="ELF3" s="20"/>
      <c r="ELG3" s="20"/>
      <c r="ELH3" s="20"/>
      <c r="ELI3" s="20"/>
      <c r="ELJ3" s="20"/>
      <c r="ELK3" s="20"/>
      <c r="ELL3" s="20"/>
      <c r="ELM3" s="20"/>
      <c r="ELN3" s="20"/>
      <c r="ELO3" s="20"/>
      <c r="ELP3" s="20"/>
      <c r="ELQ3" s="20"/>
      <c r="ELR3" s="20"/>
      <c r="ELS3" s="20"/>
      <c r="ELT3" s="20"/>
      <c r="ELU3" s="20"/>
      <c r="ELV3" s="20"/>
      <c r="ELW3" s="20"/>
      <c r="ELX3" s="20"/>
      <c r="ELY3" s="20"/>
      <c r="ELZ3" s="20"/>
      <c r="EMA3" s="20"/>
      <c r="EMB3" s="20"/>
      <c r="EMC3" s="20"/>
      <c r="EMD3" s="20"/>
      <c r="EME3" s="20"/>
      <c r="EMF3" s="20"/>
      <c r="EMG3" s="20"/>
      <c r="EMH3" s="20"/>
      <c r="EMI3" s="20"/>
      <c r="EMJ3" s="20"/>
      <c r="EMK3" s="20"/>
      <c r="EML3" s="20"/>
      <c r="EMM3" s="20"/>
      <c r="EMN3" s="20"/>
      <c r="EMO3" s="20"/>
      <c r="EMP3" s="20"/>
      <c r="EMQ3" s="20"/>
      <c r="EMR3" s="20"/>
      <c r="EMS3" s="20"/>
      <c r="EMT3" s="20"/>
      <c r="EMU3" s="20"/>
      <c r="EMV3" s="20"/>
      <c r="EMW3" s="20"/>
      <c r="EMX3" s="20"/>
      <c r="EMY3" s="20"/>
      <c r="EMZ3" s="20"/>
      <c r="ENA3" s="20"/>
      <c r="ENB3" s="20"/>
      <c r="ENC3" s="20"/>
      <c r="END3" s="20"/>
      <c r="ENE3" s="20"/>
      <c r="ENF3" s="20"/>
      <c r="ENG3" s="20"/>
      <c r="ENH3" s="20"/>
      <c r="ENI3" s="20"/>
      <c r="ENJ3" s="20"/>
      <c r="ENK3" s="20"/>
      <c r="ENL3" s="20"/>
      <c r="ENM3" s="20"/>
      <c r="ENN3" s="20"/>
      <c r="ENO3" s="20"/>
      <c r="ENP3" s="20"/>
      <c r="ENQ3" s="20"/>
      <c r="ENR3" s="20"/>
      <c r="ENS3" s="20"/>
      <c r="ENT3" s="20"/>
      <c r="ENU3" s="20"/>
      <c r="ENV3" s="20"/>
      <c r="ENW3" s="20"/>
      <c r="ENX3" s="20"/>
      <c r="ENY3" s="20"/>
      <c r="ENZ3" s="20"/>
      <c r="EOA3" s="20"/>
      <c r="EOB3" s="20"/>
      <c r="EOC3" s="20"/>
      <c r="EOD3" s="20"/>
      <c r="EOE3" s="20"/>
      <c r="EOF3" s="20"/>
      <c r="EOG3" s="20"/>
      <c r="EOH3" s="20"/>
      <c r="EOI3" s="20"/>
      <c r="EOJ3" s="20"/>
      <c r="EOK3" s="20"/>
      <c r="EOL3" s="20"/>
      <c r="EOM3" s="20"/>
      <c r="EON3" s="20"/>
      <c r="EOO3" s="20"/>
      <c r="EOP3" s="20"/>
      <c r="EOQ3" s="20"/>
      <c r="EOR3" s="20"/>
      <c r="EOS3" s="20"/>
      <c r="EOT3" s="20"/>
      <c r="EOU3" s="20"/>
      <c r="EOV3" s="20"/>
      <c r="EOW3" s="20"/>
      <c r="EOX3" s="20"/>
      <c r="EOY3" s="20"/>
      <c r="EOZ3" s="20"/>
      <c r="EPA3" s="20"/>
      <c r="EPB3" s="20"/>
      <c r="EPC3" s="20"/>
      <c r="EPD3" s="20"/>
      <c r="EPE3" s="20"/>
      <c r="EPF3" s="20"/>
      <c r="EPG3" s="20"/>
      <c r="EPH3" s="20"/>
      <c r="EPI3" s="20"/>
      <c r="EPJ3" s="20"/>
      <c r="EPK3" s="20"/>
      <c r="EPL3" s="20"/>
      <c r="EPM3" s="20"/>
      <c r="EPN3" s="20"/>
      <c r="EPO3" s="20"/>
      <c r="EPP3" s="20"/>
      <c r="EPQ3" s="20"/>
      <c r="EPR3" s="20"/>
      <c r="EPS3" s="20"/>
      <c r="EPT3" s="20"/>
      <c r="EPU3" s="20"/>
      <c r="EPV3" s="20"/>
      <c r="EPW3" s="20"/>
      <c r="EPX3" s="20"/>
      <c r="EPY3" s="20"/>
      <c r="EPZ3" s="20"/>
      <c r="EQA3" s="20"/>
      <c r="EQB3" s="20"/>
      <c r="EQC3" s="20"/>
      <c r="EQD3" s="20"/>
      <c r="EQE3" s="20"/>
      <c r="EQF3" s="20"/>
      <c r="EQG3" s="20"/>
      <c r="EQH3" s="20"/>
      <c r="EQI3" s="20"/>
      <c r="EQJ3" s="20"/>
      <c r="EQK3" s="20"/>
      <c r="EQL3" s="20"/>
      <c r="EQM3" s="20"/>
      <c r="EQN3" s="20"/>
      <c r="EQO3" s="20"/>
      <c r="EQP3" s="20"/>
      <c r="EQQ3" s="20"/>
      <c r="EQR3" s="20"/>
      <c r="EQS3" s="20"/>
      <c r="EQT3" s="20"/>
      <c r="EQU3" s="20"/>
      <c r="EQV3" s="20"/>
      <c r="EQW3" s="20"/>
      <c r="EQX3" s="20"/>
      <c r="EQY3" s="20"/>
      <c r="EQZ3" s="20"/>
      <c r="ERA3" s="20"/>
      <c r="ERB3" s="20"/>
      <c r="ERC3" s="20"/>
      <c r="ERD3" s="20"/>
      <c r="ERE3" s="20"/>
      <c r="ERF3" s="20"/>
      <c r="ERG3" s="20"/>
      <c r="ERH3" s="20"/>
      <c r="ERI3" s="20"/>
      <c r="ERJ3" s="20"/>
      <c r="ERK3" s="20"/>
      <c r="ERL3" s="20"/>
      <c r="ERM3" s="20"/>
      <c r="ERN3" s="20"/>
      <c r="ERO3" s="20"/>
      <c r="ERP3" s="20"/>
      <c r="ERQ3" s="20"/>
      <c r="ERR3" s="20"/>
      <c r="ERS3" s="20"/>
      <c r="ERT3" s="20"/>
      <c r="ERU3" s="20"/>
      <c r="ERV3" s="20"/>
      <c r="ERW3" s="20"/>
      <c r="ERX3" s="20"/>
      <c r="ERY3" s="20"/>
      <c r="ERZ3" s="20"/>
      <c r="ESA3" s="20"/>
      <c r="ESB3" s="20"/>
      <c r="ESC3" s="20"/>
      <c r="ESD3" s="20"/>
      <c r="ESE3" s="20"/>
      <c r="ESF3" s="20"/>
      <c r="ESG3" s="20"/>
      <c r="ESH3" s="20"/>
      <c r="ESI3" s="20"/>
      <c r="ESJ3" s="20"/>
      <c r="ESK3" s="20"/>
      <c r="ESL3" s="20"/>
      <c r="ESM3" s="20"/>
      <c r="ESN3" s="20"/>
      <c r="ESO3" s="20"/>
      <c r="ESP3" s="20"/>
      <c r="ESQ3" s="20"/>
      <c r="ESR3" s="20"/>
      <c r="ESS3" s="20"/>
      <c r="EST3" s="20"/>
      <c r="ESU3" s="20"/>
      <c r="ESV3" s="20"/>
      <c r="ESW3" s="20"/>
      <c r="ESX3" s="20"/>
      <c r="ESY3" s="20"/>
      <c r="ESZ3" s="20"/>
      <c r="ETA3" s="20"/>
      <c r="ETB3" s="20"/>
      <c r="ETC3" s="20"/>
      <c r="ETD3" s="20"/>
      <c r="ETE3" s="20"/>
      <c r="ETF3" s="20"/>
      <c r="ETG3" s="20"/>
      <c r="ETH3" s="20"/>
      <c r="ETI3" s="20"/>
      <c r="ETJ3" s="20"/>
      <c r="ETK3" s="20"/>
      <c r="ETL3" s="20"/>
      <c r="ETM3" s="20"/>
      <c r="ETN3" s="20"/>
      <c r="ETO3" s="20"/>
      <c r="ETP3" s="20"/>
      <c r="ETQ3" s="20"/>
      <c r="ETR3" s="20"/>
      <c r="ETS3" s="20"/>
      <c r="ETT3" s="20"/>
      <c r="ETU3" s="20"/>
      <c r="ETV3" s="20"/>
      <c r="ETW3" s="20"/>
      <c r="ETX3" s="20"/>
      <c r="ETY3" s="20"/>
      <c r="ETZ3" s="20"/>
      <c r="EUA3" s="20"/>
      <c r="EUB3" s="20"/>
      <c r="EUC3" s="20"/>
      <c r="EUD3" s="20"/>
      <c r="EUE3" s="20"/>
      <c r="EUF3" s="20"/>
      <c r="EUG3" s="20"/>
      <c r="EUH3" s="20"/>
      <c r="EUI3" s="20"/>
      <c r="EUJ3" s="20"/>
      <c r="EUK3" s="20"/>
      <c r="EUL3" s="20"/>
      <c r="EUM3" s="20"/>
      <c r="EUN3" s="20"/>
      <c r="EUO3" s="20"/>
      <c r="EUP3" s="20"/>
      <c r="EUQ3" s="20"/>
      <c r="EUR3" s="20"/>
      <c r="EUS3" s="20"/>
      <c r="EUT3" s="20"/>
      <c r="EUU3" s="20"/>
      <c r="EUV3" s="20"/>
      <c r="EUW3" s="20"/>
      <c r="EUX3" s="20"/>
      <c r="EUY3" s="20"/>
      <c r="EUZ3" s="20"/>
      <c r="EVA3" s="20"/>
      <c r="EVB3" s="20"/>
      <c r="EVC3" s="20"/>
      <c r="EVD3" s="20"/>
      <c r="EVE3" s="20"/>
      <c r="EVF3" s="20"/>
      <c r="EVG3" s="20"/>
      <c r="EVH3" s="20"/>
      <c r="EVI3" s="20"/>
      <c r="EVJ3" s="20"/>
      <c r="EVK3" s="20"/>
      <c r="EVL3" s="20"/>
      <c r="EVM3" s="20"/>
      <c r="EVN3" s="20"/>
      <c r="EVO3" s="20"/>
      <c r="EVP3" s="20"/>
      <c r="EVQ3" s="20"/>
      <c r="EVR3" s="20"/>
      <c r="EVS3" s="20"/>
      <c r="EVT3" s="20"/>
      <c r="EVU3" s="20"/>
      <c r="EVV3" s="20"/>
      <c r="EVW3" s="20"/>
      <c r="EVX3" s="20"/>
      <c r="EVY3" s="20"/>
      <c r="EVZ3" s="20"/>
      <c r="EWA3" s="20"/>
      <c r="EWB3" s="20"/>
      <c r="EWC3" s="20"/>
      <c r="EWD3" s="20"/>
      <c r="EWE3" s="20"/>
      <c r="EWF3" s="20"/>
      <c r="EWG3" s="20"/>
      <c r="EWH3" s="20"/>
      <c r="EWI3" s="20"/>
      <c r="EWJ3" s="20"/>
      <c r="EWK3" s="20"/>
      <c r="EWL3" s="20"/>
      <c r="EWM3" s="20"/>
      <c r="EWN3" s="20"/>
      <c r="EWO3" s="20"/>
      <c r="EWP3" s="20"/>
      <c r="EWQ3" s="20"/>
      <c r="EWR3" s="20"/>
      <c r="EWS3" s="20"/>
      <c r="EWT3" s="20"/>
      <c r="EWU3" s="20"/>
      <c r="EWV3" s="20"/>
      <c r="EWW3" s="20"/>
      <c r="EWX3" s="20"/>
      <c r="EWY3" s="20"/>
      <c r="EWZ3" s="20"/>
      <c r="EXA3" s="20"/>
      <c r="EXB3" s="20"/>
      <c r="EXC3" s="20"/>
      <c r="EXD3" s="20"/>
      <c r="EXE3" s="20"/>
      <c r="EXF3" s="20"/>
      <c r="EXG3" s="20"/>
      <c r="EXH3" s="20"/>
      <c r="EXI3" s="20"/>
      <c r="EXJ3" s="20"/>
      <c r="EXK3" s="20"/>
      <c r="EXL3" s="20"/>
      <c r="EXM3" s="20"/>
      <c r="EXN3" s="20"/>
      <c r="EXO3" s="20"/>
      <c r="EXP3" s="20"/>
      <c r="EXQ3" s="20"/>
      <c r="EXR3" s="20"/>
      <c r="EXS3" s="20"/>
      <c r="EXT3" s="20"/>
      <c r="EXU3" s="20"/>
      <c r="EXV3" s="20"/>
      <c r="EXW3" s="20"/>
      <c r="EXX3" s="20"/>
      <c r="EXY3" s="20"/>
      <c r="EXZ3" s="20"/>
      <c r="EYA3" s="20"/>
      <c r="EYB3" s="20"/>
      <c r="EYC3" s="20"/>
      <c r="EYD3" s="20"/>
      <c r="EYE3" s="20"/>
      <c r="EYF3" s="20"/>
      <c r="EYG3" s="20"/>
      <c r="EYH3" s="20"/>
      <c r="EYI3" s="20"/>
      <c r="EYJ3" s="20"/>
      <c r="EYK3" s="20"/>
      <c r="EYL3" s="20"/>
      <c r="EYM3" s="20"/>
      <c r="EYN3" s="20"/>
      <c r="EYO3" s="20"/>
      <c r="EYP3" s="20"/>
      <c r="EYQ3" s="20"/>
      <c r="EYR3" s="20"/>
      <c r="EYS3" s="20"/>
      <c r="EYT3" s="20"/>
      <c r="EYU3" s="20"/>
      <c r="EYV3" s="20"/>
      <c r="EYW3" s="20"/>
      <c r="EYX3" s="20"/>
      <c r="EYY3" s="20"/>
      <c r="EYZ3" s="20"/>
      <c r="EZA3" s="20"/>
      <c r="EZB3" s="20"/>
      <c r="EZC3" s="20"/>
      <c r="EZD3" s="20"/>
      <c r="EZE3" s="20"/>
      <c r="EZF3" s="20"/>
      <c r="EZG3" s="20"/>
      <c r="EZH3" s="20"/>
      <c r="EZI3" s="20"/>
      <c r="EZJ3" s="20"/>
      <c r="EZK3" s="20"/>
      <c r="EZL3" s="20"/>
      <c r="EZM3" s="20"/>
      <c r="EZN3" s="20"/>
      <c r="EZO3" s="20"/>
      <c r="EZP3" s="20"/>
      <c r="EZQ3" s="20"/>
      <c r="EZR3" s="20"/>
      <c r="EZS3" s="20"/>
      <c r="EZT3" s="20"/>
      <c r="EZU3" s="20"/>
      <c r="EZV3" s="20"/>
      <c r="EZW3" s="20"/>
      <c r="EZX3" s="20"/>
      <c r="EZY3" s="20"/>
      <c r="EZZ3" s="20"/>
      <c r="FAA3" s="20"/>
      <c r="FAB3" s="20"/>
      <c r="FAC3" s="20"/>
      <c r="FAD3" s="20"/>
      <c r="FAE3" s="20"/>
      <c r="FAF3" s="20"/>
      <c r="FAG3" s="20"/>
      <c r="FAH3" s="20"/>
      <c r="FAI3" s="20"/>
      <c r="FAJ3" s="20"/>
      <c r="FAK3" s="20"/>
      <c r="FAL3" s="20"/>
      <c r="FAM3" s="20"/>
      <c r="FAN3" s="20"/>
      <c r="FAO3" s="20"/>
      <c r="FAP3" s="20"/>
      <c r="FAQ3" s="20"/>
      <c r="FAR3" s="20"/>
      <c r="FAS3" s="20"/>
      <c r="FAT3" s="20"/>
      <c r="FAU3" s="20"/>
      <c r="FAV3" s="20"/>
      <c r="FAW3" s="20"/>
      <c r="FAX3" s="20"/>
      <c r="FAY3" s="20"/>
      <c r="FAZ3" s="20"/>
      <c r="FBA3" s="20"/>
      <c r="FBB3" s="20"/>
      <c r="FBC3" s="20"/>
      <c r="FBD3" s="20"/>
      <c r="FBE3" s="20"/>
      <c r="FBF3" s="20"/>
      <c r="FBG3" s="20"/>
      <c r="FBH3" s="20"/>
      <c r="FBI3" s="20"/>
      <c r="FBJ3" s="20"/>
      <c r="FBK3" s="20"/>
      <c r="FBL3" s="20"/>
      <c r="FBM3" s="20"/>
      <c r="FBN3" s="20"/>
      <c r="FBO3" s="20"/>
      <c r="FBP3" s="20"/>
      <c r="FBQ3" s="20"/>
      <c r="FBR3" s="20"/>
      <c r="FBS3" s="20"/>
      <c r="FBT3" s="20"/>
      <c r="FBU3" s="20"/>
      <c r="FBV3" s="20"/>
      <c r="FBW3" s="20"/>
      <c r="FBX3" s="20"/>
      <c r="FBY3" s="20"/>
      <c r="FBZ3" s="20"/>
      <c r="FCA3" s="20"/>
      <c r="FCB3" s="20"/>
      <c r="FCC3" s="20"/>
      <c r="FCD3" s="20"/>
      <c r="FCE3" s="20"/>
      <c r="FCF3" s="20"/>
      <c r="FCG3" s="20"/>
      <c r="FCH3" s="20"/>
      <c r="FCI3" s="20"/>
      <c r="FCJ3" s="20"/>
      <c r="FCK3" s="20"/>
      <c r="FCL3" s="20"/>
      <c r="FCM3" s="20"/>
      <c r="FCN3" s="20"/>
      <c r="FCO3" s="20"/>
      <c r="FCP3" s="20"/>
      <c r="FCQ3" s="20"/>
      <c r="FCR3" s="20"/>
      <c r="FCS3" s="20"/>
      <c r="FCT3" s="20"/>
      <c r="FCU3" s="20"/>
      <c r="FCV3" s="20"/>
      <c r="FCW3" s="20"/>
      <c r="FCX3" s="20"/>
      <c r="FCY3" s="20"/>
      <c r="FCZ3" s="20"/>
      <c r="FDA3" s="20"/>
      <c r="FDB3" s="20"/>
      <c r="FDC3" s="20"/>
      <c r="FDD3" s="20"/>
      <c r="FDE3" s="20"/>
      <c r="FDF3" s="20"/>
      <c r="FDG3" s="20"/>
      <c r="FDH3" s="20"/>
      <c r="FDI3" s="20"/>
      <c r="FDJ3" s="20"/>
      <c r="FDK3" s="20"/>
      <c r="FDL3" s="20"/>
      <c r="FDM3" s="20"/>
      <c r="FDN3" s="20"/>
      <c r="FDO3" s="20"/>
      <c r="FDP3" s="20"/>
      <c r="FDQ3" s="20"/>
      <c r="FDR3" s="20"/>
      <c r="FDS3" s="20"/>
      <c r="FDT3" s="20"/>
      <c r="FDU3" s="20"/>
      <c r="FDV3" s="20"/>
      <c r="FDW3" s="20"/>
      <c r="FDX3" s="20"/>
      <c r="FDY3" s="20"/>
      <c r="FDZ3" s="20"/>
      <c r="FEA3" s="20"/>
      <c r="FEB3" s="20"/>
      <c r="FEC3" s="20"/>
      <c r="FED3" s="20"/>
      <c r="FEE3" s="20"/>
      <c r="FEF3" s="20"/>
      <c r="FEG3" s="20"/>
      <c r="FEH3" s="20"/>
      <c r="FEI3" s="20"/>
      <c r="FEJ3" s="20"/>
      <c r="FEK3" s="20"/>
      <c r="FEL3" s="20"/>
      <c r="FEM3" s="20"/>
      <c r="FEN3" s="20"/>
      <c r="FEO3" s="20"/>
      <c r="FEP3" s="20"/>
      <c r="FEQ3" s="20"/>
      <c r="FER3" s="20"/>
      <c r="FES3" s="20"/>
      <c r="FET3" s="20"/>
      <c r="FEU3" s="20"/>
      <c r="FEV3" s="20"/>
      <c r="FEW3" s="20"/>
      <c r="FEX3" s="20"/>
      <c r="FEY3" s="20"/>
      <c r="FEZ3" s="20"/>
      <c r="FFA3" s="20"/>
      <c r="FFB3" s="20"/>
      <c r="FFC3" s="20"/>
      <c r="FFD3" s="20"/>
      <c r="FFE3" s="20"/>
      <c r="FFF3" s="20"/>
      <c r="FFG3" s="20"/>
      <c r="FFH3" s="20"/>
      <c r="FFI3" s="20"/>
      <c r="FFJ3" s="20"/>
      <c r="FFK3" s="20"/>
      <c r="FFL3" s="20"/>
      <c r="FFM3" s="20"/>
      <c r="FFN3" s="20"/>
      <c r="FFO3" s="20"/>
      <c r="FFP3" s="20"/>
      <c r="FFQ3" s="20"/>
      <c r="FFR3" s="20"/>
      <c r="FFS3" s="20"/>
      <c r="FFT3" s="20"/>
      <c r="FFU3" s="20"/>
      <c r="FFV3" s="20"/>
      <c r="FFW3" s="20"/>
      <c r="FFX3" s="20"/>
      <c r="FFY3" s="20"/>
      <c r="FFZ3" s="20"/>
      <c r="FGA3" s="20"/>
      <c r="FGB3" s="20"/>
      <c r="FGC3" s="20"/>
      <c r="FGD3" s="20"/>
      <c r="FGE3" s="20"/>
      <c r="FGF3" s="20"/>
      <c r="FGG3" s="20"/>
      <c r="FGH3" s="20"/>
      <c r="FGI3" s="20"/>
      <c r="FGJ3" s="20"/>
      <c r="FGK3" s="20"/>
      <c r="FGL3" s="20"/>
      <c r="FGM3" s="20"/>
      <c r="FGN3" s="20"/>
      <c r="FGO3" s="20"/>
      <c r="FGP3" s="20"/>
      <c r="FGQ3" s="20"/>
      <c r="FGR3" s="20"/>
      <c r="FGS3" s="20"/>
      <c r="FGT3" s="20"/>
      <c r="FGU3" s="20"/>
      <c r="FGV3" s="20"/>
      <c r="FGW3" s="20"/>
      <c r="FGX3" s="20"/>
      <c r="FGY3" s="20"/>
      <c r="FGZ3" s="20"/>
      <c r="FHA3" s="20"/>
      <c r="FHB3" s="20"/>
      <c r="FHC3" s="20"/>
      <c r="FHD3" s="20"/>
      <c r="FHE3" s="20"/>
      <c r="FHF3" s="20"/>
      <c r="FHG3" s="20"/>
      <c r="FHH3" s="20"/>
      <c r="FHI3" s="20"/>
      <c r="FHJ3" s="20"/>
      <c r="FHK3" s="20"/>
      <c r="FHL3" s="20"/>
      <c r="FHM3" s="20"/>
      <c r="FHN3" s="20"/>
      <c r="FHO3" s="20"/>
      <c r="FHP3" s="20"/>
      <c r="FHQ3" s="20"/>
      <c r="FHR3" s="20"/>
      <c r="FHS3" s="20"/>
      <c r="FHT3" s="20"/>
      <c r="FHU3" s="20"/>
      <c r="FHV3" s="20"/>
      <c r="FHW3" s="20"/>
      <c r="FHX3" s="20"/>
      <c r="FHY3" s="20"/>
      <c r="FHZ3" s="20"/>
      <c r="FIA3" s="20"/>
      <c r="FIB3" s="20"/>
      <c r="FIC3" s="20"/>
      <c r="FID3" s="20"/>
      <c r="FIE3" s="20"/>
      <c r="FIF3" s="20"/>
      <c r="FIG3" s="20"/>
      <c r="FIH3" s="20"/>
      <c r="FII3" s="20"/>
      <c r="FIJ3" s="20"/>
      <c r="FIK3" s="20"/>
      <c r="FIL3" s="20"/>
      <c r="FIM3" s="20"/>
      <c r="FIN3" s="20"/>
      <c r="FIO3" s="20"/>
      <c r="FIP3" s="20"/>
      <c r="FIQ3" s="20"/>
      <c r="FIR3" s="20"/>
      <c r="FIS3" s="20"/>
      <c r="FIT3" s="20"/>
      <c r="FIU3" s="20"/>
      <c r="FIV3" s="20"/>
      <c r="FIW3" s="20"/>
      <c r="FIX3" s="20"/>
      <c r="FIY3" s="20"/>
      <c r="FIZ3" s="20"/>
      <c r="FJA3" s="20"/>
      <c r="FJB3" s="20"/>
      <c r="FJC3" s="20"/>
      <c r="FJD3" s="20"/>
      <c r="FJE3" s="20"/>
      <c r="FJF3" s="20"/>
      <c r="FJG3" s="20"/>
      <c r="FJH3" s="20"/>
      <c r="FJI3" s="20"/>
      <c r="FJJ3" s="20"/>
      <c r="FJK3" s="20"/>
      <c r="FJL3" s="20"/>
      <c r="FJM3" s="20"/>
      <c r="FJN3" s="20"/>
      <c r="FJO3" s="20"/>
      <c r="FJP3" s="20"/>
      <c r="FJQ3" s="20"/>
      <c r="FJR3" s="20"/>
      <c r="FJS3" s="20"/>
      <c r="FJT3" s="20"/>
      <c r="FJU3" s="20"/>
      <c r="FJV3" s="20"/>
      <c r="FJW3" s="20"/>
      <c r="FJX3" s="20"/>
      <c r="FJY3" s="20"/>
      <c r="FJZ3" s="20"/>
      <c r="FKA3" s="20"/>
      <c r="FKB3" s="20"/>
      <c r="FKC3" s="20"/>
      <c r="FKD3" s="20"/>
      <c r="FKE3" s="20"/>
      <c r="FKF3" s="20"/>
      <c r="FKG3" s="20"/>
      <c r="FKH3" s="20"/>
      <c r="FKI3" s="20"/>
      <c r="FKJ3" s="20"/>
      <c r="FKK3" s="20"/>
      <c r="FKL3" s="20"/>
      <c r="FKM3" s="20"/>
      <c r="FKN3" s="20"/>
      <c r="FKO3" s="20"/>
      <c r="FKP3" s="20"/>
      <c r="FKQ3" s="20"/>
      <c r="FKR3" s="20"/>
      <c r="FKS3" s="20"/>
      <c r="FKT3" s="20"/>
      <c r="FKU3" s="20"/>
      <c r="FKV3" s="20"/>
      <c r="FKW3" s="20"/>
      <c r="FKX3" s="20"/>
      <c r="FKY3" s="20"/>
      <c r="FKZ3" s="20"/>
      <c r="FLA3" s="20"/>
      <c r="FLB3" s="20"/>
      <c r="FLC3" s="20"/>
      <c r="FLD3" s="20"/>
      <c r="FLE3" s="20"/>
      <c r="FLF3" s="20"/>
      <c r="FLG3" s="20"/>
      <c r="FLH3" s="20"/>
      <c r="FLI3" s="20"/>
      <c r="FLJ3" s="20"/>
      <c r="FLK3" s="20"/>
      <c r="FLL3" s="20"/>
      <c r="FLM3" s="20"/>
      <c r="FLN3" s="20"/>
      <c r="FLO3" s="20"/>
      <c r="FLP3" s="20"/>
      <c r="FLQ3" s="20"/>
      <c r="FLR3" s="20"/>
      <c r="FLS3" s="20"/>
      <c r="FLT3" s="20"/>
      <c r="FLU3" s="20"/>
      <c r="FLV3" s="20"/>
      <c r="FLW3" s="20"/>
      <c r="FLX3" s="20"/>
      <c r="FLY3" s="20"/>
      <c r="FLZ3" s="20"/>
      <c r="FMA3" s="20"/>
      <c r="FMB3" s="20"/>
      <c r="FMC3" s="20"/>
      <c r="FMD3" s="20"/>
      <c r="FME3" s="20"/>
      <c r="FMF3" s="20"/>
      <c r="FMG3" s="20"/>
      <c r="FMH3" s="20"/>
      <c r="FMI3" s="20"/>
      <c r="FMJ3" s="20"/>
      <c r="FMK3" s="20"/>
      <c r="FML3" s="20"/>
      <c r="FMM3" s="20"/>
      <c r="FMN3" s="20"/>
      <c r="FMO3" s="20"/>
      <c r="FMP3" s="20"/>
      <c r="FMQ3" s="20"/>
      <c r="FMR3" s="20"/>
      <c r="FMS3" s="20"/>
      <c r="FMT3" s="20"/>
      <c r="FMU3" s="20"/>
      <c r="FMV3" s="20"/>
      <c r="FMW3" s="20"/>
      <c r="FMX3" s="20"/>
      <c r="FMY3" s="20"/>
      <c r="FMZ3" s="20"/>
      <c r="FNA3" s="20"/>
      <c r="FNB3" s="20"/>
      <c r="FNC3" s="20"/>
      <c r="FND3" s="20"/>
      <c r="FNE3" s="20"/>
      <c r="FNF3" s="20"/>
      <c r="FNG3" s="20"/>
      <c r="FNH3" s="20"/>
      <c r="FNI3" s="20"/>
      <c r="FNJ3" s="20"/>
      <c r="FNK3" s="20"/>
      <c r="FNL3" s="20"/>
      <c r="FNM3" s="20"/>
      <c r="FNN3" s="20"/>
      <c r="FNO3" s="20"/>
      <c r="FNP3" s="20"/>
      <c r="FNQ3" s="20"/>
      <c r="FNR3" s="20"/>
      <c r="FNS3" s="20"/>
      <c r="FNT3" s="20"/>
      <c r="FNU3" s="20"/>
      <c r="FNV3" s="20"/>
      <c r="FNW3" s="20"/>
      <c r="FNX3" s="20"/>
      <c r="FNY3" s="20"/>
      <c r="FNZ3" s="20"/>
      <c r="FOA3" s="20"/>
      <c r="FOB3" s="20"/>
      <c r="FOC3" s="20"/>
      <c r="FOD3" s="20"/>
      <c r="FOE3" s="20"/>
      <c r="FOF3" s="20"/>
      <c r="FOG3" s="20"/>
      <c r="FOH3" s="20"/>
      <c r="FOI3" s="20"/>
      <c r="FOJ3" s="20"/>
      <c r="FOK3" s="20"/>
      <c r="FOL3" s="20"/>
      <c r="FOM3" s="20"/>
      <c r="FON3" s="20"/>
      <c r="FOO3" s="20"/>
      <c r="FOP3" s="20"/>
      <c r="FOQ3" s="20"/>
      <c r="FOR3" s="20"/>
      <c r="FOS3" s="20"/>
      <c r="FOT3" s="20"/>
      <c r="FOU3" s="20"/>
      <c r="FOV3" s="20"/>
      <c r="FOW3" s="20"/>
      <c r="FOX3" s="20"/>
      <c r="FOY3" s="20"/>
      <c r="FOZ3" s="20"/>
      <c r="FPA3" s="20"/>
      <c r="FPB3" s="20"/>
      <c r="FPC3" s="20"/>
      <c r="FPD3" s="20"/>
      <c r="FPE3" s="20"/>
      <c r="FPF3" s="20"/>
      <c r="FPG3" s="20"/>
      <c r="FPH3" s="20"/>
      <c r="FPI3" s="20"/>
      <c r="FPJ3" s="20"/>
      <c r="FPK3" s="20"/>
      <c r="FPL3" s="20"/>
      <c r="FPM3" s="20"/>
      <c r="FPN3" s="20"/>
      <c r="FPO3" s="20"/>
      <c r="FPP3" s="20"/>
      <c r="FPQ3" s="20"/>
      <c r="FPR3" s="20"/>
      <c r="FPS3" s="20"/>
      <c r="FPT3" s="20"/>
      <c r="FPU3" s="20"/>
      <c r="FPV3" s="20"/>
      <c r="FPW3" s="20"/>
      <c r="FPX3" s="20"/>
      <c r="FPY3" s="20"/>
      <c r="FPZ3" s="20"/>
      <c r="FQA3" s="20"/>
      <c r="FQB3" s="20"/>
      <c r="FQC3" s="20"/>
      <c r="FQD3" s="20"/>
      <c r="FQE3" s="20"/>
      <c r="FQF3" s="20"/>
      <c r="FQG3" s="20"/>
      <c r="FQH3" s="20"/>
      <c r="FQI3" s="20"/>
      <c r="FQJ3" s="20"/>
      <c r="FQK3" s="20"/>
      <c r="FQL3" s="20"/>
      <c r="FQM3" s="20"/>
      <c r="FQN3" s="20"/>
      <c r="FQO3" s="20"/>
      <c r="FQP3" s="20"/>
      <c r="FQQ3" s="20"/>
      <c r="FQR3" s="20"/>
      <c r="FQS3" s="20"/>
      <c r="FQT3" s="20"/>
      <c r="FQU3" s="20"/>
      <c r="FQV3" s="20"/>
      <c r="FQW3" s="20"/>
      <c r="FQX3" s="20"/>
      <c r="FQY3" s="20"/>
      <c r="FQZ3" s="20"/>
      <c r="FRA3" s="20"/>
      <c r="FRB3" s="20"/>
      <c r="FRC3" s="20"/>
      <c r="FRD3" s="20"/>
      <c r="FRE3" s="20"/>
      <c r="FRF3" s="20"/>
      <c r="FRG3" s="20"/>
      <c r="FRH3" s="20"/>
      <c r="FRI3" s="20"/>
      <c r="FRJ3" s="20"/>
      <c r="FRK3" s="20"/>
      <c r="FRL3" s="20"/>
      <c r="FRM3" s="20"/>
      <c r="FRN3" s="20"/>
      <c r="FRO3" s="20"/>
      <c r="FRP3" s="20"/>
      <c r="FRQ3" s="20"/>
      <c r="FRR3" s="20"/>
      <c r="FRS3" s="20"/>
      <c r="FRT3" s="20"/>
      <c r="FRU3" s="20"/>
      <c r="FRV3" s="20"/>
      <c r="FRW3" s="20"/>
      <c r="FRX3" s="20"/>
      <c r="FRY3" s="20"/>
      <c r="FRZ3" s="20"/>
      <c r="FSA3" s="20"/>
      <c r="FSB3" s="20"/>
      <c r="FSC3" s="20"/>
      <c r="FSD3" s="20"/>
      <c r="FSE3" s="20"/>
      <c r="FSF3" s="20"/>
      <c r="FSG3" s="20"/>
      <c r="FSH3" s="20"/>
      <c r="FSI3" s="20"/>
      <c r="FSJ3" s="20"/>
      <c r="FSK3" s="20"/>
      <c r="FSL3" s="20"/>
      <c r="FSM3" s="20"/>
      <c r="FSN3" s="20"/>
      <c r="FSO3" s="20"/>
      <c r="FSP3" s="20"/>
      <c r="FSQ3" s="20"/>
      <c r="FSR3" s="20"/>
      <c r="FSS3" s="20"/>
      <c r="FST3" s="20"/>
      <c r="FSU3" s="20"/>
      <c r="FSV3" s="20"/>
      <c r="FSW3" s="20"/>
      <c r="FSX3" s="20"/>
      <c r="FSY3" s="20"/>
      <c r="FSZ3" s="20"/>
      <c r="FTA3" s="20"/>
      <c r="FTB3" s="20"/>
      <c r="FTC3" s="20"/>
      <c r="FTD3" s="20"/>
      <c r="FTE3" s="20"/>
      <c r="FTF3" s="20"/>
      <c r="FTG3" s="20"/>
      <c r="FTH3" s="20"/>
      <c r="FTI3" s="20"/>
      <c r="FTJ3" s="20"/>
      <c r="FTK3" s="20"/>
      <c r="FTL3" s="20"/>
      <c r="FTM3" s="20"/>
      <c r="FTN3" s="20"/>
      <c r="FTO3" s="20"/>
      <c r="FTP3" s="20"/>
      <c r="FTQ3" s="20"/>
      <c r="FTR3" s="20"/>
      <c r="FTS3" s="20"/>
      <c r="FTT3" s="20"/>
      <c r="FTU3" s="20"/>
      <c r="FTV3" s="20"/>
      <c r="FTW3" s="20"/>
      <c r="FTX3" s="20"/>
      <c r="FTY3" s="20"/>
      <c r="FTZ3" s="20"/>
      <c r="FUA3" s="20"/>
      <c r="FUB3" s="20"/>
      <c r="FUC3" s="20"/>
      <c r="FUD3" s="20"/>
      <c r="FUE3" s="20"/>
      <c r="FUF3" s="20"/>
      <c r="FUG3" s="20"/>
      <c r="FUH3" s="20"/>
      <c r="FUI3" s="20"/>
      <c r="FUJ3" s="20"/>
      <c r="FUK3" s="20"/>
      <c r="FUL3" s="20"/>
      <c r="FUM3" s="20"/>
      <c r="FUN3" s="20"/>
      <c r="FUO3" s="20"/>
      <c r="FUP3" s="20"/>
      <c r="FUQ3" s="20"/>
      <c r="FUR3" s="20"/>
      <c r="FUS3" s="20"/>
      <c r="FUT3" s="20"/>
      <c r="FUU3" s="20"/>
      <c r="FUV3" s="20"/>
      <c r="FUW3" s="20"/>
      <c r="FUX3" s="20"/>
      <c r="FUY3" s="20"/>
      <c r="FUZ3" s="20"/>
      <c r="FVA3" s="20"/>
      <c r="FVB3" s="20"/>
      <c r="FVC3" s="20"/>
      <c r="FVD3" s="20"/>
      <c r="FVE3" s="20"/>
      <c r="FVF3" s="20"/>
      <c r="FVG3" s="20"/>
      <c r="FVH3" s="20"/>
      <c r="FVI3" s="20"/>
      <c r="FVJ3" s="20"/>
      <c r="FVK3" s="20"/>
      <c r="FVL3" s="20"/>
      <c r="FVM3" s="20"/>
      <c r="FVN3" s="20"/>
      <c r="FVO3" s="20"/>
      <c r="FVP3" s="20"/>
      <c r="FVQ3" s="20"/>
      <c r="FVR3" s="20"/>
      <c r="FVS3" s="20"/>
      <c r="FVT3" s="20"/>
      <c r="FVU3" s="20"/>
      <c r="FVV3" s="20"/>
      <c r="FVW3" s="20"/>
      <c r="FVX3" s="20"/>
      <c r="FVY3" s="20"/>
      <c r="FVZ3" s="20"/>
      <c r="FWA3" s="20"/>
      <c r="FWB3" s="20"/>
      <c r="FWC3" s="20"/>
      <c r="FWD3" s="20"/>
      <c r="FWE3" s="20"/>
      <c r="FWF3" s="20"/>
      <c r="FWG3" s="20"/>
      <c r="FWH3" s="20"/>
      <c r="FWI3" s="20"/>
      <c r="FWJ3" s="20"/>
      <c r="FWK3" s="20"/>
      <c r="FWL3" s="20"/>
      <c r="FWM3" s="20"/>
      <c r="FWN3" s="20"/>
      <c r="FWO3" s="20"/>
      <c r="FWP3" s="20"/>
      <c r="FWQ3" s="20"/>
      <c r="FWR3" s="20"/>
      <c r="FWS3" s="20"/>
      <c r="FWT3" s="20"/>
      <c r="FWU3" s="20"/>
      <c r="FWV3" s="20"/>
      <c r="FWW3" s="20"/>
      <c r="FWX3" s="20"/>
      <c r="FWY3" s="20"/>
      <c r="FWZ3" s="20"/>
      <c r="FXA3" s="20"/>
      <c r="FXB3" s="20"/>
      <c r="FXC3" s="20"/>
      <c r="FXD3" s="20"/>
      <c r="FXE3" s="20"/>
      <c r="FXF3" s="20"/>
      <c r="FXG3" s="20"/>
      <c r="FXH3" s="20"/>
      <c r="FXI3" s="20"/>
      <c r="FXJ3" s="20"/>
      <c r="FXK3" s="20"/>
      <c r="FXL3" s="20"/>
      <c r="FXM3" s="20"/>
      <c r="FXN3" s="20"/>
      <c r="FXO3" s="20"/>
      <c r="FXP3" s="20"/>
      <c r="FXQ3" s="20"/>
      <c r="FXR3" s="20"/>
      <c r="FXS3" s="20"/>
      <c r="FXT3" s="20"/>
      <c r="FXU3" s="20"/>
      <c r="FXV3" s="20"/>
      <c r="FXW3" s="20"/>
      <c r="FXX3" s="20"/>
      <c r="FXY3" s="20"/>
      <c r="FXZ3" s="20"/>
      <c r="FYA3" s="20"/>
      <c r="FYB3" s="20"/>
      <c r="FYC3" s="20"/>
      <c r="FYD3" s="20"/>
      <c r="FYE3" s="20"/>
      <c r="FYF3" s="20"/>
      <c r="FYG3" s="20"/>
      <c r="FYH3" s="20"/>
      <c r="FYI3" s="20"/>
      <c r="FYJ3" s="20"/>
      <c r="FYK3" s="20"/>
      <c r="FYL3" s="20"/>
      <c r="FYM3" s="20"/>
      <c r="FYN3" s="20"/>
      <c r="FYO3" s="20"/>
      <c r="FYP3" s="20"/>
      <c r="FYQ3" s="20"/>
      <c r="FYR3" s="20"/>
      <c r="FYS3" s="20"/>
      <c r="FYT3" s="20"/>
      <c r="FYU3" s="20"/>
      <c r="FYV3" s="20"/>
      <c r="FYW3" s="20"/>
      <c r="FYX3" s="20"/>
      <c r="FYY3" s="20"/>
      <c r="FYZ3" s="20"/>
      <c r="FZA3" s="20"/>
      <c r="FZB3" s="20"/>
      <c r="FZC3" s="20"/>
      <c r="FZD3" s="20"/>
      <c r="FZE3" s="20"/>
      <c r="FZF3" s="20"/>
      <c r="FZG3" s="20"/>
      <c r="FZH3" s="20"/>
      <c r="FZI3" s="20"/>
      <c r="FZJ3" s="20"/>
      <c r="FZK3" s="20"/>
      <c r="FZL3" s="20"/>
      <c r="FZM3" s="20"/>
      <c r="FZN3" s="20"/>
      <c r="FZO3" s="20"/>
      <c r="FZP3" s="20"/>
      <c r="FZQ3" s="20"/>
      <c r="FZR3" s="20"/>
      <c r="FZS3" s="20"/>
      <c r="FZT3" s="20"/>
      <c r="FZU3" s="20"/>
      <c r="FZV3" s="20"/>
      <c r="FZW3" s="20"/>
      <c r="FZX3" s="20"/>
      <c r="FZY3" s="20"/>
      <c r="FZZ3" s="20"/>
      <c r="GAA3" s="20"/>
      <c r="GAB3" s="20"/>
      <c r="GAC3" s="20"/>
      <c r="GAD3" s="20"/>
      <c r="GAE3" s="20"/>
      <c r="GAF3" s="20"/>
      <c r="GAG3" s="20"/>
      <c r="GAH3" s="20"/>
      <c r="GAI3" s="20"/>
      <c r="GAJ3" s="20"/>
      <c r="GAK3" s="20"/>
      <c r="GAL3" s="20"/>
      <c r="GAM3" s="20"/>
      <c r="GAN3" s="20"/>
      <c r="GAO3" s="20"/>
      <c r="GAP3" s="20"/>
      <c r="GAQ3" s="20"/>
      <c r="GAR3" s="20"/>
      <c r="GAS3" s="20"/>
      <c r="GAT3" s="20"/>
      <c r="GAU3" s="20"/>
      <c r="GAV3" s="20"/>
      <c r="GAW3" s="20"/>
      <c r="GAX3" s="20"/>
      <c r="GAY3" s="20"/>
      <c r="GAZ3" s="20"/>
      <c r="GBA3" s="20"/>
      <c r="GBB3" s="20"/>
      <c r="GBC3" s="20"/>
      <c r="GBD3" s="20"/>
      <c r="GBE3" s="20"/>
      <c r="GBF3" s="20"/>
      <c r="GBG3" s="20"/>
      <c r="GBH3" s="20"/>
      <c r="GBI3" s="20"/>
      <c r="GBJ3" s="20"/>
      <c r="GBK3" s="20"/>
      <c r="GBL3" s="20"/>
      <c r="GBM3" s="20"/>
      <c r="GBN3" s="20"/>
      <c r="GBO3" s="20"/>
      <c r="GBP3" s="20"/>
      <c r="GBQ3" s="20"/>
      <c r="GBR3" s="20"/>
      <c r="GBS3" s="20"/>
      <c r="GBT3" s="20"/>
      <c r="GBU3" s="20"/>
      <c r="GBV3" s="20"/>
      <c r="GBW3" s="20"/>
      <c r="GBX3" s="20"/>
      <c r="GBY3" s="20"/>
      <c r="GBZ3" s="20"/>
      <c r="GCA3" s="20"/>
      <c r="GCB3" s="20"/>
      <c r="GCC3" s="20"/>
      <c r="GCD3" s="20"/>
      <c r="GCE3" s="20"/>
      <c r="GCF3" s="20"/>
      <c r="GCG3" s="20"/>
      <c r="GCH3" s="20"/>
      <c r="GCI3" s="20"/>
      <c r="GCJ3" s="20"/>
      <c r="GCK3" s="20"/>
      <c r="GCL3" s="20"/>
      <c r="GCM3" s="20"/>
      <c r="GCN3" s="20"/>
      <c r="GCO3" s="20"/>
      <c r="GCP3" s="20"/>
      <c r="GCQ3" s="20"/>
      <c r="GCR3" s="20"/>
      <c r="GCS3" s="20"/>
      <c r="GCT3" s="20"/>
      <c r="GCU3" s="20"/>
      <c r="GCV3" s="20"/>
      <c r="GCW3" s="20"/>
      <c r="GCX3" s="20"/>
      <c r="GCY3" s="20"/>
      <c r="GCZ3" s="20"/>
      <c r="GDA3" s="20"/>
      <c r="GDB3" s="20"/>
      <c r="GDC3" s="20"/>
      <c r="GDD3" s="20"/>
      <c r="GDE3" s="20"/>
      <c r="GDF3" s="20"/>
      <c r="GDG3" s="20"/>
      <c r="GDH3" s="20"/>
      <c r="GDI3" s="20"/>
      <c r="GDJ3" s="20"/>
      <c r="GDK3" s="20"/>
      <c r="GDL3" s="20"/>
      <c r="GDM3" s="20"/>
      <c r="GDN3" s="20"/>
      <c r="GDO3" s="20"/>
      <c r="GDP3" s="20"/>
      <c r="GDQ3" s="20"/>
      <c r="GDR3" s="20"/>
      <c r="GDS3" s="20"/>
      <c r="GDT3" s="20"/>
      <c r="GDU3" s="20"/>
      <c r="GDV3" s="20"/>
      <c r="GDW3" s="20"/>
      <c r="GDX3" s="20"/>
      <c r="GDY3" s="20"/>
      <c r="GDZ3" s="20"/>
      <c r="GEA3" s="20"/>
      <c r="GEB3" s="20"/>
      <c r="GEC3" s="20"/>
      <c r="GED3" s="20"/>
      <c r="GEE3" s="20"/>
      <c r="GEF3" s="20"/>
      <c r="GEG3" s="20"/>
      <c r="GEH3" s="20"/>
      <c r="GEI3" s="20"/>
      <c r="GEJ3" s="20"/>
      <c r="GEK3" s="20"/>
      <c r="GEL3" s="20"/>
      <c r="GEM3" s="20"/>
      <c r="GEN3" s="20"/>
      <c r="GEO3" s="20"/>
      <c r="GEP3" s="20"/>
      <c r="GEQ3" s="20"/>
      <c r="GER3" s="20"/>
      <c r="GES3" s="20"/>
      <c r="GET3" s="20"/>
      <c r="GEU3" s="20"/>
      <c r="GEV3" s="20"/>
      <c r="GEW3" s="20"/>
      <c r="GEX3" s="20"/>
      <c r="GEY3" s="20"/>
      <c r="GEZ3" s="20"/>
      <c r="GFA3" s="20"/>
      <c r="GFB3" s="20"/>
      <c r="GFC3" s="20"/>
      <c r="GFD3" s="20"/>
      <c r="GFE3" s="20"/>
      <c r="GFF3" s="20"/>
      <c r="GFG3" s="20"/>
      <c r="GFH3" s="20"/>
      <c r="GFI3" s="20"/>
      <c r="GFJ3" s="20"/>
      <c r="GFK3" s="20"/>
      <c r="GFL3" s="20"/>
      <c r="GFM3" s="20"/>
      <c r="GFN3" s="20"/>
      <c r="GFO3" s="20"/>
      <c r="GFP3" s="20"/>
      <c r="GFQ3" s="20"/>
      <c r="GFR3" s="20"/>
      <c r="GFS3" s="20"/>
      <c r="GFT3" s="20"/>
      <c r="GFU3" s="20"/>
      <c r="GFV3" s="20"/>
      <c r="GFW3" s="20"/>
      <c r="GFX3" s="20"/>
      <c r="GFY3" s="20"/>
      <c r="GFZ3" s="20"/>
      <c r="GGA3" s="20"/>
      <c r="GGB3" s="20"/>
      <c r="GGC3" s="20"/>
      <c r="GGD3" s="20"/>
      <c r="GGE3" s="20"/>
      <c r="GGF3" s="20"/>
      <c r="GGG3" s="20"/>
      <c r="GGH3" s="20"/>
      <c r="GGI3" s="20"/>
      <c r="GGJ3" s="20"/>
      <c r="GGK3" s="20"/>
      <c r="GGL3" s="20"/>
      <c r="GGM3" s="20"/>
      <c r="GGN3" s="20"/>
      <c r="GGO3" s="20"/>
      <c r="GGP3" s="20"/>
      <c r="GGQ3" s="20"/>
      <c r="GGR3" s="20"/>
      <c r="GGS3" s="20"/>
      <c r="GGT3" s="20"/>
      <c r="GGU3" s="20"/>
      <c r="GGV3" s="20"/>
      <c r="GGW3" s="20"/>
      <c r="GGX3" s="20"/>
      <c r="GGY3" s="20"/>
      <c r="GGZ3" s="20"/>
      <c r="GHA3" s="20"/>
      <c r="GHB3" s="20"/>
      <c r="GHC3" s="20"/>
      <c r="GHD3" s="20"/>
      <c r="GHE3" s="20"/>
      <c r="GHF3" s="20"/>
      <c r="GHG3" s="20"/>
      <c r="GHH3" s="20"/>
      <c r="GHI3" s="20"/>
      <c r="GHJ3" s="20"/>
      <c r="GHK3" s="20"/>
      <c r="GHL3" s="20"/>
      <c r="GHM3" s="20"/>
      <c r="GHN3" s="20"/>
      <c r="GHO3" s="20"/>
      <c r="GHP3" s="20"/>
      <c r="GHQ3" s="20"/>
      <c r="GHR3" s="20"/>
      <c r="GHS3" s="20"/>
      <c r="GHT3" s="20"/>
      <c r="GHU3" s="20"/>
      <c r="GHV3" s="20"/>
      <c r="GHW3" s="20"/>
      <c r="GHX3" s="20"/>
      <c r="GHY3" s="20"/>
      <c r="GHZ3" s="20"/>
      <c r="GIA3" s="20"/>
      <c r="GIB3" s="20"/>
      <c r="GIC3" s="20"/>
      <c r="GID3" s="20"/>
      <c r="GIE3" s="20"/>
      <c r="GIF3" s="20"/>
      <c r="GIG3" s="20"/>
      <c r="GIH3" s="20"/>
      <c r="GII3" s="20"/>
      <c r="GIJ3" s="20"/>
      <c r="GIK3" s="20"/>
      <c r="GIL3" s="20"/>
      <c r="GIM3" s="20"/>
      <c r="GIN3" s="20"/>
      <c r="GIO3" s="20"/>
      <c r="GIP3" s="20"/>
      <c r="GIQ3" s="20"/>
      <c r="GIR3" s="20"/>
      <c r="GIS3" s="20"/>
      <c r="GIT3" s="20"/>
      <c r="GIU3" s="20"/>
      <c r="GIV3" s="20"/>
      <c r="GIW3" s="20"/>
      <c r="GIX3" s="20"/>
      <c r="GIY3" s="20"/>
      <c r="GIZ3" s="20"/>
      <c r="GJA3" s="20"/>
      <c r="GJB3" s="20"/>
      <c r="GJC3" s="20"/>
      <c r="GJD3" s="20"/>
      <c r="GJE3" s="20"/>
      <c r="GJF3" s="20"/>
      <c r="GJG3" s="20"/>
      <c r="GJH3" s="20"/>
      <c r="GJI3" s="20"/>
      <c r="GJJ3" s="20"/>
      <c r="GJK3" s="20"/>
      <c r="GJL3" s="20"/>
      <c r="GJM3" s="20"/>
      <c r="GJN3" s="20"/>
      <c r="GJO3" s="20"/>
      <c r="GJP3" s="20"/>
      <c r="GJQ3" s="20"/>
      <c r="GJR3" s="20"/>
      <c r="GJS3" s="20"/>
      <c r="GJT3" s="20"/>
      <c r="GJU3" s="20"/>
      <c r="GJV3" s="20"/>
      <c r="GJW3" s="20"/>
      <c r="GJX3" s="20"/>
      <c r="GJY3" s="20"/>
      <c r="GJZ3" s="20"/>
      <c r="GKA3" s="20"/>
      <c r="GKB3" s="20"/>
      <c r="GKC3" s="20"/>
      <c r="GKD3" s="20"/>
      <c r="GKE3" s="20"/>
      <c r="GKF3" s="20"/>
      <c r="GKG3" s="20"/>
      <c r="GKH3" s="20"/>
      <c r="GKI3" s="20"/>
      <c r="GKJ3" s="20"/>
      <c r="GKK3" s="20"/>
      <c r="GKL3" s="20"/>
      <c r="GKM3" s="20"/>
      <c r="GKN3" s="20"/>
      <c r="GKO3" s="20"/>
      <c r="GKP3" s="20"/>
      <c r="GKQ3" s="20"/>
      <c r="GKR3" s="20"/>
      <c r="GKS3" s="20"/>
      <c r="GKT3" s="20"/>
      <c r="GKU3" s="20"/>
      <c r="GKV3" s="20"/>
      <c r="GKW3" s="20"/>
      <c r="GKX3" s="20"/>
      <c r="GKY3" s="20"/>
      <c r="GKZ3" s="20"/>
      <c r="GLA3" s="20"/>
      <c r="GLB3" s="20"/>
      <c r="GLC3" s="20"/>
      <c r="GLD3" s="20"/>
      <c r="GLE3" s="20"/>
      <c r="GLF3" s="20"/>
      <c r="GLG3" s="20"/>
      <c r="GLH3" s="20"/>
      <c r="GLI3" s="20"/>
      <c r="GLJ3" s="20"/>
      <c r="GLK3" s="20"/>
      <c r="GLL3" s="20"/>
      <c r="GLM3" s="20"/>
      <c r="GLN3" s="20"/>
      <c r="GLO3" s="20"/>
      <c r="GLP3" s="20"/>
      <c r="GLQ3" s="20"/>
      <c r="GLR3" s="20"/>
      <c r="GLS3" s="20"/>
      <c r="GLT3" s="20"/>
      <c r="GLU3" s="20"/>
      <c r="GLV3" s="20"/>
      <c r="GLW3" s="20"/>
      <c r="GLX3" s="20"/>
      <c r="GLY3" s="20"/>
      <c r="GLZ3" s="20"/>
      <c r="GMA3" s="20"/>
      <c r="GMB3" s="20"/>
      <c r="GMC3" s="20"/>
      <c r="GMD3" s="20"/>
      <c r="GME3" s="20"/>
      <c r="GMF3" s="20"/>
      <c r="GMG3" s="20"/>
      <c r="GMH3" s="20"/>
      <c r="GMI3" s="20"/>
      <c r="GMJ3" s="20"/>
      <c r="GMK3" s="20"/>
      <c r="GML3" s="20"/>
      <c r="GMM3" s="20"/>
      <c r="GMN3" s="20"/>
      <c r="GMO3" s="20"/>
      <c r="GMP3" s="20"/>
      <c r="GMQ3" s="20"/>
      <c r="GMR3" s="20"/>
      <c r="GMS3" s="20"/>
      <c r="GMT3" s="20"/>
      <c r="GMU3" s="20"/>
      <c r="GMV3" s="20"/>
      <c r="GMW3" s="20"/>
      <c r="GMX3" s="20"/>
      <c r="GMY3" s="20"/>
      <c r="GMZ3" s="20"/>
      <c r="GNA3" s="20"/>
      <c r="GNB3" s="20"/>
      <c r="GNC3" s="20"/>
      <c r="GND3" s="20"/>
      <c r="GNE3" s="20"/>
      <c r="GNF3" s="20"/>
      <c r="GNG3" s="20"/>
      <c r="GNH3" s="20"/>
      <c r="GNI3" s="20"/>
      <c r="GNJ3" s="20"/>
      <c r="GNK3" s="20"/>
      <c r="GNL3" s="20"/>
      <c r="GNM3" s="20"/>
      <c r="GNN3" s="20"/>
      <c r="GNO3" s="20"/>
      <c r="GNP3" s="20"/>
      <c r="GNQ3" s="20"/>
      <c r="GNR3" s="20"/>
      <c r="GNS3" s="20"/>
      <c r="GNT3" s="20"/>
      <c r="GNU3" s="20"/>
      <c r="GNV3" s="20"/>
      <c r="GNW3" s="20"/>
      <c r="GNX3" s="20"/>
      <c r="GNY3" s="20"/>
      <c r="GNZ3" s="20"/>
      <c r="GOA3" s="20"/>
      <c r="GOB3" s="20"/>
      <c r="GOC3" s="20"/>
      <c r="GOD3" s="20"/>
      <c r="GOE3" s="20"/>
      <c r="GOF3" s="20"/>
      <c r="GOG3" s="20"/>
      <c r="GOH3" s="20"/>
      <c r="GOI3" s="20"/>
      <c r="GOJ3" s="20"/>
      <c r="GOK3" s="20"/>
      <c r="GOL3" s="20"/>
      <c r="GOM3" s="20"/>
      <c r="GON3" s="20"/>
      <c r="GOO3" s="20"/>
      <c r="GOP3" s="20"/>
      <c r="GOQ3" s="20"/>
      <c r="GOR3" s="20"/>
      <c r="GOS3" s="20"/>
      <c r="GOT3" s="20"/>
      <c r="GOU3" s="20"/>
      <c r="GOV3" s="20"/>
      <c r="GOW3" s="20"/>
      <c r="GOX3" s="20"/>
      <c r="GOY3" s="20"/>
      <c r="GOZ3" s="20"/>
      <c r="GPA3" s="20"/>
      <c r="GPB3" s="20"/>
      <c r="GPC3" s="20"/>
      <c r="GPD3" s="20"/>
      <c r="GPE3" s="20"/>
      <c r="GPF3" s="20"/>
      <c r="GPG3" s="20"/>
      <c r="GPH3" s="20"/>
      <c r="GPI3" s="20"/>
      <c r="GPJ3" s="20"/>
      <c r="GPK3" s="20"/>
      <c r="GPL3" s="20"/>
      <c r="GPM3" s="20"/>
      <c r="GPN3" s="20"/>
      <c r="GPO3" s="20"/>
      <c r="GPP3" s="20"/>
      <c r="GPQ3" s="20"/>
      <c r="GPR3" s="20"/>
      <c r="GPS3" s="20"/>
      <c r="GPT3" s="20"/>
      <c r="GPU3" s="20"/>
      <c r="GPV3" s="20"/>
      <c r="GPW3" s="20"/>
      <c r="GPX3" s="20"/>
      <c r="GPY3" s="20"/>
      <c r="GPZ3" s="20"/>
      <c r="GQA3" s="20"/>
      <c r="GQB3" s="20"/>
      <c r="GQC3" s="20"/>
      <c r="GQD3" s="20"/>
      <c r="GQE3" s="20"/>
      <c r="GQF3" s="20"/>
      <c r="GQG3" s="20"/>
      <c r="GQH3" s="20"/>
      <c r="GQI3" s="20"/>
      <c r="GQJ3" s="20"/>
      <c r="GQK3" s="20"/>
      <c r="GQL3" s="20"/>
      <c r="GQM3" s="20"/>
      <c r="GQN3" s="20"/>
      <c r="GQO3" s="20"/>
      <c r="GQP3" s="20"/>
      <c r="GQQ3" s="20"/>
      <c r="GQR3" s="20"/>
      <c r="GQS3" s="20"/>
      <c r="GQT3" s="20"/>
      <c r="GQU3" s="20"/>
      <c r="GQV3" s="20"/>
      <c r="GQW3" s="20"/>
      <c r="GQX3" s="20"/>
      <c r="GQY3" s="20"/>
      <c r="GQZ3" s="20"/>
      <c r="GRA3" s="20"/>
      <c r="GRB3" s="20"/>
      <c r="GRC3" s="20"/>
      <c r="GRD3" s="20"/>
      <c r="GRE3" s="20"/>
      <c r="GRF3" s="20"/>
      <c r="GRG3" s="20"/>
      <c r="GRH3" s="20"/>
      <c r="GRI3" s="20"/>
      <c r="GRJ3" s="20"/>
      <c r="GRK3" s="20"/>
      <c r="GRL3" s="20"/>
      <c r="GRM3" s="20"/>
      <c r="GRN3" s="20"/>
      <c r="GRO3" s="20"/>
      <c r="GRP3" s="20"/>
      <c r="GRQ3" s="20"/>
      <c r="GRR3" s="20"/>
      <c r="GRS3" s="20"/>
      <c r="GRT3" s="20"/>
      <c r="GRU3" s="20"/>
      <c r="GRV3" s="20"/>
      <c r="GRW3" s="20"/>
      <c r="GRX3" s="20"/>
      <c r="GRY3" s="20"/>
      <c r="GRZ3" s="20"/>
      <c r="GSA3" s="20"/>
      <c r="GSB3" s="20"/>
      <c r="GSC3" s="20"/>
      <c r="GSD3" s="20"/>
      <c r="GSE3" s="20"/>
      <c r="GSF3" s="20"/>
      <c r="GSG3" s="20"/>
      <c r="GSH3" s="20"/>
      <c r="GSI3" s="20"/>
      <c r="GSJ3" s="20"/>
      <c r="GSK3" s="20"/>
      <c r="GSL3" s="20"/>
      <c r="GSM3" s="20"/>
      <c r="GSN3" s="20"/>
      <c r="GSO3" s="20"/>
      <c r="GSP3" s="20"/>
      <c r="GSQ3" s="20"/>
      <c r="GSR3" s="20"/>
      <c r="GSS3" s="20"/>
      <c r="GST3" s="20"/>
      <c r="GSU3" s="20"/>
      <c r="GSV3" s="20"/>
      <c r="GSW3" s="20"/>
      <c r="GSX3" s="20"/>
      <c r="GSY3" s="20"/>
      <c r="GSZ3" s="20"/>
      <c r="GTA3" s="20"/>
      <c r="GTB3" s="20"/>
      <c r="GTC3" s="20"/>
      <c r="GTD3" s="20"/>
      <c r="GTE3" s="20"/>
      <c r="GTF3" s="20"/>
      <c r="GTG3" s="20"/>
      <c r="GTH3" s="20"/>
      <c r="GTI3" s="20"/>
      <c r="GTJ3" s="20"/>
      <c r="GTK3" s="20"/>
      <c r="GTL3" s="20"/>
      <c r="GTM3" s="20"/>
      <c r="GTN3" s="20"/>
      <c r="GTO3" s="20"/>
      <c r="GTP3" s="20"/>
      <c r="GTQ3" s="20"/>
      <c r="GTR3" s="20"/>
      <c r="GTS3" s="20"/>
      <c r="GTT3" s="20"/>
      <c r="GTU3" s="20"/>
      <c r="GTV3" s="20"/>
      <c r="GTW3" s="20"/>
      <c r="GTX3" s="20"/>
      <c r="GTY3" s="20"/>
      <c r="GTZ3" s="20"/>
      <c r="GUA3" s="20"/>
      <c r="GUB3" s="20"/>
      <c r="GUC3" s="20"/>
      <c r="GUD3" s="20"/>
      <c r="GUE3" s="20"/>
      <c r="GUF3" s="20"/>
      <c r="GUG3" s="20"/>
      <c r="GUH3" s="20"/>
      <c r="GUI3" s="20"/>
      <c r="GUJ3" s="20"/>
      <c r="GUK3" s="20"/>
      <c r="GUL3" s="20"/>
      <c r="GUM3" s="20"/>
      <c r="GUN3" s="20"/>
      <c r="GUO3" s="20"/>
      <c r="GUP3" s="20"/>
      <c r="GUQ3" s="20"/>
      <c r="GUR3" s="20"/>
      <c r="GUS3" s="20"/>
      <c r="GUT3" s="20"/>
      <c r="GUU3" s="20"/>
      <c r="GUV3" s="20"/>
      <c r="GUW3" s="20"/>
      <c r="GUX3" s="20"/>
      <c r="GUY3" s="20"/>
      <c r="GUZ3" s="20"/>
      <c r="GVA3" s="20"/>
      <c r="GVB3" s="20"/>
      <c r="GVC3" s="20"/>
      <c r="GVD3" s="20"/>
      <c r="GVE3" s="20"/>
      <c r="GVF3" s="20"/>
      <c r="GVG3" s="20"/>
      <c r="GVH3" s="20"/>
      <c r="GVI3" s="20"/>
      <c r="GVJ3" s="20"/>
      <c r="GVK3" s="20"/>
      <c r="GVL3" s="20"/>
      <c r="GVM3" s="20"/>
      <c r="GVN3" s="20"/>
      <c r="GVO3" s="20"/>
      <c r="GVP3" s="20"/>
      <c r="GVQ3" s="20"/>
      <c r="GVR3" s="20"/>
      <c r="GVS3" s="20"/>
      <c r="GVT3" s="20"/>
      <c r="GVU3" s="20"/>
      <c r="GVV3" s="20"/>
      <c r="GVW3" s="20"/>
      <c r="GVX3" s="20"/>
      <c r="GVY3" s="20"/>
      <c r="GVZ3" s="20"/>
      <c r="GWA3" s="20"/>
      <c r="GWB3" s="20"/>
      <c r="GWC3" s="20"/>
      <c r="GWD3" s="20"/>
      <c r="GWE3" s="20"/>
      <c r="GWF3" s="20"/>
      <c r="GWG3" s="20"/>
      <c r="GWH3" s="20"/>
      <c r="GWI3" s="20"/>
      <c r="GWJ3" s="20"/>
      <c r="GWK3" s="20"/>
      <c r="GWL3" s="20"/>
      <c r="GWM3" s="20"/>
      <c r="GWN3" s="20"/>
      <c r="GWO3" s="20"/>
      <c r="GWP3" s="20"/>
      <c r="GWQ3" s="20"/>
      <c r="GWR3" s="20"/>
      <c r="GWS3" s="20"/>
      <c r="GWT3" s="20"/>
      <c r="GWU3" s="20"/>
      <c r="GWV3" s="20"/>
      <c r="GWW3" s="20"/>
      <c r="GWX3" s="20"/>
      <c r="GWY3" s="20"/>
      <c r="GWZ3" s="20"/>
      <c r="GXA3" s="20"/>
      <c r="GXB3" s="20"/>
      <c r="GXC3" s="20"/>
      <c r="GXD3" s="20"/>
      <c r="GXE3" s="20"/>
      <c r="GXF3" s="20"/>
      <c r="GXG3" s="20"/>
      <c r="GXH3" s="20"/>
      <c r="GXI3" s="20"/>
      <c r="GXJ3" s="20"/>
      <c r="GXK3" s="20"/>
      <c r="GXL3" s="20"/>
      <c r="GXM3" s="20"/>
      <c r="GXN3" s="20"/>
      <c r="GXO3" s="20"/>
      <c r="GXP3" s="20"/>
      <c r="GXQ3" s="20"/>
      <c r="GXR3" s="20"/>
      <c r="GXS3" s="20"/>
      <c r="GXT3" s="20"/>
      <c r="GXU3" s="20"/>
      <c r="GXV3" s="20"/>
      <c r="GXW3" s="20"/>
      <c r="GXX3" s="20"/>
      <c r="GXY3" s="20"/>
      <c r="GXZ3" s="20"/>
      <c r="GYA3" s="20"/>
      <c r="GYB3" s="20"/>
      <c r="GYC3" s="20"/>
      <c r="GYD3" s="20"/>
      <c r="GYE3" s="20"/>
      <c r="GYF3" s="20"/>
      <c r="GYG3" s="20"/>
      <c r="GYH3" s="20"/>
      <c r="GYI3" s="20"/>
      <c r="GYJ3" s="20"/>
      <c r="GYK3" s="20"/>
      <c r="GYL3" s="20"/>
      <c r="GYM3" s="20"/>
      <c r="GYN3" s="20"/>
      <c r="GYO3" s="20"/>
      <c r="GYP3" s="20"/>
      <c r="GYQ3" s="20"/>
      <c r="GYR3" s="20"/>
      <c r="GYS3" s="20"/>
      <c r="GYT3" s="20"/>
      <c r="GYU3" s="20"/>
      <c r="GYV3" s="20"/>
      <c r="GYW3" s="20"/>
      <c r="GYX3" s="20"/>
      <c r="GYY3" s="20"/>
      <c r="GYZ3" s="20"/>
      <c r="GZA3" s="20"/>
      <c r="GZB3" s="20"/>
      <c r="GZC3" s="20"/>
      <c r="GZD3" s="20"/>
      <c r="GZE3" s="20"/>
      <c r="GZF3" s="20"/>
      <c r="GZG3" s="20"/>
      <c r="GZH3" s="20"/>
      <c r="GZI3" s="20"/>
      <c r="GZJ3" s="20"/>
      <c r="GZK3" s="20"/>
      <c r="GZL3" s="20"/>
      <c r="GZM3" s="20"/>
      <c r="GZN3" s="20"/>
      <c r="GZO3" s="20"/>
      <c r="GZP3" s="20"/>
      <c r="GZQ3" s="20"/>
      <c r="GZR3" s="20"/>
      <c r="GZS3" s="20"/>
      <c r="GZT3" s="20"/>
      <c r="GZU3" s="20"/>
      <c r="GZV3" s="20"/>
      <c r="GZW3" s="20"/>
      <c r="GZX3" s="20"/>
      <c r="GZY3" s="20"/>
      <c r="GZZ3" s="20"/>
      <c r="HAA3" s="20"/>
      <c r="HAB3" s="20"/>
      <c r="HAC3" s="20"/>
      <c r="HAD3" s="20"/>
      <c r="HAE3" s="20"/>
      <c r="HAF3" s="20"/>
      <c r="HAG3" s="20"/>
      <c r="HAH3" s="20"/>
      <c r="HAI3" s="20"/>
      <c r="HAJ3" s="20"/>
      <c r="HAK3" s="20"/>
      <c r="HAL3" s="20"/>
      <c r="HAM3" s="20"/>
      <c r="HAN3" s="20"/>
      <c r="HAO3" s="20"/>
      <c r="HAP3" s="20"/>
      <c r="HAQ3" s="20"/>
      <c r="HAR3" s="20"/>
      <c r="HAS3" s="20"/>
      <c r="HAT3" s="20"/>
      <c r="HAU3" s="20"/>
      <c r="HAV3" s="20"/>
      <c r="HAW3" s="20"/>
      <c r="HAX3" s="20"/>
      <c r="HAY3" s="20"/>
      <c r="HAZ3" s="20"/>
      <c r="HBA3" s="20"/>
      <c r="HBB3" s="20"/>
      <c r="HBC3" s="20"/>
      <c r="HBD3" s="20"/>
      <c r="HBE3" s="20"/>
      <c r="HBF3" s="20"/>
      <c r="HBG3" s="20"/>
      <c r="HBH3" s="20"/>
      <c r="HBI3" s="20"/>
      <c r="HBJ3" s="20"/>
      <c r="HBK3" s="20"/>
      <c r="HBL3" s="20"/>
      <c r="HBM3" s="20"/>
      <c r="HBN3" s="20"/>
      <c r="HBO3" s="20"/>
      <c r="HBP3" s="20"/>
      <c r="HBQ3" s="20"/>
      <c r="HBR3" s="20"/>
      <c r="HBS3" s="20"/>
      <c r="HBT3" s="20"/>
      <c r="HBU3" s="20"/>
      <c r="HBV3" s="20"/>
      <c r="HBW3" s="20"/>
      <c r="HBX3" s="20"/>
      <c r="HBY3" s="20"/>
      <c r="HBZ3" s="20"/>
      <c r="HCA3" s="20"/>
      <c r="HCB3" s="20"/>
      <c r="HCC3" s="20"/>
      <c r="HCD3" s="20"/>
      <c r="HCE3" s="20"/>
      <c r="HCF3" s="20"/>
      <c r="HCG3" s="20"/>
      <c r="HCH3" s="20"/>
      <c r="HCI3" s="20"/>
      <c r="HCJ3" s="20"/>
      <c r="HCK3" s="20"/>
      <c r="HCL3" s="20"/>
      <c r="HCM3" s="20"/>
      <c r="HCN3" s="20"/>
      <c r="HCO3" s="20"/>
      <c r="HCP3" s="20"/>
      <c r="HCQ3" s="20"/>
      <c r="HCR3" s="20"/>
      <c r="HCS3" s="20"/>
      <c r="HCT3" s="20"/>
      <c r="HCU3" s="20"/>
      <c r="HCV3" s="20"/>
      <c r="HCW3" s="20"/>
      <c r="HCX3" s="20"/>
      <c r="HCY3" s="20"/>
      <c r="HCZ3" s="20"/>
      <c r="HDA3" s="20"/>
      <c r="HDB3" s="20"/>
      <c r="HDC3" s="20"/>
      <c r="HDD3" s="20"/>
      <c r="HDE3" s="20"/>
      <c r="HDF3" s="20"/>
      <c r="HDG3" s="20"/>
      <c r="HDH3" s="20"/>
      <c r="HDI3" s="20"/>
      <c r="HDJ3" s="20"/>
      <c r="HDK3" s="20"/>
      <c r="HDL3" s="20"/>
      <c r="HDM3" s="20"/>
      <c r="HDN3" s="20"/>
      <c r="HDO3" s="20"/>
      <c r="HDP3" s="20"/>
      <c r="HDQ3" s="20"/>
      <c r="HDR3" s="20"/>
      <c r="HDS3" s="20"/>
      <c r="HDT3" s="20"/>
      <c r="HDU3" s="20"/>
      <c r="HDV3" s="20"/>
      <c r="HDW3" s="20"/>
      <c r="HDX3" s="20"/>
      <c r="HDY3" s="20"/>
      <c r="HDZ3" s="20"/>
      <c r="HEA3" s="20"/>
      <c r="HEB3" s="20"/>
      <c r="HEC3" s="20"/>
      <c r="HED3" s="20"/>
      <c r="HEE3" s="20"/>
      <c r="HEF3" s="20"/>
      <c r="HEG3" s="20"/>
      <c r="HEH3" s="20"/>
      <c r="HEI3" s="20"/>
      <c r="HEJ3" s="20"/>
      <c r="HEK3" s="20"/>
      <c r="HEL3" s="20"/>
      <c r="HEM3" s="20"/>
      <c r="HEN3" s="20"/>
      <c r="HEO3" s="20"/>
      <c r="HEP3" s="20"/>
      <c r="HEQ3" s="20"/>
      <c r="HER3" s="20"/>
      <c r="HES3" s="20"/>
      <c r="HET3" s="20"/>
      <c r="HEU3" s="20"/>
      <c r="HEV3" s="20"/>
      <c r="HEW3" s="20"/>
      <c r="HEX3" s="20"/>
      <c r="HEY3" s="20"/>
      <c r="HEZ3" s="20"/>
      <c r="HFA3" s="20"/>
      <c r="HFB3" s="20"/>
      <c r="HFC3" s="20"/>
      <c r="HFD3" s="20"/>
      <c r="HFE3" s="20"/>
      <c r="HFF3" s="20"/>
      <c r="HFG3" s="20"/>
      <c r="HFH3" s="20"/>
      <c r="HFI3" s="20"/>
      <c r="HFJ3" s="20"/>
      <c r="HFK3" s="20"/>
      <c r="HFL3" s="20"/>
      <c r="HFM3" s="20"/>
      <c r="HFN3" s="20"/>
      <c r="HFO3" s="20"/>
      <c r="HFP3" s="20"/>
      <c r="HFQ3" s="20"/>
      <c r="HFR3" s="20"/>
      <c r="HFS3" s="20"/>
      <c r="HFT3" s="20"/>
      <c r="HFU3" s="20"/>
      <c r="HFV3" s="20"/>
      <c r="HFW3" s="20"/>
      <c r="HFX3" s="20"/>
      <c r="HFY3" s="20"/>
      <c r="HFZ3" s="20"/>
      <c r="HGA3" s="20"/>
      <c r="HGB3" s="20"/>
      <c r="HGC3" s="20"/>
      <c r="HGD3" s="20"/>
      <c r="HGE3" s="20"/>
      <c r="HGF3" s="20"/>
      <c r="HGG3" s="20"/>
      <c r="HGH3" s="20"/>
      <c r="HGI3" s="20"/>
      <c r="HGJ3" s="20"/>
      <c r="HGK3" s="20"/>
      <c r="HGL3" s="20"/>
      <c r="HGM3" s="20"/>
      <c r="HGN3" s="20"/>
      <c r="HGO3" s="20"/>
      <c r="HGP3" s="20"/>
      <c r="HGQ3" s="20"/>
      <c r="HGR3" s="20"/>
      <c r="HGS3" s="20"/>
      <c r="HGT3" s="20"/>
      <c r="HGU3" s="20"/>
      <c r="HGV3" s="20"/>
      <c r="HGW3" s="20"/>
      <c r="HGX3" s="20"/>
      <c r="HGY3" s="20"/>
      <c r="HGZ3" s="20"/>
      <c r="HHA3" s="20"/>
      <c r="HHB3" s="20"/>
      <c r="HHC3" s="20"/>
      <c r="HHD3" s="20"/>
      <c r="HHE3" s="20"/>
      <c r="HHF3" s="20"/>
      <c r="HHG3" s="20"/>
      <c r="HHH3" s="20"/>
      <c r="HHI3" s="20"/>
      <c r="HHJ3" s="20"/>
      <c r="HHK3" s="20"/>
      <c r="HHL3" s="20"/>
      <c r="HHM3" s="20"/>
      <c r="HHN3" s="20"/>
      <c r="HHO3" s="20"/>
      <c r="HHP3" s="20"/>
      <c r="HHQ3" s="20"/>
      <c r="HHR3" s="20"/>
      <c r="HHS3" s="20"/>
      <c r="HHT3" s="20"/>
      <c r="HHU3" s="20"/>
      <c r="HHV3" s="20"/>
      <c r="HHW3" s="20"/>
      <c r="HHX3" s="20"/>
      <c r="HHY3" s="20"/>
      <c r="HHZ3" s="20"/>
      <c r="HIA3" s="20"/>
      <c r="HIB3" s="20"/>
      <c r="HIC3" s="20"/>
      <c r="HID3" s="20"/>
      <c r="HIE3" s="20"/>
      <c r="HIF3" s="20"/>
      <c r="HIG3" s="20"/>
      <c r="HIH3" s="20"/>
      <c r="HII3" s="20"/>
      <c r="HIJ3" s="20"/>
      <c r="HIK3" s="20"/>
      <c r="HIL3" s="20"/>
      <c r="HIM3" s="20"/>
      <c r="HIN3" s="20"/>
      <c r="HIO3" s="20"/>
      <c r="HIP3" s="20"/>
      <c r="HIQ3" s="20"/>
      <c r="HIR3" s="20"/>
      <c r="HIS3" s="20"/>
      <c r="HIT3" s="20"/>
      <c r="HIU3" s="20"/>
      <c r="HIV3" s="20"/>
      <c r="HIW3" s="20"/>
      <c r="HIX3" s="20"/>
      <c r="HIY3" s="20"/>
      <c r="HIZ3" s="20"/>
      <c r="HJA3" s="20"/>
      <c r="HJB3" s="20"/>
      <c r="HJC3" s="20"/>
      <c r="HJD3" s="20"/>
      <c r="HJE3" s="20"/>
      <c r="HJF3" s="20"/>
      <c r="HJG3" s="20"/>
      <c r="HJH3" s="20"/>
      <c r="HJI3" s="20"/>
      <c r="HJJ3" s="20"/>
      <c r="HJK3" s="20"/>
      <c r="HJL3" s="20"/>
      <c r="HJM3" s="20"/>
      <c r="HJN3" s="20"/>
      <c r="HJO3" s="20"/>
      <c r="HJP3" s="20"/>
      <c r="HJQ3" s="20"/>
      <c r="HJR3" s="20"/>
      <c r="HJS3" s="20"/>
      <c r="HJT3" s="20"/>
      <c r="HJU3" s="20"/>
      <c r="HJV3" s="20"/>
      <c r="HJW3" s="20"/>
      <c r="HJX3" s="20"/>
      <c r="HJY3" s="20"/>
      <c r="HJZ3" s="20"/>
      <c r="HKA3" s="20"/>
      <c r="HKB3" s="20"/>
      <c r="HKC3" s="20"/>
      <c r="HKD3" s="20"/>
      <c r="HKE3" s="20"/>
      <c r="HKF3" s="20"/>
      <c r="HKG3" s="20"/>
      <c r="HKH3" s="20"/>
      <c r="HKI3" s="20"/>
      <c r="HKJ3" s="20"/>
      <c r="HKK3" s="20"/>
      <c r="HKL3" s="20"/>
      <c r="HKM3" s="20"/>
      <c r="HKN3" s="20"/>
      <c r="HKO3" s="20"/>
      <c r="HKP3" s="20"/>
      <c r="HKQ3" s="20"/>
      <c r="HKR3" s="20"/>
      <c r="HKS3" s="20"/>
      <c r="HKT3" s="20"/>
      <c r="HKU3" s="20"/>
      <c r="HKV3" s="20"/>
      <c r="HKW3" s="20"/>
      <c r="HKX3" s="20"/>
      <c r="HKY3" s="20"/>
      <c r="HKZ3" s="20"/>
      <c r="HLA3" s="20"/>
      <c r="HLB3" s="20"/>
      <c r="HLC3" s="20"/>
      <c r="HLD3" s="20"/>
      <c r="HLE3" s="20"/>
      <c r="HLF3" s="20"/>
      <c r="HLG3" s="20"/>
      <c r="HLH3" s="20"/>
      <c r="HLI3" s="20"/>
      <c r="HLJ3" s="20"/>
      <c r="HLK3" s="20"/>
      <c r="HLL3" s="20"/>
      <c r="HLM3" s="20"/>
      <c r="HLN3" s="20"/>
      <c r="HLO3" s="20"/>
      <c r="HLP3" s="20"/>
      <c r="HLQ3" s="20"/>
      <c r="HLR3" s="20"/>
      <c r="HLS3" s="20"/>
      <c r="HLT3" s="20"/>
      <c r="HLU3" s="20"/>
      <c r="HLV3" s="20"/>
      <c r="HLW3" s="20"/>
      <c r="HLX3" s="20"/>
      <c r="HLY3" s="20"/>
      <c r="HLZ3" s="20"/>
      <c r="HMA3" s="20"/>
      <c r="HMB3" s="20"/>
      <c r="HMC3" s="20"/>
      <c r="HMD3" s="20"/>
      <c r="HME3" s="20"/>
      <c r="HMF3" s="20"/>
      <c r="HMG3" s="20"/>
      <c r="HMH3" s="20"/>
      <c r="HMI3" s="20"/>
      <c r="HMJ3" s="20"/>
      <c r="HMK3" s="20"/>
      <c r="HML3" s="20"/>
      <c r="HMM3" s="20"/>
      <c r="HMN3" s="20"/>
      <c r="HMO3" s="20"/>
      <c r="HMP3" s="20"/>
      <c r="HMQ3" s="20"/>
      <c r="HMR3" s="20"/>
      <c r="HMS3" s="20"/>
      <c r="HMT3" s="20"/>
      <c r="HMU3" s="20"/>
      <c r="HMV3" s="20"/>
      <c r="HMW3" s="20"/>
      <c r="HMX3" s="20"/>
      <c r="HMY3" s="20"/>
      <c r="HMZ3" s="20"/>
      <c r="HNA3" s="20"/>
      <c r="HNB3" s="20"/>
      <c r="HNC3" s="20"/>
      <c r="HND3" s="20"/>
      <c r="HNE3" s="20"/>
      <c r="HNF3" s="20"/>
      <c r="HNG3" s="20"/>
      <c r="HNH3" s="20"/>
      <c r="HNI3" s="20"/>
      <c r="HNJ3" s="20"/>
      <c r="HNK3" s="20"/>
      <c r="HNL3" s="20"/>
      <c r="HNM3" s="20"/>
      <c r="HNN3" s="20"/>
      <c r="HNO3" s="20"/>
      <c r="HNP3" s="20"/>
      <c r="HNQ3" s="20"/>
      <c r="HNR3" s="20"/>
      <c r="HNS3" s="20"/>
      <c r="HNT3" s="20"/>
      <c r="HNU3" s="20"/>
      <c r="HNV3" s="20"/>
      <c r="HNW3" s="20"/>
      <c r="HNX3" s="20"/>
      <c r="HNY3" s="20"/>
      <c r="HNZ3" s="20"/>
      <c r="HOA3" s="20"/>
      <c r="HOB3" s="20"/>
      <c r="HOC3" s="20"/>
      <c r="HOD3" s="20"/>
      <c r="HOE3" s="20"/>
      <c r="HOF3" s="20"/>
      <c r="HOG3" s="20"/>
      <c r="HOH3" s="20"/>
      <c r="HOI3" s="20"/>
      <c r="HOJ3" s="20"/>
      <c r="HOK3" s="20"/>
      <c r="HOL3" s="20"/>
      <c r="HOM3" s="20"/>
      <c r="HON3" s="20"/>
      <c r="HOO3" s="20"/>
      <c r="HOP3" s="20"/>
      <c r="HOQ3" s="20"/>
      <c r="HOR3" s="20"/>
      <c r="HOS3" s="20"/>
      <c r="HOT3" s="20"/>
      <c r="HOU3" s="20"/>
      <c r="HOV3" s="20"/>
      <c r="HOW3" s="20"/>
      <c r="HOX3" s="20"/>
      <c r="HOY3" s="20"/>
      <c r="HOZ3" s="20"/>
      <c r="HPA3" s="20"/>
      <c r="HPB3" s="20"/>
      <c r="HPC3" s="20"/>
      <c r="HPD3" s="20"/>
      <c r="HPE3" s="20"/>
      <c r="HPF3" s="20"/>
      <c r="HPG3" s="20"/>
      <c r="HPH3" s="20"/>
      <c r="HPI3" s="20"/>
      <c r="HPJ3" s="20"/>
      <c r="HPK3" s="20"/>
      <c r="HPL3" s="20"/>
      <c r="HPM3" s="20"/>
      <c r="HPN3" s="20"/>
      <c r="HPO3" s="20"/>
      <c r="HPP3" s="20"/>
      <c r="HPQ3" s="20"/>
      <c r="HPR3" s="20"/>
      <c r="HPS3" s="20"/>
      <c r="HPT3" s="20"/>
      <c r="HPU3" s="20"/>
      <c r="HPV3" s="20"/>
      <c r="HPW3" s="20"/>
      <c r="HPX3" s="20"/>
      <c r="HPY3" s="20"/>
      <c r="HPZ3" s="20"/>
      <c r="HQA3" s="20"/>
      <c r="HQB3" s="20"/>
      <c r="HQC3" s="20"/>
      <c r="HQD3" s="20"/>
      <c r="HQE3" s="20"/>
      <c r="HQF3" s="20"/>
      <c r="HQG3" s="20"/>
      <c r="HQH3" s="20"/>
      <c r="HQI3" s="20"/>
      <c r="HQJ3" s="20"/>
      <c r="HQK3" s="20"/>
      <c r="HQL3" s="20"/>
      <c r="HQM3" s="20"/>
      <c r="HQN3" s="20"/>
      <c r="HQO3" s="20"/>
      <c r="HQP3" s="20"/>
      <c r="HQQ3" s="20"/>
      <c r="HQR3" s="20"/>
      <c r="HQS3" s="20"/>
      <c r="HQT3" s="20"/>
      <c r="HQU3" s="20"/>
      <c r="HQV3" s="20"/>
      <c r="HQW3" s="20"/>
      <c r="HQX3" s="20"/>
      <c r="HQY3" s="20"/>
      <c r="HQZ3" s="20"/>
      <c r="HRA3" s="20"/>
      <c r="HRB3" s="20"/>
      <c r="HRC3" s="20"/>
      <c r="HRD3" s="20"/>
      <c r="HRE3" s="20"/>
      <c r="HRF3" s="20"/>
      <c r="HRG3" s="20"/>
      <c r="HRH3" s="20"/>
      <c r="HRI3" s="20"/>
      <c r="HRJ3" s="20"/>
      <c r="HRK3" s="20"/>
      <c r="HRL3" s="20"/>
      <c r="HRM3" s="20"/>
      <c r="HRN3" s="20"/>
      <c r="HRO3" s="20"/>
      <c r="HRP3" s="20"/>
      <c r="HRQ3" s="20"/>
      <c r="HRR3" s="20"/>
      <c r="HRS3" s="20"/>
      <c r="HRT3" s="20"/>
      <c r="HRU3" s="20"/>
      <c r="HRV3" s="20"/>
      <c r="HRW3" s="20"/>
      <c r="HRX3" s="20"/>
      <c r="HRY3" s="20"/>
      <c r="HRZ3" s="20"/>
      <c r="HSA3" s="20"/>
      <c r="HSB3" s="20"/>
      <c r="HSC3" s="20"/>
      <c r="HSD3" s="20"/>
      <c r="HSE3" s="20"/>
      <c r="HSF3" s="20"/>
      <c r="HSG3" s="20"/>
      <c r="HSH3" s="20"/>
      <c r="HSI3" s="20"/>
      <c r="HSJ3" s="20"/>
      <c r="HSK3" s="20"/>
      <c r="HSL3" s="20"/>
      <c r="HSM3" s="20"/>
      <c r="HSN3" s="20"/>
      <c r="HSO3" s="20"/>
      <c r="HSP3" s="20"/>
      <c r="HSQ3" s="20"/>
      <c r="HSR3" s="20"/>
      <c r="HSS3" s="20"/>
      <c r="HST3" s="20"/>
      <c r="HSU3" s="20"/>
      <c r="HSV3" s="20"/>
      <c r="HSW3" s="20"/>
      <c r="HSX3" s="20"/>
      <c r="HSY3" s="20"/>
      <c r="HSZ3" s="20"/>
      <c r="HTA3" s="20"/>
      <c r="HTB3" s="20"/>
      <c r="HTC3" s="20"/>
      <c r="HTD3" s="20"/>
      <c r="HTE3" s="20"/>
      <c r="HTF3" s="20"/>
      <c r="HTG3" s="20"/>
      <c r="HTH3" s="20"/>
      <c r="HTI3" s="20"/>
      <c r="HTJ3" s="20"/>
      <c r="HTK3" s="20"/>
      <c r="HTL3" s="20"/>
      <c r="HTM3" s="20"/>
      <c r="HTN3" s="20"/>
      <c r="HTO3" s="20"/>
      <c r="HTP3" s="20"/>
      <c r="HTQ3" s="20"/>
      <c r="HTR3" s="20"/>
      <c r="HTS3" s="20"/>
      <c r="HTT3" s="20"/>
      <c r="HTU3" s="20"/>
      <c r="HTV3" s="20"/>
      <c r="HTW3" s="20"/>
      <c r="HTX3" s="20"/>
      <c r="HTY3" s="20"/>
      <c r="HTZ3" s="20"/>
      <c r="HUA3" s="20"/>
      <c r="HUB3" s="20"/>
      <c r="HUC3" s="20"/>
      <c r="HUD3" s="20"/>
      <c r="HUE3" s="20"/>
      <c r="HUF3" s="20"/>
      <c r="HUG3" s="20"/>
      <c r="HUH3" s="20"/>
      <c r="HUI3" s="20"/>
      <c r="HUJ3" s="20"/>
      <c r="HUK3" s="20"/>
      <c r="HUL3" s="20"/>
      <c r="HUM3" s="20"/>
      <c r="HUN3" s="20"/>
      <c r="HUO3" s="20"/>
      <c r="HUP3" s="20"/>
      <c r="HUQ3" s="20"/>
      <c r="HUR3" s="20"/>
      <c r="HUS3" s="20"/>
      <c r="HUT3" s="20"/>
      <c r="HUU3" s="20"/>
      <c r="HUV3" s="20"/>
      <c r="HUW3" s="20"/>
      <c r="HUX3" s="20"/>
      <c r="HUY3" s="20"/>
      <c r="HUZ3" s="20"/>
      <c r="HVA3" s="20"/>
      <c r="HVB3" s="20"/>
      <c r="HVC3" s="20"/>
      <c r="HVD3" s="20"/>
      <c r="HVE3" s="20"/>
      <c r="HVF3" s="20"/>
      <c r="HVG3" s="20"/>
      <c r="HVH3" s="20"/>
      <c r="HVI3" s="20"/>
      <c r="HVJ3" s="20"/>
      <c r="HVK3" s="20"/>
      <c r="HVL3" s="20"/>
      <c r="HVM3" s="20"/>
      <c r="HVN3" s="20"/>
      <c r="HVO3" s="20"/>
      <c r="HVP3" s="20"/>
      <c r="HVQ3" s="20"/>
      <c r="HVR3" s="20"/>
      <c r="HVS3" s="20"/>
      <c r="HVT3" s="20"/>
      <c r="HVU3" s="20"/>
      <c r="HVV3" s="20"/>
      <c r="HVW3" s="20"/>
      <c r="HVX3" s="20"/>
      <c r="HVY3" s="20"/>
      <c r="HVZ3" s="20"/>
      <c r="HWA3" s="20"/>
      <c r="HWB3" s="20"/>
      <c r="HWC3" s="20"/>
      <c r="HWD3" s="20"/>
      <c r="HWE3" s="20"/>
      <c r="HWF3" s="20"/>
      <c r="HWG3" s="20"/>
      <c r="HWH3" s="20"/>
      <c r="HWI3" s="20"/>
      <c r="HWJ3" s="20"/>
      <c r="HWK3" s="20"/>
      <c r="HWL3" s="20"/>
      <c r="HWM3" s="20"/>
      <c r="HWN3" s="20"/>
      <c r="HWO3" s="20"/>
      <c r="HWP3" s="20"/>
      <c r="HWQ3" s="20"/>
      <c r="HWR3" s="20"/>
      <c r="HWS3" s="20"/>
      <c r="HWT3" s="20"/>
      <c r="HWU3" s="20"/>
      <c r="HWV3" s="20"/>
      <c r="HWW3" s="20"/>
      <c r="HWX3" s="20"/>
      <c r="HWY3" s="20"/>
      <c r="HWZ3" s="20"/>
      <c r="HXA3" s="20"/>
      <c r="HXB3" s="20"/>
      <c r="HXC3" s="20"/>
      <c r="HXD3" s="20"/>
      <c r="HXE3" s="20"/>
      <c r="HXF3" s="20"/>
      <c r="HXG3" s="20"/>
      <c r="HXH3" s="20"/>
      <c r="HXI3" s="20"/>
      <c r="HXJ3" s="20"/>
      <c r="HXK3" s="20"/>
      <c r="HXL3" s="20"/>
      <c r="HXM3" s="20"/>
      <c r="HXN3" s="20"/>
      <c r="HXO3" s="20"/>
      <c r="HXP3" s="20"/>
      <c r="HXQ3" s="20"/>
      <c r="HXR3" s="20"/>
      <c r="HXS3" s="20"/>
      <c r="HXT3" s="20"/>
      <c r="HXU3" s="20"/>
      <c r="HXV3" s="20"/>
      <c r="HXW3" s="20"/>
      <c r="HXX3" s="20"/>
      <c r="HXY3" s="20"/>
      <c r="HXZ3" s="20"/>
      <c r="HYA3" s="20"/>
      <c r="HYB3" s="20"/>
      <c r="HYC3" s="20"/>
      <c r="HYD3" s="20"/>
      <c r="HYE3" s="20"/>
      <c r="HYF3" s="20"/>
      <c r="HYG3" s="20"/>
      <c r="HYH3" s="20"/>
      <c r="HYI3" s="20"/>
      <c r="HYJ3" s="20"/>
      <c r="HYK3" s="20"/>
      <c r="HYL3" s="20"/>
      <c r="HYM3" s="20"/>
      <c r="HYN3" s="20"/>
      <c r="HYO3" s="20"/>
      <c r="HYP3" s="20"/>
      <c r="HYQ3" s="20"/>
      <c r="HYR3" s="20"/>
      <c r="HYS3" s="20"/>
      <c r="HYT3" s="20"/>
      <c r="HYU3" s="20"/>
      <c r="HYV3" s="20"/>
      <c r="HYW3" s="20"/>
      <c r="HYX3" s="20"/>
      <c r="HYY3" s="20"/>
      <c r="HYZ3" s="20"/>
      <c r="HZA3" s="20"/>
      <c r="HZB3" s="20"/>
      <c r="HZC3" s="20"/>
      <c r="HZD3" s="20"/>
      <c r="HZE3" s="20"/>
      <c r="HZF3" s="20"/>
      <c r="HZG3" s="20"/>
      <c r="HZH3" s="20"/>
      <c r="HZI3" s="20"/>
      <c r="HZJ3" s="20"/>
      <c r="HZK3" s="20"/>
      <c r="HZL3" s="20"/>
      <c r="HZM3" s="20"/>
      <c r="HZN3" s="20"/>
      <c r="HZO3" s="20"/>
      <c r="HZP3" s="20"/>
      <c r="HZQ3" s="20"/>
      <c r="HZR3" s="20"/>
      <c r="HZS3" s="20"/>
      <c r="HZT3" s="20"/>
      <c r="HZU3" s="20"/>
      <c r="HZV3" s="20"/>
      <c r="HZW3" s="20"/>
      <c r="HZX3" s="20"/>
      <c r="HZY3" s="20"/>
      <c r="HZZ3" s="20"/>
      <c r="IAA3" s="20"/>
      <c r="IAB3" s="20"/>
      <c r="IAC3" s="20"/>
      <c r="IAD3" s="20"/>
      <c r="IAE3" s="20"/>
      <c r="IAF3" s="20"/>
      <c r="IAG3" s="20"/>
      <c r="IAH3" s="20"/>
      <c r="IAI3" s="20"/>
      <c r="IAJ3" s="20"/>
      <c r="IAK3" s="20"/>
      <c r="IAL3" s="20"/>
      <c r="IAM3" s="20"/>
      <c r="IAN3" s="20"/>
      <c r="IAO3" s="20"/>
      <c r="IAP3" s="20"/>
      <c r="IAQ3" s="20"/>
      <c r="IAR3" s="20"/>
      <c r="IAS3" s="20"/>
      <c r="IAT3" s="20"/>
      <c r="IAU3" s="20"/>
      <c r="IAV3" s="20"/>
      <c r="IAW3" s="20"/>
      <c r="IAX3" s="20"/>
      <c r="IAY3" s="20"/>
      <c r="IAZ3" s="20"/>
      <c r="IBA3" s="20"/>
      <c r="IBB3" s="20"/>
      <c r="IBC3" s="20"/>
      <c r="IBD3" s="20"/>
      <c r="IBE3" s="20"/>
      <c r="IBF3" s="20"/>
      <c r="IBG3" s="20"/>
      <c r="IBH3" s="20"/>
      <c r="IBI3" s="20"/>
      <c r="IBJ3" s="20"/>
      <c r="IBK3" s="20"/>
      <c r="IBL3" s="20"/>
      <c r="IBM3" s="20"/>
      <c r="IBN3" s="20"/>
      <c r="IBO3" s="20"/>
      <c r="IBP3" s="20"/>
      <c r="IBQ3" s="20"/>
      <c r="IBR3" s="20"/>
      <c r="IBS3" s="20"/>
      <c r="IBT3" s="20"/>
      <c r="IBU3" s="20"/>
      <c r="IBV3" s="20"/>
      <c r="IBW3" s="20"/>
      <c r="IBX3" s="20"/>
      <c r="IBY3" s="20"/>
      <c r="IBZ3" s="20"/>
      <c r="ICA3" s="20"/>
      <c r="ICB3" s="20"/>
      <c r="ICC3" s="20"/>
      <c r="ICD3" s="20"/>
      <c r="ICE3" s="20"/>
      <c r="ICF3" s="20"/>
      <c r="ICG3" s="20"/>
      <c r="ICH3" s="20"/>
      <c r="ICI3" s="20"/>
      <c r="ICJ3" s="20"/>
      <c r="ICK3" s="20"/>
      <c r="ICL3" s="20"/>
      <c r="ICM3" s="20"/>
      <c r="ICN3" s="20"/>
      <c r="ICO3" s="20"/>
      <c r="ICP3" s="20"/>
      <c r="ICQ3" s="20"/>
      <c r="ICR3" s="20"/>
      <c r="ICS3" s="20"/>
      <c r="ICT3" s="20"/>
      <c r="ICU3" s="20"/>
      <c r="ICV3" s="20"/>
      <c r="ICW3" s="20"/>
      <c r="ICX3" s="20"/>
      <c r="ICY3" s="20"/>
      <c r="ICZ3" s="20"/>
      <c r="IDA3" s="20"/>
      <c r="IDB3" s="20"/>
      <c r="IDC3" s="20"/>
      <c r="IDD3" s="20"/>
      <c r="IDE3" s="20"/>
      <c r="IDF3" s="20"/>
      <c r="IDG3" s="20"/>
      <c r="IDH3" s="20"/>
      <c r="IDI3" s="20"/>
      <c r="IDJ3" s="20"/>
      <c r="IDK3" s="20"/>
      <c r="IDL3" s="20"/>
      <c r="IDM3" s="20"/>
      <c r="IDN3" s="20"/>
      <c r="IDO3" s="20"/>
      <c r="IDP3" s="20"/>
      <c r="IDQ3" s="20"/>
      <c r="IDR3" s="20"/>
      <c r="IDS3" s="20"/>
      <c r="IDT3" s="20"/>
      <c r="IDU3" s="20"/>
      <c r="IDV3" s="20"/>
      <c r="IDW3" s="20"/>
      <c r="IDX3" s="20"/>
      <c r="IDY3" s="20"/>
      <c r="IDZ3" s="20"/>
      <c r="IEA3" s="20"/>
      <c r="IEB3" s="20"/>
      <c r="IEC3" s="20"/>
      <c r="IED3" s="20"/>
      <c r="IEE3" s="20"/>
      <c r="IEF3" s="20"/>
      <c r="IEG3" s="20"/>
      <c r="IEH3" s="20"/>
      <c r="IEI3" s="20"/>
      <c r="IEJ3" s="20"/>
      <c r="IEK3" s="20"/>
      <c r="IEL3" s="20"/>
      <c r="IEM3" s="20"/>
      <c r="IEN3" s="20"/>
      <c r="IEO3" s="20"/>
      <c r="IEP3" s="20"/>
      <c r="IEQ3" s="20"/>
      <c r="IER3" s="20"/>
      <c r="IES3" s="20"/>
      <c r="IET3" s="20"/>
      <c r="IEU3" s="20"/>
      <c r="IEV3" s="20"/>
      <c r="IEW3" s="20"/>
      <c r="IEX3" s="20"/>
      <c r="IEY3" s="20"/>
      <c r="IEZ3" s="20"/>
      <c r="IFA3" s="20"/>
      <c r="IFB3" s="20"/>
      <c r="IFC3" s="20"/>
      <c r="IFD3" s="20"/>
      <c r="IFE3" s="20"/>
      <c r="IFF3" s="20"/>
      <c r="IFG3" s="20"/>
      <c r="IFH3" s="20"/>
      <c r="IFI3" s="20"/>
      <c r="IFJ3" s="20"/>
      <c r="IFK3" s="20"/>
      <c r="IFL3" s="20"/>
      <c r="IFM3" s="20"/>
      <c r="IFN3" s="20"/>
      <c r="IFO3" s="20"/>
      <c r="IFP3" s="20"/>
      <c r="IFQ3" s="20"/>
      <c r="IFR3" s="20"/>
      <c r="IFS3" s="20"/>
      <c r="IFT3" s="20"/>
      <c r="IFU3" s="20"/>
      <c r="IFV3" s="20"/>
      <c r="IFW3" s="20"/>
      <c r="IFX3" s="20"/>
      <c r="IFY3" s="20"/>
      <c r="IFZ3" s="20"/>
      <c r="IGA3" s="20"/>
      <c r="IGB3" s="20"/>
      <c r="IGC3" s="20"/>
      <c r="IGD3" s="20"/>
      <c r="IGE3" s="20"/>
      <c r="IGF3" s="20"/>
      <c r="IGG3" s="20"/>
      <c r="IGH3" s="20"/>
      <c r="IGI3" s="20"/>
      <c r="IGJ3" s="20"/>
      <c r="IGK3" s="20"/>
      <c r="IGL3" s="20"/>
      <c r="IGM3" s="20"/>
      <c r="IGN3" s="20"/>
      <c r="IGO3" s="20"/>
      <c r="IGP3" s="20"/>
      <c r="IGQ3" s="20"/>
      <c r="IGR3" s="20"/>
      <c r="IGS3" s="20"/>
      <c r="IGT3" s="20"/>
      <c r="IGU3" s="20"/>
      <c r="IGV3" s="20"/>
      <c r="IGW3" s="20"/>
      <c r="IGX3" s="20"/>
      <c r="IGY3" s="20"/>
      <c r="IGZ3" s="20"/>
      <c r="IHA3" s="20"/>
      <c r="IHB3" s="20"/>
      <c r="IHC3" s="20"/>
      <c r="IHD3" s="20"/>
      <c r="IHE3" s="20"/>
      <c r="IHF3" s="20"/>
      <c r="IHG3" s="20"/>
      <c r="IHH3" s="20"/>
      <c r="IHI3" s="20"/>
      <c r="IHJ3" s="20"/>
      <c r="IHK3" s="20"/>
      <c r="IHL3" s="20"/>
      <c r="IHM3" s="20"/>
      <c r="IHN3" s="20"/>
      <c r="IHO3" s="20"/>
      <c r="IHP3" s="20"/>
      <c r="IHQ3" s="20"/>
      <c r="IHR3" s="20"/>
      <c r="IHS3" s="20"/>
      <c r="IHT3" s="20"/>
      <c r="IHU3" s="20"/>
      <c r="IHV3" s="20"/>
      <c r="IHW3" s="20"/>
      <c r="IHX3" s="20"/>
      <c r="IHY3" s="20"/>
      <c r="IHZ3" s="20"/>
      <c r="IIA3" s="20"/>
      <c r="IIB3" s="20"/>
      <c r="IIC3" s="20"/>
      <c r="IID3" s="20"/>
      <c r="IIE3" s="20"/>
      <c r="IIF3" s="20"/>
      <c r="IIG3" s="20"/>
      <c r="IIH3" s="20"/>
      <c r="III3" s="20"/>
      <c r="IIJ3" s="20"/>
      <c r="IIK3" s="20"/>
      <c r="IIL3" s="20"/>
      <c r="IIM3" s="20"/>
      <c r="IIN3" s="20"/>
      <c r="IIO3" s="20"/>
      <c r="IIP3" s="20"/>
      <c r="IIQ3" s="20"/>
      <c r="IIR3" s="20"/>
      <c r="IIS3" s="20"/>
      <c r="IIT3" s="20"/>
      <c r="IIU3" s="20"/>
      <c r="IIV3" s="20"/>
      <c r="IIW3" s="20"/>
      <c r="IIX3" s="20"/>
      <c r="IIY3" s="20"/>
      <c r="IIZ3" s="20"/>
      <c r="IJA3" s="20"/>
      <c r="IJB3" s="20"/>
      <c r="IJC3" s="20"/>
      <c r="IJD3" s="20"/>
      <c r="IJE3" s="20"/>
      <c r="IJF3" s="20"/>
      <c r="IJG3" s="20"/>
      <c r="IJH3" s="20"/>
      <c r="IJI3" s="20"/>
      <c r="IJJ3" s="20"/>
      <c r="IJK3" s="20"/>
      <c r="IJL3" s="20"/>
      <c r="IJM3" s="20"/>
      <c r="IJN3" s="20"/>
      <c r="IJO3" s="20"/>
      <c r="IJP3" s="20"/>
      <c r="IJQ3" s="20"/>
      <c r="IJR3" s="20"/>
      <c r="IJS3" s="20"/>
      <c r="IJT3" s="20"/>
      <c r="IJU3" s="20"/>
      <c r="IJV3" s="20"/>
      <c r="IJW3" s="20"/>
      <c r="IJX3" s="20"/>
      <c r="IJY3" s="20"/>
      <c r="IJZ3" s="20"/>
      <c r="IKA3" s="20"/>
      <c r="IKB3" s="20"/>
      <c r="IKC3" s="20"/>
      <c r="IKD3" s="20"/>
      <c r="IKE3" s="20"/>
      <c r="IKF3" s="20"/>
      <c r="IKG3" s="20"/>
      <c r="IKH3" s="20"/>
      <c r="IKI3" s="20"/>
      <c r="IKJ3" s="20"/>
      <c r="IKK3" s="20"/>
      <c r="IKL3" s="20"/>
      <c r="IKM3" s="20"/>
      <c r="IKN3" s="20"/>
      <c r="IKO3" s="20"/>
      <c r="IKP3" s="20"/>
      <c r="IKQ3" s="20"/>
      <c r="IKR3" s="20"/>
      <c r="IKS3" s="20"/>
      <c r="IKT3" s="20"/>
      <c r="IKU3" s="20"/>
      <c r="IKV3" s="20"/>
      <c r="IKW3" s="20"/>
      <c r="IKX3" s="20"/>
      <c r="IKY3" s="20"/>
      <c r="IKZ3" s="20"/>
      <c r="ILA3" s="20"/>
      <c r="ILB3" s="20"/>
      <c r="ILC3" s="20"/>
      <c r="ILD3" s="20"/>
      <c r="ILE3" s="20"/>
      <c r="ILF3" s="20"/>
      <c r="ILG3" s="20"/>
      <c r="ILH3" s="20"/>
      <c r="ILI3" s="20"/>
      <c r="ILJ3" s="20"/>
      <c r="ILK3" s="20"/>
      <c r="ILL3" s="20"/>
      <c r="ILM3" s="20"/>
      <c r="ILN3" s="20"/>
      <c r="ILO3" s="20"/>
      <c r="ILP3" s="20"/>
      <c r="ILQ3" s="20"/>
      <c r="ILR3" s="20"/>
      <c r="ILS3" s="20"/>
      <c r="ILT3" s="20"/>
      <c r="ILU3" s="20"/>
      <c r="ILV3" s="20"/>
      <c r="ILW3" s="20"/>
      <c r="ILX3" s="20"/>
      <c r="ILY3" s="20"/>
      <c r="ILZ3" s="20"/>
      <c r="IMA3" s="20"/>
      <c r="IMB3" s="20"/>
      <c r="IMC3" s="20"/>
      <c r="IMD3" s="20"/>
      <c r="IME3" s="20"/>
      <c r="IMF3" s="20"/>
      <c r="IMG3" s="20"/>
      <c r="IMH3" s="20"/>
      <c r="IMI3" s="20"/>
      <c r="IMJ3" s="20"/>
      <c r="IMK3" s="20"/>
      <c r="IML3" s="20"/>
      <c r="IMM3" s="20"/>
      <c r="IMN3" s="20"/>
      <c r="IMO3" s="20"/>
      <c r="IMP3" s="20"/>
      <c r="IMQ3" s="20"/>
      <c r="IMR3" s="20"/>
      <c r="IMS3" s="20"/>
      <c r="IMT3" s="20"/>
      <c r="IMU3" s="20"/>
      <c r="IMV3" s="20"/>
      <c r="IMW3" s="20"/>
      <c r="IMX3" s="20"/>
      <c r="IMY3" s="20"/>
      <c r="IMZ3" s="20"/>
      <c r="INA3" s="20"/>
      <c r="INB3" s="20"/>
      <c r="INC3" s="20"/>
      <c r="IND3" s="20"/>
      <c r="INE3" s="20"/>
      <c r="INF3" s="20"/>
      <c r="ING3" s="20"/>
      <c r="INH3" s="20"/>
      <c r="INI3" s="20"/>
      <c r="INJ3" s="20"/>
      <c r="INK3" s="20"/>
      <c r="INL3" s="20"/>
      <c r="INM3" s="20"/>
      <c r="INN3" s="20"/>
      <c r="INO3" s="20"/>
      <c r="INP3" s="20"/>
      <c r="INQ3" s="20"/>
      <c r="INR3" s="20"/>
      <c r="INS3" s="20"/>
      <c r="INT3" s="20"/>
      <c r="INU3" s="20"/>
      <c r="INV3" s="20"/>
      <c r="INW3" s="20"/>
      <c r="INX3" s="20"/>
      <c r="INY3" s="20"/>
      <c r="INZ3" s="20"/>
      <c r="IOA3" s="20"/>
      <c r="IOB3" s="20"/>
      <c r="IOC3" s="20"/>
      <c r="IOD3" s="20"/>
      <c r="IOE3" s="20"/>
      <c r="IOF3" s="20"/>
      <c r="IOG3" s="20"/>
      <c r="IOH3" s="20"/>
      <c r="IOI3" s="20"/>
      <c r="IOJ3" s="20"/>
      <c r="IOK3" s="20"/>
      <c r="IOL3" s="20"/>
      <c r="IOM3" s="20"/>
      <c r="ION3" s="20"/>
      <c r="IOO3" s="20"/>
      <c r="IOP3" s="20"/>
      <c r="IOQ3" s="20"/>
      <c r="IOR3" s="20"/>
      <c r="IOS3" s="20"/>
      <c r="IOT3" s="20"/>
      <c r="IOU3" s="20"/>
      <c r="IOV3" s="20"/>
      <c r="IOW3" s="20"/>
      <c r="IOX3" s="20"/>
      <c r="IOY3" s="20"/>
      <c r="IOZ3" s="20"/>
      <c r="IPA3" s="20"/>
      <c r="IPB3" s="20"/>
      <c r="IPC3" s="20"/>
      <c r="IPD3" s="20"/>
      <c r="IPE3" s="20"/>
      <c r="IPF3" s="20"/>
      <c r="IPG3" s="20"/>
      <c r="IPH3" s="20"/>
      <c r="IPI3" s="20"/>
      <c r="IPJ3" s="20"/>
      <c r="IPK3" s="20"/>
      <c r="IPL3" s="20"/>
      <c r="IPM3" s="20"/>
      <c r="IPN3" s="20"/>
      <c r="IPO3" s="20"/>
      <c r="IPP3" s="20"/>
      <c r="IPQ3" s="20"/>
      <c r="IPR3" s="20"/>
      <c r="IPS3" s="20"/>
      <c r="IPT3" s="20"/>
      <c r="IPU3" s="20"/>
      <c r="IPV3" s="20"/>
      <c r="IPW3" s="20"/>
      <c r="IPX3" s="20"/>
      <c r="IPY3" s="20"/>
      <c r="IPZ3" s="20"/>
      <c r="IQA3" s="20"/>
      <c r="IQB3" s="20"/>
      <c r="IQC3" s="20"/>
      <c r="IQD3" s="20"/>
      <c r="IQE3" s="20"/>
      <c r="IQF3" s="20"/>
      <c r="IQG3" s="20"/>
      <c r="IQH3" s="20"/>
      <c r="IQI3" s="20"/>
      <c r="IQJ3" s="20"/>
      <c r="IQK3" s="20"/>
      <c r="IQL3" s="20"/>
      <c r="IQM3" s="20"/>
      <c r="IQN3" s="20"/>
      <c r="IQO3" s="20"/>
      <c r="IQP3" s="20"/>
      <c r="IQQ3" s="20"/>
      <c r="IQR3" s="20"/>
      <c r="IQS3" s="20"/>
      <c r="IQT3" s="20"/>
      <c r="IQU3" s="20"/>
      <c r="IQV3" s="20"/>
      <c r="IQW3" s="20"/>
      <c r="IQX3" s="20"/>
      <c r="IQY3" s="20"/>
      <c r="IQZ3" s="20"/>
      <c r="IRA3" s="20"/>
      <c r="IRB3" s="20"/>
      <c r="IRC3" s="20"/>
      <c r="IRD3" s="20"/>
      <c r="IRE3" s="20"/>
      <c r="IRF3" s="20"/>
      <c r="IRG3" s="20"/>
      <c r="IRH3" s="20"/>
      <c r="IRI3" s="20"/>
      <c r="IRJ3" s="20"/>
      <c r="IRK3" s="20"/>
      <c r="IRL3" s="20"/>
      <c r="IRM3" s="20"/>
      <c r="IRN3" s="20"/>
      <c r="IRO3" s="20"/>
      <c r="IRP3" s="20"/>
      <c r="IRQ3" s="20"/>
      <c r="IRR3" s="20"/>
      <c r="IRS3" s="20"/>
      <c r="IRT3" s="20"/>
      <c r="IRU3" s="20"/>
      <c r="IRV3" s="20"/>
      <c r="IRW3" s="20"/>
      <c r="IRX3" s="20"/>
      <c r="IRY3" s="20"/>
      <c r="IRZ3" s="20"/>
      <c r="ISA3" s="20"/>
      <c r="ISB3" s="20"/>
      <c r="ISC3" s="20"/>
      <c r="ISD3" s="20"/>
      <c r="ISE3" s="20"/>
      <c r="ISF3" s="20"/>
      <c r="ISG3" s="20"/>
      <c r="ISH3" s="20"/>
      <c r="ISI3" s="20"/>
      <c r="ISJ3" s="20"/>
      <c r="ISK3" s="20"/>
      <c r="ISL3" s="20"/>
      <c r="ISM3" s="20"/>
      <c r="ISN3" s="20"/>
      <c r="ISO3" s="20"/>
      <c r="ISP3" s="20"/>
      <c r="ISQ3" s="20"/>
      <c r="ISR3" s="20"/>
      <c r="ISS3" s="20"/>
      <c r="IST3" s="20"/>
      <c r="ISU3" s="20"/>
      <c r="ISV3" s="20"/>
      <c r="ISW3" s="20"/>
      <c r="ISX3" s="20"/>
      <c r="ISY3" s="20"/>
      <c r="ISZ3" s="20"/>
      <c r="ITA3" s="20"/>
      <c r="ITB3" s="20"/>
      <c r="ITC3" s="20"/>
      <c r="ITD3" s="20"/>
      <c r="ITE3" s="20"/>
      <c r="ITF3" s="20"/>
      <c r="ITG3" s="20"/>
      <c r="ITH3" s="20"/>
      <c r="ITI3" s="20"/>
      <c r="ITJ3" s="20"/>
      <c r="ITK3" s="20"/>
      <c r="ITL3" s="20"/>
      <c r="ITM3" s="20"/>
      <c r="ITN3" s="20"/>
      <c r="ITO3" s="20"/>
      <c r="ITP3" s="20"/>
      <c r="ITQ3" s="20"/>
      <c r="ITR3" s="20"/>
      <c r="ITS3" s="20"/>
      <c r="ITT3" s="20"/>
      <c r="ITU3" s="20"/>
      <c r="ITV3" s="20"/>
      <c r="ITW3" s="20"/>
      <c r="ITX3" s="20"/>
      <c r="ITY3" s="20"/>
      <c r="ITZ3" s="20"/>
      <c r="IUA3" s="20"/>
      <c r="IUB3" s="20"/>
      <c r="IUC3" s="20"/>
      <c r="IUD3" s="20"/>
      <c r="IUE3" s="20"/>
      <c r="IUF3" s="20"/>
      <c r="IUG3" s="20"/>
      <c r="IUH3" s="20"/>
      <c r="IUI3" s="20"/>
      <c r="IUJ3" s="20"/>
      <c r="IUK3" s="20"/>
      <c r="IUL3" s="20"/>
      <c r="IUM3" s="20"/>
      <c r="IUN3" s="20"/>
      <c r="IUO3" s="20"/>
      <c r="IUP3" s="20"/>
      <c r="IUQ3" s="20"/>
      <c r="IUR3" s="20"/>
      <c r="IUS3" s="20"/>
      <c r="IUT3" s="20"/>
      <c r="IUU3" s="20"/>
      <c r="IUV3" s="20"/>
      <c r="IUW3" s="20"/>
      <c r="IUX3" s="20"/>
      <c r="IUY3" s="20"/>
      <c r="IUZ3" s="20"/>
      <c r="IVA3" s="20"/>
      <c r="IVB3" s="20"/>
      <c r="IVC3" s="20"/>
      <c r="IVD3" s="20"/>
      <c r="IVE3" s="20"/>
      <c r="IVF3" s="20"/>
      <c r="IVG3" s="20"/>
      <c r="IVH3" s="20"/>
      <c r="IVI3" s="20"/>
      <c r="IVJ3" s="20"/>
      <c r="IVK3" s="20"/>
      <c r="IVL3" s="20"/>
      <c r="IVM3" s="20"/>
      <c r="IVN3" s="20"/>
      <c r="IVO3" s="20"/>
      <c r="IVP3" s="20"/>
      <c r="IVQ3" s="20"/>
      <c r="IVR3" s="20"/>
      <c r="IVS3" s="20"/>
      <c r="IVT3" s="20"/>
      <c r="IVU3" s="20"/>
      <c r="IVV3" s="20"/>
      <c r="IVW3" s="20"/>
      <c r="IVX3" s="20"/>
      <c r="IVY3" s="20"/>
      <c r="IVZ3" s="20"/>
      <c r="IWA3" s="20"/>
      <c r="IWB3" s="20"/>
      <c r="IWC3" s="20"/>
      <c r="IWD3" s="20"/>
      <c r="IWE3" s="20"/>
      <c r="IWF3" s="20"/>
      <c r="IWG3" s="20"/>
      <c r="IWH3" s="20"/>
      <c r="IWI3" s="20"/>
      <c r="IWJ3" s="20"/>
      <c r="IWK3" s="20"/>
      <c r="IWL3" s="20"/>
      <c r="IWM3" s="20"/>
      <c r="IWN3" s="20"/>
      <c r="IWO3" s="20"/>
      <c r="IWP3" s="20"/>
      <c r="IWQ3" s="20"/>
      <c r="IWR3" s="20"/>
      <c r="IWS3" s="20"/>
      <c r="IWT3" s="20"/>
      <c r="IWU3" s="20"/>
      <c r="IWV3" s="20"/>
      <c r="IWW3" s="20"/>
      <c r="IWX3" s="20"/>
      <c r="IWY3" s="20"/>
      <c r="IWZ3" s="20"/>
      <c r="IXA3" s="20"/>
      <c r="IXB3" s="20"/>
      <c r="IXC3" s="20"/>
      <c r="IXD3" s="20"/>
      <c r="IXE3" s="20"/>
      <c r="IXF3" s="20"/>
      <c r="IXG3" s="20"/>
      <c r="IXH3" s="20"/>
      <c r="IXI3" s="20"/>
      <c r="IXJ3" s="20"/>
      <c r="IXK3" s="20"/>
      <c r="IXL3" s="20"/>
      <c r="IXM3" s="20"/>
      <c r="IXN3" s="20"/>
      <c r="IXO3" s="20"/>
      <c r="IXP3" s="20"/>
      <c r="IXQ3" s="20"/>
      <c r="IXR3" s="20"/>
      <c r="IXS3" s="20"/>
      <c r="IXT3" s="20"/>
      <c r="IXU3" s="20"/>
      <c r="IXV3" s="20"/>
      <c r="IXW3" s="20"/>
      <c r="IXX3" s="20"/>
      <c r="IXY3" s="20"/>
      <c r="IXZ3" s="20"/>
      <c r="IYA3" s="20"/>
      <c r="IYB3" s="20"/>
      <c r="IYC3" s="20"/>
      <c r="IYD3" s="20"/>
      <c r="IYE3" s="20"/>
      <c r="IYF3" s="20"/>
      <c r="IYG3" s="20"/>
      <c r="IYH3" s="20"/>
      <c r="IYI3" s="20"/>
      <c r="IYJ3" s="20"/>
      <c r="IYK3" s="20"/>
      <c r="IYL3" s="20"/>
      <c r="IYM3" s="20"/>
      <c r="IYN3" s="20"/>
      <c r="IYO3" s="20"/>
      <c r="IYP3" s="20"/>
      <c r="IYQ3" s="20"/>
      <c r="IYR3" s="20"/>
      <c r="IYS3" s="20"/>
      <c r="IYT3" s="20"/>
      <c r="IYU3" s="20"/>
      <c r="IYV3" s="20"/>
      <c r="IYW3" s="20"/>
      <c r="IYX3" s="20"/>
      <c r="IYY3" s="20"/>
      <c r="IYZ3" s="20"/>
      <c r="IZA3" s="20"/>
      <c r="IZB3" s="20"/>
      <c r="IZC3" s="20"/>
      <c r="IZD3" s="20"/>
      <c r="IZE3" s="20"/>
      <c r="IZF3" s="20"/>
      <c r="IZG3" s="20"/>
      <c r="IZH3" s="20"/>
      <c r="IZI3" s="20"/>
      <c r="IZJ3" s="20"/>
      <c r="IZK3" s="20"/>
      <c r="IZL3" s="20"/>
      <c r="IZM3" s="20"/>
      <c r="IZN3" s="20"/>
      <c r="IZO3" s="20"/>
      <c r="IZP3" s="20"/>
      <c r="IZQ3" s="20"/>
      <c r="IZR3" s="20"/>
      <c r="IZS3" s="20"/>
      <c r="IZT3" s="20"/>
      <c r="IZU3" s="20"/>
      <c r="IZV3" s="20"/>
      <c r="IZW3" s="20"/>
      <c r="IZX3" s="20"/>
      <c r="IZY3" s="20"/>
      <c r="IZZ3" s="20"/>
      <c r="JAA3" s="20"/>
      <c r="JAB3" s="20"/>
      <c r="JAC3" s="20"/>
      <c r="JAD3" s="20"/>
      <c r="JAE3" s="20"/>
      <c r="JAF3" s="20"/>
      <c r="JAG3" s="20"/>
      <c r="JAH3" s="20"/>
      <c r="JAI3" s="20"/>
      <c r="JAJ3" s="20"/>
      <c r="JAK3" s="20"/>
      <c r="JAL3" s="20"/>
      <c r="JAM3" s="20"/>
      <c r="JAN3" s="20"/>
      <c r="JAO3" s="20"/>
      <c r="JAP3" s="20"/>
      <c r="JAQ3" s="20"/>
      <c r="JAR3" s="20"/>
      <c r="JAS3" s="20"/>
      <c r="JAT3" s="20"/>
      <c r="JAU3" s="20"/>
      <c r="JAV3" s="20"/>
      <c r="JAW3" s="20"/>
      <c r="JAX3" s="20"/>
      <c r="JAY3" s="20"/>
      <c r="JAZ3" s="20"/>
      <c r="JBA3" s="20"/>
      <c r="JBB3" s="20"/>
      <c r="JBC3" s="20"/>
      <c r="JBD3" s="20"/>
      <c r="JBE3" s="20"/>
      <c r="JBF3" s="20"/>
      <c r="JBG3" s="20"/>
      <c r="JBH3" s="20"/>
      <c r="JBI3" s="20"/>
      <c r="JBJ3" s="20"/>
      <c r="JBK3" s="20"/>
      <c r="JBL3" s="20"/>
      <c r="JBM3" s="20"/>
      <c r="JBN3" s="20"/>
      <c r="JBO3" s="20"/>
      <c r="JBP3" s="20"/>
      <c r="JBQ3" s="20"/>
      <c r="JBR3" s="20"/>
      <c r="JBS3" s="20"/>
      <c r="JBT3" s="20"/>
      <c r="JBU3" s="20"/>
      <c r="JBV3" s="20"/>
      <c r="JBW3" s="20"/>
      <c r="JBX3" s="20"/>
      <c r="JBY3" s="20"/>
      <c r="JBZ3" s="20"/>
      <c r="JCA3" s="20"/>
      <c r="JCB3" s="20"/>
      <c r="JCC3" s="20"/>
      <c r="JCD3" s="20"/>
      <c r="JCE3" s="20"/>
      <c r="JCF3" s="20"/>
      <c r="JCG3" s="20"/>
      <c r="JCH3" s="20"/>
      <c r="JCI3" s="20"/>
      <c r="JCJ3" s="20"/>
      <c r="JCK3" s="20"/>
      <c r="JCL3" s="20"/>
      <c r="JCM3" s="20"/>
      <c r="JCN3" s="20"/>
      <c r="JCO3" s="20"/>
      <c r="JCP3" s="20"/>
      <c r="JCQ3" s="20"/>
      <c r="JCR3" s="20"/>
      <c r="JCS3" s="20"/>
      <c r="JCT3" s="20"/>
      <c r="JCU3" s="20"/>
      <c r="JCV3" s="20"/>
      <c r="JCW3" s="20"/>
      <c r="JCX3" s="20"/>
      <c r="JCY3" s="20"/>
      <c r="JCZ3" s="20"/>
      <c r="JDA3" s="20"/>
      <c r="JDB3" s="20"/>
      <c r="JDC3" s="20"/>
      <c r="JDD3" s="20"/>
      <c r="JDE3" s="20"/>
      <c r="JDF3" s="20"/>
      <c r="JDG3" s="20"/>
      <c r="JDH3" s="20"/>
      <c r="JDI3" s="20"/>
      <c r="JDJ3" s="20"/>
      <c r="JDK3" s="20"/>
      <c r="JDL3" s="20"/>
      <c r="JDM3" s="20"/>
      <c r="JDN3" s="20"/>
      <c r="JDO3" s="20"/>
      <c r="JDP3" s="20"/>
      <c r="JDQ3" s="20"/>
      <c r="JDR3" s="20"/>
      <c r="JDS3" s="20"/>
      <c r="JDT3" s="20"/>
      <c r="JDU3" s="20"/>
      <c r="JDV3" s="20"/>
      <c r="JDW3" s="20"/>
      <c r="JDX3" s="20"/>
      <c r="JDY3" s="20"/>
      <c r="JDZ3" s="20"/>
      <c r="JEA3" s="20"/>
      <c r="JEB3" s="20"/>
      <c r="JEC3" s="20"/>
      <c r="JED3" s="20"/>
      <c r="JEE3" s="20"/>
      <c r="JEF3" s="20"/>
      <c r="JEG3" s="20"/>
      <c r="JEH3" s="20"/>
      <c r="JEI3" s="20"/>
      <c r="JEJ3" s="20"/>
      <c r="JEK3" s="20"/>
      <c r="JEL3" s="20"/>
      <c r="JEM3" s="20"/>
      <c r="JEN3" s="20"/>
      <c r="JEO3" s="20"/>
      <c r="JEP3" s="20"/>
      <c r="JEQ3" s="20"/>
      <c r="JER3" s="20"/>
      <c r="JES3" s="20"/>
      <c r="JET3" s="20"/>
      <c r="JEU3" s="20"/>
      <c r="JEV3" s="20"/>
      <c r="JEW3" s="20"/>
      <c r="JEX3" s="20"/>
      <c r="JEY3" s="20"/>
      <c r="JEZ3" s="20"/>
      <c r="JFA3" s="20"/>
      <c r="JFB3" s="20"/>
      <c r="JFC3" s="20"/>
      <c r="JFD3" s="20"/>
      <c r="JFE3" s="20"/>
      <c r="JFF3" s="20"/>
      <c r="JFG3" s="20"/>
      <c r="JFH3" s="20"/>
      <c r="JFI3" s="20"/>
      <c r="JFJ3" s="20"/>
      <c r="JFK3" s="20"/>
      <c r="JFL3" s="20"/>
      <c r="JFM3" s="20"/>
      <c r="JFN3" s="20"/>
      <c r="JFO3" s="20"/>
      <c r="JFP3" s="20"/>
      <c r="JFQ3" s="20"/>
      <c r="JFR3" s="20"/>
      <c r="JFS3" s="20"/>
      <c r="JFT3" s="20"/>
      <c r="JFU3" s="20"/>
      <c r="JFV3" s="20"/>
      <c r="JFW3" s="20"/>
      <c r="JFX3" s="20"/>
      <c r="JFY3" s="20"/>
      <c r="JFZ3" s="20"/>
      <c r="JGA3" s="20"/>
      <c r="JGB3" s="20"/>
      <c r="JGC3" s="20"/>
      <c r="JGD3" s="20"/>
      <c r="JGE3" s="20"/>
      <c r="JGF3" s="20"/>
      <c r="JGG3" s="20"/>
      <c r="JGH3" s="20"/>
      <c r="JGI3" s="20"/>
      <c r="JGJ3" s="20"/>
      <c r="JGK3" s="20"/>
      <c r="JGL3" s="20"/>
      <c r="JGM3" s="20"/>
      <c r="JGN3" s="20"/>
      <c r="JGO3" s="20"/>
      <c r="JGP3" s="20"/>
      <c r="JGQ3" s="20"/>
      <c r="JGR3" s="20"/>
      <c r="JGS3" s="20"/>
      <c r="JGT3" s="20"/>
      <c r="JGU3" s="20"/>
      <c r="JGV3" s="20"/>
      <c r="JGW3" s="20"/>
      <c r="JGX3" s="20"/>
      <c r="JGY3" s="20"/>
      <c r="JGZ3" s="20"/>
      <c r="JHA3" s="20"/>
      <c r="JHB3" s="20"/>
      <c r="JHC3" s="20"/>
      <c r="JHD3" s="20"/>
      <c r="JHE3" s="20"/>
      <c r="JHF3" s="20"/>
      <c r="JHG3" s="20"/>
      <c r="JHH3" s="20"/>
      <c r="JHI3" s="20"/>
      <c r="JHJ3" s="20"/>
      <c r="JHK3" s="20"/>
      <c r="JHL3" s="20"/>
      <c r="JHM3" s="20"/>
      <c r="JHN3" s="20"/>
      <c r="JHO3" s="20"/>
      <c r="JHP3" s="20"/>
      <c r="JHQ3" s="20"/>
      <c r="JHR3" s="20"/>
      <c r="JHS3" s="20"/>
      <c r="JHT3" s="20"/>
      <c r="JHU3" s="20"/>
      <c r="JHV3" s="20"/>
      <c r="JHW3" s="20"/>
      <c r="JHX3" s="20"/>
      <c r="JHY3" s="20"/>
      <c r="JHZ3" s="20"/>
      <c r="JIA3" s="20"/>
      <c r="JIB3" s="20"/>
      <c r="JIC3" s="20"/>
      <c r="JID3" s="20"/>
      <c r="JIE3" s="20"/>
      <c r="JIF3" s="20"/>
      <c r="JIG3" s="20"/>
      <c r="JIH3" s="20"/>
      <c r="JII3" s="20"/>
      <c r="JIJ3" s="20"/>
      <c r="JIK3" s="20"/>
      <c r="JIL3" s="20"/>
      <c r="JIM3" s="20"/>
      <c r="JIN3" s="20"/>
      <c r="JIO3" s="20"/>
      <c r="JIP3" s="20"/>
      <c r="JIQ3" s="20"/>
      <c r="JIR3" s="20"/>
      <c r="JIS3" s="20"/>
      <c r="JIT3" s="20"/>
      <c r="JIU3" s="20"/>
      <c r="JIV3" s="20"/>
      <c r="JIW3" s="20"/>
      <c r="JIX3" s="20"/>
      <c r="JIY3" s="20"/>
      <c r="JIZ3" s="20"/>
      <c r="JJA3" s="20"/>
      <c r="JJB3" s="20"/>
      <c r="JJC3" s="20"/>
      <c r="JJD3" s="20"/>
      <c r="JJE3" s="20"/>
      <c r="JJF3" s="20"/>
      <c r="JJG3" s="20"/>
      <c r="JJH3" s="20"/>
      <c r="JJI3" s="20"/>
      <c r="JJJ3" s="20"/>
      <c r="JJK3" s="20"/>
      <c r="JJL3" s="20"/>
      <c r="JJM3" s="20"/>
      <c r="JJN3" s="20"/>
      <c r="JJO3" s="20"/>
      <c r="JJP3" s="20"/>
      <c r="JJQ3" s="20"/>
      <c r="JJR3" s="20"/>
      <c r="JJS3" s="20"/>
      <c r="JJT3" s="20"/>
      <c r="JJU3" s="20"/>
      <c r="JJV3" s="20"/>
      <c r="JJW3" s="20"/>
      <c r="JJX3" s="20"/>
      <c r="JJY3" s="20"/>
      <c r="JJZ3" s="20"/>
      <c r="JKA3" s="20"/>
      <c r="JKB3" s="20"/>
      <c r="JKC3" s="20"/>
      <c r="JKD3" s="20"/>
      <c r="JKE3" s="20"/>
      <c r="JKF3" s="20"/>
      <c r="JKG3" s="20"/>
      <c r="JKH3" s="20"/>
      <c r="JKI3" s="20"/>
      <c r="JKJ3" s="20"/>
      <c r="JKK3" s="20"/>
      <c r="JKL3" s="20"/>
      <c r="JKM3" s="20"/>
      <c r="JKN3" s="20"/>
      <c r="JKO3" s="20"/>
      <c r="JKP3" s="20"/>
      <c r="JKQ3" s="20"/>
      <c r="JKR3" s="20"/>
      <c r="JKS3" s="20"/>
      <c r="JKT3" s="20"/>
      <c r="JKU3" s="20"/>
      <c r="JKV3" s="20"/>
      <c r="JKW3" s="20"/>
      <c r="JKX3" s="20"/>
      <c r="JKY3" s="20"/>
      <c r="JKZ3" s="20"/>
      <c r="JLA3" s="20"/>
      <c r="JLB3" s="20"/>
      <c r="JLC3" s="20"/>
      <c r="JLD3" s="20"/>
      <c r="JLE3" s="20"/>
      <c r="JLF3" s="20"/>
      <c r="JLG3" s="20"/>
      <c r="JLH3" s="20"/>
      <c r="JLI3" s="20"/>
      <c r="JLJ3" s="20"/>
      <c r="JLK3" s="20"/>
      <c r="JLL3" s="20"/>
      <c r="JLM3" s="20"/>
      <c r="JLN3" s="20"/>
      <c r="JLO3" s="20"/>
      <c r="JLP3" s="20"/>
      <c r="JLQ3" s="20"/>
      <c r="JLR3" s="20"/>
      <c r="JLS3" s="20"/>
      <c r="JLT3" s="20"/>
      <c r="JLU3" s="20"/>
      <c r="JLV3" s="20"/>
      <c r="JLW3" s="20"/>
      <c r="JLX3" s="20"/>
      <c r="JLY3" s="20"/>
      <c r="JLZ3" s="20"/>
      <c r="JMA3" s="20"/>
      <c r="JMB3" s="20"/>
      <c r="JMC3" s="20"/>
      <c r="JMD3" s="20"/>
      <c r="JME3" s="20"/>
      <c r="JMF3" s="20"/>
      <c r="JMG3" s="20"/>
      <c r="JMH3" s="20"/>
      <c r="JMI3" s="20"/>
      <c r="JMJ3" s="20"/>
      <c r="JMK3" s="20"/>
      <c r="JML3" s="20"/>
      <c r="JMM3" s="20"/>
      <c r="JMN3" s="20"/>
      <c r="JMO3" s="20"/>
      <c r="JMP3" s="20"/>
      <c r="JMQ3" s="20"/>
      <c r="JMR3" s="20"/>
      <c r="JMS3" s="20"/>
      <c r="JMT3" s="20"/>
      <c r="JMU3" s="20"/>
      <c r="JMV3" s="20"/>
      <c r="JMW3" s="20"/>
      <c r="JMX3" s="20"/>
      <c r="JMY3" s="20"/>
      <c r="JMZ3" s="20"/>
      <c r="JNA3" s="20"/>
      <c r="JNB3" s="20"/>
      <c r="JNC3" s="20"/>
      <c r="JND3" s="20"/>
      <c r="JNE3" s="20"/>
      <c r="JNF3" s="20"/>
      <c r="JNG3" s="20"/>
      <c r="JNH3" s="20"/>
      <c r="JNI3" s="20"/>
      <c r="JNJ3" s="20"/>
      <c r="JNK3" s="20"/>
      <c r="JNL3" s="20"/>
      <c r="JNM3" s="20"/>
      <c r="JNN3" s="20"/>
      <c r="JNO3" s="20"/>
      <c r="JNP3" s="20"/>
      <c r="JNQ3" s="20"/>
      <c r="JNR3" s="20"/>
      <c r="JNS3" s="20"/>
      <c r="JNT3" s="20"/>
      <c r="JNU3" s="20"/>
      <c r="JNV3" s="20"/>
      <c r="JNW3" s="20"/>
      <c r="JNX3" s="20"/>
      <c r="JNY3" s="20"/>
      <c r="JNZ3" s="20"/>
      <c r="JOA3" s="20"/>
      <c r="JOB3" s="20"/>
      <c r="JOC3" s="20"/>
      <c r="JOD3" s="20"/>
      <c r="JOE3" s="20"/>
      <c r="JOF3" s="20"/>
      <c r="JOG3" s="20"/>
      <c r="JOH3" s="20"/>
      <c r="JOI3" s="20"/>
      <c r="JOJ3" s="20"/>
      <c r="JOK3" s="20"/>
      <c r="JOL3" s="20"/>
      <c r="JOM3" s="20"/>
      <c r="JON3" s="20"/>
      <c r="JOO3" s="20"/>
      <c r="JOP3" s="20"/>
      <c r="JOQ3" s="20"/>
      <c r="JOR3" s="20"/>
      <c r="JOS3" s="20"/>
      <c r="JOT3" s="20"/>
      <c r="JOU3" s="20"/>
      <c r="JOV3" s="20"/>
      <c r="JOW3" s="20"/>
      <c r="JOX3" s="20"/>
      <c r="JOY3" s="20"/>
      <c r="JOZ3" s="20"/>
      <c r="JPA3" s="20"/>
      <c r="JPB3" s="20"/>
      <c r="JPC3" s="20"/>
      <c r="JPD3" s="20"/>
      <c r="JPE3" s="20"/>
      <c r="JPF3" s="20"/>
      <c r="JPG3" s="20"/>
      <c r="JPH3" s="20"/>
      <c r="JPI3" s="20"/>
      <c r="JPJ3" s="20"/>
      <c r="JPK3" s="20"/>
      <c r="JPL3" s="20"/>
      <c r="JPM3" s="20"/>
      <c r="JPN3" s="20"/>
      <c r="JPO3" s="20"/>
      <c r="JPP3" s="20"/>
      <c r="JPQ3" s="20"/>
      <c r="JPR3" s="20"/>
      <c r="JPS3" s="20"/>
      <c r="JPT3" s="20"/>
      <c r="JPU3" s="20"/>
      <c r="JPV3" s="20"/>
      <c r="JPW3" s="20"/>
      <c r="JPX3" s="20"/>
      <c r="JPY3" s="20"/>
      <c r="JPZ3" s="20"/>
      <c r="JQA3" s="20"/>
      <c r="JQB3" s="20"/>
      <c r="JQC3" s="20"/>
      <c r="JQD3" s="20"/>
      <c r="JQE3" s="20"/>
      <c r="JQF3" s="20"/>
      <c r="JQG3" s="20"/>
      <c r="JQH3" s="20"/>
      <c r="JQI3" s="20"/>
      <c r="JQJ3" s="20"/>
      <c r="JQK3" s="20"/>
      <c r="JQL3" s="20"/>
      <c r="JQM3" s="20"/>
      <c r="JQN3" s="20"/>
      <c r="JQO3" s="20"/>
      <c r="JQP3" s="20"/>
      <c r="JQQ3" s="20"/>
      <c r="JQR3" s="20"/>
      <c r="JQS3" s="20"/>
      <c r="JQT3" s="20"/>
      <c r="JQU3" s="20"/>
      <c r="JQV3" s="20"/>
      <c r="JQW3" s="20"/>
      <c r="JQX3" s="20"/>
      <c r="JQY3" s="20"/>
      <c r="JQZ3" s="20"/>
      <c r="JRA3" s="20"/>
      <c r="JRB3" s="20"/>
      <c r="JRC3" s="20"/>
      <c r="JRD3" s="20"/>
      <c r="JRE3" s="20"/>
      <c r="JRF3" s="20"/>
      <c r="JRG3" s="20"/>
      <c r="JRH3" s="20"/>
      <c r="JRI3" s="20"/>
      <c r="JRJ3" s="20"/>
      <c r="JRK3" s="20"/>
      <c r="JRL3" s="20"/>
      <c r="JRM3" s="20"/>
      <c r="JRN3" s="20"/>
      <c r="JRO3" s="20"/>
      <c r="JRP3" s="20"/>
      <c r="JRQ3" s="20"/>
      <c r="JRR3" s="20"/>
      <c r="JRS3" s="20"/>
      <c r="JRT3" s="20"/>
      <c r="JRU3" s="20"/>
      <c r="JRV3" s="20"/>
      <c r="JRW3" s="20"/>
      <c r="JRX3" s="20"/>
      <c r="JRY3" s="20"/>
      <c r="JRZ3" s="20"/>
      <c r="JSA3" s="20"/>
      <c r="JSB3" s="20"/>
      <c r="JSC3" s="20"/>
      <c r="JSD3" s="20"/>
      <c r="JSE3" s="20"/>
      <c r="JSF3" s="20"/>
      <c r="JSG3" s="20"/>
      <c r="JSH3" s="20"/>
      <c r="JSI3" s="20"/>
      <c r="JSJ3" s="20"/>
      <c r="JSK3" s="20"/>
      <c r="JSL3" s="20"/>
      <c r="JSM3" s="20"/>
      <c r="JSN3" s="20"/>
      <c r="JSO3" s="20"/>
      <c r="JSP3" s="20"/>
      <c r="JSQ3" s="20"/>
      <c r="JSR3" s="20"/>
      <c r="JSS3" s="20"/>
      <c r="JST3" s="20"/>
      <c r="JSU3" s="20"/>
      <c r="JSV3" s="20"/>
      <c r="JSW3" s="20"/>
      <c r="JSX3" s="20"/>
      <c r="JSY3" s="20"/>
      <c r="JSZ3" s="20"/>
      <c r="JTA3" s="20"/>
      <c r="JTB3" s="20"/>
      <c r="JTC3" s="20"/>
      <c r="JTD3" s="20"/>
      <c r="JTE3" s="20"/>
      <c r="JTF3" s="20"/>
      <c r="JTG3" s="20"/>
      <c r="JTH3" s="20"/>
      <c r="JTI3" s="20"/>
      <c r="JTJ3" s="20"/>
      <c r="JTK3" s="20"/>
      <c r="JTL3" s="20"/>
      <c r="JTM3" s="20"/>
      <c r="JTN3" s="20"/>
      <c r="JTO3" s="20"/>
      <c r="JTP3" s="20"/>
      <c r="JTQ3" s="20"/>
      <c r="JTR3" s="20"/>
      <c r="JTS3" s="20"/>
      <c r="JTT3" s="20"/>
      <c r="JTU3" s="20"/>
      <c r="JTV3" s="20"/>
      <c r="JTW3" s="20"/>
      <c r="JTX3" s="20"/>
      <c r="JTY3" s="20"/>
      <c r="JTZ3" s="20"/>
      <c r="JUA3" s="20"/>
      <c r="JUB3" s="20"/>
      <c r="JUC3" s="20"/>
      <c r="JUD3" s="20"/>
      <c r="JUE3" s="20"/>
      <c r="JUF3" s="20"/>
      <c r="JUG3" s="20"/>
      <c r="JUH3" s="20"/>
      <c r="JUI3" s="20"/>
      <c r="JUJ3" s="20"/>
      <c r="JUK3" s="20"/>
      <c r="JUL3" s="20"/>
      <c r="JUM3" s="20"/>
      <c r="JUN3" s="20"/>
      <c r="JUO3" s="20"/>
      <c r="JUP3" s="20"/>
      <c r="JUQ3" s="20"/>
      <c r="JUR3" s="20"/>
      <c r="JUS3" s="20"/>
      <c r="JUT3" s="20"/>
      <c r="JUU3" s="20"/>
      <c r="JUV3" s="20"/>
      <c r="JUW3" s="20"/>
      <c r="JUX3" s="20"/>
      <c r="JUY3" s="20"/>
      <c r="JUZ3" s="20"/>
      <c r="JVA3" s="20"/>
      <c r="JVB3" s="20"/>
      <c r="JVC3" s="20"/>
      <c r="JVD3" s="20"/>
      <c r="JVE3" s="20"/>
      <c r="JVF3" s="20"/>
      <c r="JVG3" s="20"/>
      <c r="JVH3" s="20"/>
      <c r="JVI3" s="20"/>
      <c r="JVJ3" s="20"/>
      <c r="JVK3" s="20"/>
      <c r="JVL3" s="20"/>
      <c r="JVM3" s="20"/>
      <c r="JVN3" s="20"/>
      <c r="JVO3" s="20"/>
      <c r="JVP3" s="20"/>
      <c r="JVQ3" s="20"/>
      <c r="JVR3" s="20"/>
      <c r="JVS3" s="20"/>
      <c r="JVT3" s="20"/>
      <c r="JVU3" s="20"/>
      <c r="JVV3" s="20"/>
      <c r="JVW3" s="20"/>
      <c r="JVX3" s="20"/>
      <c r="JVY3" s="20"/>
      <c r="JVZ3" s="20"/>
      <c r="JWA3" s="20"/>
      <c r="JWB3" s="20"/>
      <c r="JWC3" s="20"/>
      <c r="JWD3" s="20"/>
      <c r="JWE3" s="20"/>
      <c r="JWF3" s="20"/>
      <c r="JWG3" s="20"/>
      <c r="JWH3" s="20"/>
      <c r="JWI3" s="20"/>
      <c r="JWJ3" s="20"/>
      <c r="JWK3" s="20"/>
      <c r="JWL3" s="20"/>
      <c r="JWM3" s="20"/>
      <c r="JWN3" s="20"/>
      <c r="JWO3" s="20"/>
      <c r="JWP3" s="20"/>
      <c r="JWQ3" s="20"/>
      <c r="JWR3" s="20"/>
      <c r="JWS3" s="20"/>
      <c r="JWT3" s="20"/>
      <c r="JWU3" s="20"/>
      <c r="JWV3" s="20"/>
      <c r="JWW3" s="20"/>
      <c r="JWX3" s="20"/>
      <c r="JWY3" s="20"/>
      <c r="JWZ3" s="20"/>
      <c r="JXA3" s="20"/>
      <c r="JXB3" s="20"/>
      <c r="JXC3" s="20"/>
      <c r="JXD3" s="20"/>
      <c r="JXE3" s="20"/>
      <c r="JXF3" s="20"/>
      <c r="JXG3" s="20"/>
      <c r="JXH3" s="20"/>
      <c r="JXI3" s="20"/>
      <c r="JXJ3" s="20"/>
      <c r="JXK3" s="20"/>
      <c r="JXL3" s="20"/>
      <c r="JXM3" s="20"/>
      <c r="JXN3" s="20"/>
      <c r="JXO3" s="20"/>
      <c r="JXP3" s="20"/>
      <c r="JXQ3" s="20"/>
      <c r="JXR3" s="20"/>
      <c r="JXS3" s="20"/>
      <c r="JXT3" s="20"/>
      <c r="JXU3" s="20"/>
      <c r="JXV3" s="20"/>
      <c r="JXW3" s="20"/>
      <c r="JXX3" s="20"/>
      <c r="JXY3" s="20"/>
      <c r="JXZ3" s="20"/>
      <c r="JYA3" s="20"/>
      <c r="JYB3" s="20"/>
      <c r="JYC3" s="20"/>
      <c r="JYD3" s="20"/>
      <c r="JYE3" s="20"/>
      <c r="JYF3" s="20"/>
      <c r="JYG3" s="20"/>
      <c r="JYH3" s="20"/>
      <c r="JYI3" s="20"/>
      <c r="JYJ3" s="20"/>
      <c r="JYK3" s="20"/>
      <c r="JYL3" s="20"/>
      <c r="JYM3" s="20"/>
      <c r="JYN3" s="20"/>
      <c r="JYO3" s="20"/>
      <c r="JYP3" s="20"/>
      <c r="JYQ3" s="20"/>
      <c r="JYR3" s="20"/>
      <c r="JYS3" s="20"/>
      <c r="JYT3" s="20"/>
      <c r="JYU3" s="20"/>
      <c r="JYV3" s="20"/>
      <c r="JYW3" s="20"/>
      <c r="JYX3" s="20"/>
      <c r="JYY3" s="20"/>
      <c r="JYZ3" s="20"/>
      <c r="JZA3" s="20"/>
      <c r="JZB3" s="20"/>
      <c r="JZC3" s="20"/>
      <c r="JZD3" s="20"/>
      <c r="JZE3" s="20"/>
      <c r="JZF3" s="20"/>
      <c r="JZG3" s="20"/>
      <c r="JZH3" s="20"/>
      <c r="JZI3" s="20"/>
      <c r="JZJ3" s="20"/>
      <c r="JZK3" s="20"/>
      <c r="JZL3" s="20"/>
      <c r="JZM3" s="20"/>
      <c r="JZN3" s="20"/>
      <c r="JZO3" s="20"/>
      <c r="JZP3" s="20"/>
      <c r="JZQ3" s="20"/>
      <c r="JZR3" s="20"/>
      <c r="JZS3" s="20"/>
      <c r="JZT3" s="20"/>
      <c r="JZU3" s="20"/>
      <c r="JZV3" s="20"/>
      <c r="JZW3" s="20"/>
      <c r="JZX3" s="20"/>
      <c r="JZY3" s="20"/>
      <c r="JZZ3" s="20"/>
      <c r="KAA3" s="20"/>
      <c r="KAB3" s="20"/>
      <c r="KAC3" s="20"/>
      <c r="KAD3" s="20"/>
      <c r="KAE3" s="20"/>
      <c r="KAF3" s="20"/>
      <c r="KAG3" s="20"/>
      <c r="KAH3" s="20"/>
      <c r="KAI3" s="20"/>
      <c r="KAJ3" s="20"/>
      <c r="KAK3" s="20"/>
      <c r="KAL3" s="20"/>
      <c r="KAM3" s="20"/>
      <c r="KAN3" s="20"/>
      <c r="KAO3" s="20"/>
      <c r="KAP3" s="20"/>
      <c r="KAQ3" s="20"/>
      <c r="KAR3" s="20"/>
      <c r="KAS3" s="20"/>
      <c r="KAT3" s="20"/>
      <c r="KAU3" s="20"/>
      <c r="KAV3" s="20"/>
      <c r="KAW3" s="20"/>
      <c r="KAX3" s="20"/>
      <c r="KAY3" s="20"/>
      <c r="KAZ3" s="20"/>
      <c r="KBA3" s="20"/>
      <c r="KBB3" s="20"/>
      <c r="KBC3" s="20"/>
      <c r="KBD3" s="20"/>
      <c r="KBE3" s="20"/>
      <c r="KBF3" s="20"/>
      <c r="KBG3" s="20"/>
      <c r="KBH3" s="20"/>
      <c r="KBI3" s="20"/>
      <c r="KBJ3" s="20"/>
      <c r="KBK3" s="20"/>
      <c r="KBL3" s="20"/>
      <c r="KBM3" s="20"/>
      <c r="KBN3" s="20"/>
      <c r="KBO3" s="20"/>
      <c r="KBP3" s="20"/>
      <c r="KBQ3" s="20"/>
      <c r="KBR3" s="20"/>
      <c r="KBS3" s="20"/>
      <c r="KBT3" s="20"/>
      <c r="KBU3" s="20"/>
      <c r="KBV3" s="20"/>
      <c r="KBW3" s="20"/>
      <c r="KBX3" s="20"/>
      <c r="KBY3" s="20"/>
      <c r="KBZ3" s="20"/>
      <c r="KCA3" s="20"/>
      <c r="KCB3" s="20"/>
      <c r="KCC3" s="20"/>
      <c r="KCD3" s="20"/>
      <c r="KCE3" s="20"/>
      <c r="KCF3" s="20"/>
      <c r="KCG3" s="20"/>
      <c r="KCH3" s="20"/>
      <c r="KCI3" s="20"/>
      <c r="KCJ3" s="20"/>
      <c r="KCK3" s="20"/>
      <c r="KCL3" s="20"/>
      <c r="KCM3" s="20"/>
      <c r="KCN3" s="20"/>
      <c r="KCO3" s="20"/>
      <c r="KCP3" s="20"/>
      <c r="KCQ3" s="20"/>
      <c r="KCR3" s="20"/>
      <c r="KCS3" s="20"/>
      <c r="KCT3" s="20"/>
      <c r="KCU3" s="20"/>
      <c r="KCV3" s="20"/>
      <c r="KCW3" s="20"/>
      <c r="KCX3" s="20"/>
      <c r="KCY3" s="20"/>
      <c r="KCZ3" s="20"/>
      <c r="KDA3" s="20"/>
      <c r="KDB3" s="20"/>
      <c r="KDC3" s="20"/>
      <c r="KDD3" s="20"/>
      <c r="KDE3" s="20"/>
      <c r="KDF3" s="20"/>
      <c r="KDG3" s="20"/>
      <c r="KDH3" s="20"/>
      <c r="KDI3" s="20"/>
      <c r="KDJ3" s="20"/>
      <c r="KDK3" s="20"/>
      <c r="KDL3" s="20"/>
      <c r="KDM3" s="20"/>
      <c r="KDN3" s="20"/>
      <c r="KDO3" s="20"/>
      <c r="KDP3" s="20"/>
      <c r="KDQ3" s="20"/>
      <c r="KDR3" s="20"/>
      <c r="KDS3" s="20"/>
      <c r="KDT3" s="20"/>
      <c r="KDU3" s="20"/>
      <c r="KDV3" s="20"/>
      <c r="KDW3" s="20"/>
      <c r="KDX3" s="20"/>
      <c r="KDY3" s="20"/>
      <c r="KDZ3" s="20"/>
      <c r="KEA3" s="20"/>
      <c r="KEB3" s="20"/>
      <c r="KEC3" s="20"/>
      <c r="KED3" s="20"/>
      <c r="KEE3" s="20"/>
      <c r="KEF3" s="20"/>
      <c r="KEG3" s="20"/>
      <c r="KEH3" s="20"/>
      <c r="KEI3" s="20"/>
      <c r="KEJ3" s="20"/>
      <c r="KEK3" s="20"/>
      <c r="KEL3" s="20"/>
      <c r="KEM3" s="20"/>
      <c r="KEN3" s="20"/>
      <c r="KEO3" s="20"/>
      <c r="KEP3" s="20"/>
      <c r="KEQ3" s="20"/>
      <c r="KER3" s="20"/>
      <c r="KES3" s="20"/>
      <c r="KET3" s="20"/>
      <c r="KEU3" s="20"/>
      <c r="KEV3" s="20"/>
      <c r="KEW3" s="20"/>
      <c r="KEX3" s="20"/>
      <c r="KEY3" s="20"/>
      <c r="KEZ3" s="20"/>
      <c r="KFA3" s="20"/>
      <c r="KFB3" s="20"/>
      <c r="KFC3" s="20"/>
      <c r="KFD3" s="20"/>
      <c r="KFE3" s="20"/>
      <c r="KFF3" s="20"/>
      <c r="KFG3" s="20"/>
      <c r="KFH3" s="20"/>
      <c r="KFI3" s="20"/>
      <c r="KFJ3" s="20"/>
      <c r="KFK3" s="20"/>
      <c r="KFL3" s="20"/>
      <c r="KFM3" s="20"/>
      <c r="KFN3" s="20"/>
      <c r="KFO3" s="20"/>
      <c r="KFP3" s="20"/>
      <c r="KFQ3" s="20"/>
      <c r="KFR3" s="20"/>
      <c r="KFS3" s="20"/>
      <c r="KFT3" s="20"/>
      <c r="KFU3" s="20"/>
      <c r="KFV3" s="20"/>
      <c r="KFW3" s="20"/>
      <c r="KFX3" s="20"/>
      <c r="KFY3" s="20"/>
      <c r="KFZ3" s="20"/>
      <c r="KGA3" s="20"/>
      <c r="KGB3" s="20"/>
      <c r="KGC3" s="20"/>
      <c r="KGD3" s="20"/>
      <c r="KGE3" s="20"/>
      <c r="KGF3" s="20"/>
      <c r="KGG3" s="20"/>
      <c r="KGH3" s="20"/>
      <c r="KGI3" s="20"/>
      <c r="KGJ3" s="20"/>
      <c r="KGK3" s="20"/>
      <c r="KGL3" s="20"/>
      <c r="KGM3" s="20"/>
      <c r="KGN3" s="20"/>
      <c r="KGO3" s="20"/>
      <c r="KGP3" s="20"/>
      <c r="KGQ3" s="20"/>
      <c r="KGR3" s="20"/>
      <c r="KGS3" s="20"/>
      <c r="KGT3" s="20"/>
      <c r="KGU3" s="20"/>
      <c r="KGV3" s="20"/>
      <c r="KGW3" s="20"/>
      <c r="KGX3" s="20"/>
      <c r="KGY3" s="20"/>
      <c r="KGZ3" s="20"/>
      <c r="KHA3" s="20"/>
      <c r="KHB3" s="20"/>
      <c r="KHC3" s="20"/>
      <c r="KHD3" s="20"/>
      <c r="KHE3" s="20"/>
      <c r="KHF3" s="20"/>
      <c r="KHG3" s="20"/>
      <c r="KHH3" s="20"/>
      <c r="KHI3" s="20"/>
      <c r="KHJ3" s="20"/>
      <c r="KHK3" s="20"/>
      <c r="KHL3" s="20"/>
      <c r="KHM3" s="20"/>
      <c r="KHN3" s="20"/>
      <c r="KHO3" s="20"/>
      <c r="KHP3" s="20"/>
      <c r="KHQ3" s="20"/>
      <c r="KHR3" s="20"/>
      <c r="KHS3" s="20"/>
      <c r="KHT3" s="20"/>
      <c r="KHU3" s="20"/>
      <c r="KHV3" s="20"/>
      <c r="KHW3" s="20"/>
      <c r="KHX3" s="20"/>
      <c r="KHY3" s="20"/>
      <c r="KHZ3" s="20"/>
      <c r="KIA3" s="20"/>
      <c r="KIB3" s="20"/>
      <c r="KIC3" s="20"/>
      <c r="KID3" s="20"/>
      <c r="KIE3" s="20"/>
      <c r="KIF3" s="20"/>
      <c r="KIG3" s="20"/>
      <c r="KIH3" s="20"/>
      <c r="KII3" s="20"/>
      <c r="KIJ3" s="20"/>
      <c r="KIK3" s="20"/>
      <c r="KIL3" s="20"/>
      <c r="KIM3" s="20"/>
      <c r="KIN3" s="20"/>
      <c r="KIO3" s="20"/>
      <c r="KIP3" s="20"/>
      <c r="KIQ3" s="20"/>
      <c r="KIR3" s="20"/>
      <c r="KIS3" s="20"/>
      <c r="KIT3" s="20"/>
      <c r="KIU3" s="20"/>
      <c r="KIV3" s="20"/>
      <c r="KIW3" s="20"/>
      <c r="KIX3" s="20"/>
      <c r="KIY3" s="20"/>
      <c r="KIZ3" s="20"/>
      <c r="KJA3" s="20"/>
      <c r="KJB3" s="20"/>
      <c r="KJC3" s="20"/>
      <c r="KJD3" s="20"/>
      <c r="KJE3" s="20"/>
      <c r="KJF3" s="20"/>
      <c r="KJG3" s="20"/>
      <c r="KJH3" s="20"/>
      <c r="KJI3" s="20"/>
      <c r="KJJ3" s="20"/>
      <c r="KJK3" s="20"/>
      <c r="KJL3" s="20"/>
      <c r="KJM3" s="20"/>
      <c r="KJN3" s="20"/>
      <c r="KJO3" s="20"/>
      <c r="KJP3" s="20"/>
      <c r="KJQ3" s="20"/>
      <c r="KJR3" s="20"/>
      <c r="KJS3" s="20"/>
      <c r="KJT3" s="20"/>
      <c r="KJU3" s="20"/>
      <c r="KJV3" s="20"/>
      <c r="KJW3" s="20"/>
      <c r="KJX3" s="20"/>
      <c r="KJY3" s="20"/>
      <c r="KJZ3" s="20"/>
      <c r="KKA3" s="20"/>
      <c r="KKB3" s="20"/>
      <c r="KKC3" s="20"/>
      <c r="KKD3" s="20"/>
      <c r="KKE3" s="20"/>
      <c r="KKF3" s="20"/>
      <c r="KKG3" s="20"/>
      <c r="KKH3" s="20"/>
      <c r="KKI3" s="20"/>
      <c r="KKJ3" s="20"/>
      <c r="KKK3" s="20"/>
      <c r="KKL3" s="20"/>
      <c r="KKM3" s="20"/>
      <c r="KKN3" s="20"/>
      <c r="KKO3" s="20"/>
      <c r="KKP3" s="20"/>
      <c r="KKQ3" s="20"/>
      <c r="KKR3" s="20"/>
      <c r="KKS3" s="20"/>
      <c r="KKT3" s="20"/>
      <c r="KKU3" s="20"/>
      <c r="KKV3" s="20"/>
      <c r="KKW3" s="20"/>
      <c r="KKX3" s="20"/>
      <c r="KKY3" s="20"/>
      <c r="KKZ3" s="20"/>
      <c r="KLA3" s="20"/>
      <c r="KLB3" s="20"/>
      <c r="KLC3" s="20"/>
      <c r="KLD3" s="20"/>
      <c r="KLE3" s="20"/>
      <c r="KLF3" s="20"/>
      <c r="KLG3" s="20"/>
      <c r="KLH3" s="20"/>
      <c r="KLI3" s="20"/>
      <c r="KLJ3" s="20"/>
      <c r="KLK3" s="20"/>
      <c r="KLL3" s="20"/>
      <c r="KLM3" s="20"/>
      <c r="KLN3" s="20"/>
      <c r="KLO3" s="20"/>
      <c r="KLP3" s="20"/>
      <c r="KLQ3" s="20"/>
      <c r="KLR3" s="20"/>
      <c r="KLS3" s="20"/>
      <c r="KLT3" s="20"/>
      <c r="KLU3" s="20"/>
      <c r="KLV3" s="20"/>
      <c r="KLW3" s="20"/>
      <c r="KLX3" s="20"/>
      <c r="KLY3" s="20"/>
      <c r="KLZ3" s="20"/>
      <c r="KMA3" s="20"/>
      <c r="KMB3" s="20"/>
      <c r="KMC3" s="20"/>
      <c r="KMD3" s="20"/>
      <c r="KME3" s="20"/>
      <c r="KMF3" s="20"/>
      <c r="KMG3" s="20"/>
      <c r="KMH3" s="20"/>
      <c r="KMI3" s="20"/>
      <c r="KMJ3" s="20"/>
      <c r="KMK3" s="20"/>
      <c r="KML3" s="20"/>
      <c r="KMM3" s="20"/>
      <c r="KMN3" s="20"/>
      <c r="KMO3" s="20"/>
      <c r="KMP3" s="20"/>
      <c r="KMQ3" s="20"/>
      <c r="KMR3" s="20"/>
      <c r="KMS3" s="20"/>
      <c r="KMT3" s="20"/>
      <c r="KMU3" s="20"/>
      <c r="KMV3" s="20"/>
      <c r="KMW3" s="20"/>
      <c r="KMX3" s="20"/>
      <c r="KMY3" s="20"/>
      <c r="KMZ3" s="20"/>
      <c r="KNA3" s="20"/>
      <c r="KNB3" s="20"/>
      <c r="KNC3" s="20"/>
      <c r="KND3" s="20"/>
      <c r="KNE3" s="20"/>
      <c r="KNF3" s="20"/>
      <c r="KNG3" s="20"/>
      <c r="KNH3" s="20"/>
      <c r="KNI3" s="20"/>
      <c r="KNJ3" s="20"/>
      <c r="KNK3" s="20"/>
      <c r="KNL3" s="20"/>
      <c r="KNM3" s="20"/>
      <c r="KNN3" s="20"/>
      <c r="KNO3" s="20"/>
      <c r="KNP3" s="20"/>
      <c r="KNQ3" s="20"/>
      <c r="KNR3" s="20"/>
      <c r="KNS3" s="20"/>
      <c r="KNT3" s="20"/>
      <c r="KNU3" s="20"/>
      <c r="KNV3" s="20"/>
      <c r="KNW3" s="20"/>
      <c r="KNX3" s="20"/>
      <c r="KNY3" s="20"/>
      <c r="KNZ3" s="20"/>
      <c r="KOA3" s="20"/>
      <c r="KOB3" s="20"/>
      <c r="KOC3" s="20"/>
      <c r="KOD3" s="20"/>
      <c r="KOE3" s="20"/>
      <c r="KOF3" s="20"/>
      <c r="KOG3" s="20"/>
      <c r="KOH3" s="20"/>
      <c r="KOI3" s="20"/>
      <c r="KOJ3" s="20"/>
      <c r="KOK3" s="20"/>
      <c r="KOL3" s="20"/>
      <c r="KOM3" s="20"/>
      <c r="KON3" s="20"/>
      <c r="KOO3" s="20"/>
      <c r="KOP3" s="20"/>
      <c r="KOQ3" s="20"/>
      <c r="KOR3" s="20"/>
      <c r="KOS3" s="20"/>
      <c r="KOT3" s="20"/>
      <c r="KOU3" s="20"/>
      <c r="KOV3" s="20"/>
      <c r="KOW3" s="20"/>
      <c r="KOX3" s="20"/>
      <c r="KOY3" s="20"/>
      <c r="KOZ3" s="20"/>
      <c r="KPA3" s="20"/>
      <c r="KPB3" s="20"/>
      <c r="KPC3" s="20"/>
      <c r="KPD3" s="20"/>
      <c r="KPE3" s="20"/>
      <c r="KPF3" s="20"/>
      <c r="KPG3" s="20"/>
      <c r="KPH3" s="20"/>
      <c r="KPI3" s="20"/>
      <c r="KPJ3" s="20"/>
      <c r="KPK3" s="20"/>
      <c r="KPL3" s="20"/>
      <c r="KPM3" s="20"/>
      <c r="KPN3" s="20"/>
      <c r="KPO3" s="20"/>
      <c r="KPP3" s="20"/>
      <c r="KPQ3" s="20"/>
      <c r="KPR3" s="20"/>
      <c r="KPS3" s="20"/>
      <c r="KPT3" s="20"/>
      <c r="KPU3" s="20"/>
      <c r="KPV3" s="20"/>
      <c r="KPW3" s="20"/>
      <c r="KPX3" s="20"/>
      <c r="KPY3" s="20"/>
      <c r="KPZ3" s="20"/>
      <c r="KQA3" s="20"/>
      <c r="KQB3" s="20"/>
      <c r="KQC3" s="20"/>
      <c r="KQD3" s="20"/>
      <c r="KQE3" s="20"/>
      <c r="KQF3" s="20"/>
      <c r="KQG3" s="20"/>
      <c r="KQH3" s="20"/>
      <c r="KQI3" s="20"/>
      <c r="KQJ3" s="20"/>
      <c r="KQK3" s="20"/>
      <c r="KQL3" s="20"/>
      <c r="KQM3" s="20"/>
      <c r="KQN3" s="20"/>
      <c r="KQO3" s="20"/>
      <c r="KQP3" s="20"/>
      <c r="KQQ3" s="20"/>
      <c r="KQR3" s="20"/>
      <c r="KQS3" s="20"/>
      <c r="KQT3" s="20"/>
      <c r="KQU3" s="20"/>
      <c r="KQV3" s="20"/>
      <c r="KQW3" s="20"/>
      <c r="KQX3" s="20"/>
      <c r="KQY3" s="20"/>
      <c r="KQZ3" s="20"/>
      <c r="KRA3" s="20"/>
      <c r="KRB3" s="20"/>
      <c r="KRC3" s="20"/>
      <c r="KRD3" s="20"/>
      <c r="KRE3" s="20"/>
      <c r="KRF3" s="20"/>
      <c r="KRG3" s="20"/>
      <c r="KRH3" s="20"/>
      <c r="KRI3" s="20"/>
      <c r="KRJ3" s="20"/>
      <c r="KRK3" s="20"/>
      <c r="KRL3" s="20"/>
      <c r="KRM3" s="20"/>
      <c r="KRN3" s="20"/>
      <c r="KRO3" s="20"/>
      <c r="KRP3" s="20"/>
      <c r="KRQ3" s="20"/>
      <c r="KRR3" s="20"/>
      <c r="KRS3" s="20"/>
      <c r="KRT3" s="20"/>
      <c r="KRU3" s="20"/>
      <c r="KRV3" s="20"/>
      <c r="KRW3" s="20"/>
      <c r="KRX3" s="20"/>
      <c r="KRY3" s="20"/>
      <c r="KRZ3" s="20"/>
      <c r="KSA3" s="20"/>
      <c r="KSB3" s="20"/>
      <c r="KSC3" s="20"/>
      <c r="KSD3" s="20"/>
      <c r="KSE3" s="20"/>
      <c r="KSF3" s="20"/>
      <c r="KSG3" s="20"/>
      <c r="KSH3" s="20"/>
      <c r="KSI3" s="20"/>
      <c r="KSJ3" s="20"/>
      <c r="KSK3" s="20"/>
      <c r="KSL3" s="20"/>
      <c r="KSM3" s="20"/>
      <c r="KSN3" s="20"/>
      <c r="KSO3" s="20"/>
      <c r="KSP3" s="20"/>
      <c r="KSQ3" s="20"/>
      <c r="KSR3" s="20"/>
      <c r="KSS3" s="20"/>
      <c r="KST3" s="20"/>
      <c r="KSU3" s="20"/>
      <c r="KSV3" s="20"/>
      <c r="KSW3" s="20"/>
      <c r="KSX3" s="20"/>
      <c r="KSY3" s="20"/>
      <c r="KSZ3" s="20"/>
      <c r="KTA3" s="20"/>
      <c r="KTB3" s="20"/>
      <c r="KTC3" s="20"/>
      <c r="KTD3" s="20"/>
      <c r="KTE3" s="20"/>
      <c r="KTF3" s="20"/>
      <c r="KTG3" s="20"/>
      <c r="KTH3" s="20"/>
      <c r="KTI3" s="20"/>
      <c r="KTJ3" s="20"/>
      <c r="KTK3" s="20"/>
      <c r="KTL3" s="20"/>
      <c r="KTM3" s="20"/>
      <c r="KTN3" s="20"/>
      <c r="KTO3" s="20"/>
      <c r="KTP3" s="20"/>
      <c r="KTQ3" s="20"/>
      <c r="KTR3" s="20"/>
      <c r="KTS3" s="20"/>
      <c r="KTT3" s="20"/>
      <c r="KTU3" s="20"/>
      <c r="KTV3" s="20"/>
      <c r="KTW3" s="20"/>
      <c r="KTX3" s="20"/>
      <c r="KTY3" s="20"/>
      <c r="KTZ3" s="20"/>
      <c r="KUA3" s="20"/>
      <c r="KUB3" s="20"/>
      <c r="KUC3" s="20"/>
      <c r="KUD3" s="20"/>
      <c r="KUE3" s="20"/>
      <c r="KUF3" s="20"/>
      <c r="KUG3" s="20"/>
      <c r="KUH3" s="20"/>
      <c r="KUI3" s="20"/>
      <c r="KUJ3" s="20"/>
      <c r="KUK3" s="20"/>
      <c r="KUL3" s="20"/>
      <c r="KUM3" s="20"/>
      <c r="KUN3" s="20"/>
      <c r="KUO3" s="20"/>
      <c r="KUP3" s="20"/>
      <c r="KUQ3" s="20"/>
      <c r="KUR3" s="20"/>
      <c r="KUS3" s="20"/>
      <c r="KUT3" s="20"/>
      <c r="KUU3" s="20"/>
      <c r="KUV3" s="20"/>
      <c r="KUW3" s="20"/>
      <c r="KUX3" s="20"/>
      <c r="KUY3" s="20"/>
      <c r="KUZ3" s="20"/>
      <c r="KVA3" s="20"/>
      <c r="KVB3" s="20"/>
      <c r="KVC3" s="20"/>
      <c r="KVD3" s="20"/>
      <c r="KVE3" s="20"/>
      <c r="KVF3" s="20"/>
      <c r="KVG3" s="20"/>
      <c r="KVH3" s="20"/>
      <c r="KVI3" s="20"/>
      <c r="KVJ3" s="20"/>
      <c r="KVK3" s="20"/>
      <c r="KVL3" s="20"/>
      <c r="KVM3" s="20"/>
      <c r="KVN3" s="20"/>
      <c r="KVO3" s="20"/>
      <c r="KVP3" s="20"/>
      <c r="KVQ3" s="20"/>
      <c r="KVR3" s="20"/>
      <c r="KVS3" s="20"/>
      <c r="KVT3" s="20"/>
      <c r="KVU3" s="20"/>
      <c r="KVV3" s="20"/>
      <c r="KVW3" s="20"/>
      <c r="KVX3" s="20"/>
      <c r="KVY3" s="20"/>
      <c r="KVZ3" s="20"/>
      <c r="KWA3" s="20"/>
      <c r="KWB3" s="20"/>
      <c r="KWC3" s="20"/>
      <c r="KWD3" s="20"/>
      <c r="KWE3" s="20"/>
      <c r="KWF3" s="20"/>
      <c r="KWG3" s="20"/>
      <c r="KWH3" s="20"/>
      <c r="KWI3" s="20"/>
      <c r="KWJ3" s="20"/>
      <c r="KWK3" s="20"/>
      <c r="KWL3" s="20"/>
      <c r="KWM3" s="20"/>
      <c r="KWN3" s="20"/>
      <c r="KWO3" s="20"/>
      <c r="KWP3" s="20"/>
      <c r="KWQ3" s="20"/>
      <c r="KWR3" s="20"/>
      <c r="KWS3" s="20"/>
      <c r="KWT3" s="20"/>
      <c r="KWU3" s="20"/>
      <c r="KWV3" s="20"/>
      <c r="KWW3" s="20"/>
      <c r="KWX3" s="20"/>
      <c r="KWY3" s="20"/>
      <c r="KWZ3" s="20"/>
      <c r="KXA3" s="20"/>
      <c r="KXB3" s="20"/>
      <c r="KXC3" s="20"/>
      <c r="KXD3" s="20"/>
      <c r="KXE3" s="20"/>
      <c r="KXF3" s="20"/>
      <c r="KXG3" s="20"/>
      <c r="KXH3" s="20"/>
      <c r="KXI3" s="20"/>
      <c r="KXJ3" s="20"/>
      <c r="KXK3" s="20"/>
      <c r="KXL3" s="20"/>
      <c r="KXM3" s="20"/>
      <c r="KXN3" s="20"/>
      <c r="KXO3" s="20"/>
      <c r="KXP3" s="20"/>
      <c r="KXQ3" s="20"/>
      <c r="KXR3" s="20"/>
      <c r="KXS3" s="20"/>
      <c r="KXT3" s="20"/>
      <c r="KXU3" s="20"/>
      <c r="KXV3" s="20"/>
      <c r="KXW3" s="20"/>
      <c r="KXX3" s="20"/>
      <c r="KXY3" s="20"/>
      <c r="KXZ3" s="20"/>
      <c r="KYA3" s="20"/>
      <c r="KYB3" s="20"/>
      <c r="KYC3" s="20"/>
      <c r="KYD3" s="20"/>
      <c r="KYE3" s="20"/>
      <c r="KYF3" s="20"/>
      <c r="KYG3" s="20"/>
      <c r="KYH3" s="20"/>
      <c r="KYI3" s="20"/>
      <c r="KYJ3" s="20"/>
      <c r="KYK3" s="20"/>
      <c r="KYL3" s="20"/>
      <c r="KYM3" s="20"/>
      <c r="KYN3" s="20"/>
      <c r="KYO3" s="20"/>
      <c r="KYP3" s="20"/>
      <c r="KYQ3" s="20"/>
      <c r="KYR3" s="20"/>
      <c r="KYS3" s="20"/>
      <c r="KYT3" s="20"/>
      <c r="KYU3" s="20"/>
      <c r="KYV3" s="20"/>
      <c r="KYW3" s="20"/>
      <c r="KYX3" s="20"/>
      <c r="KYY3" s="20"/>
      <c r="KYZ3" s="20"/>
      <c r="KZA3" s="20"/>
      <c r="KZB3" s="20"/>
      <c r="KZC3" s="20"/>
      <c r="KZD3" s="20"/>
      <c r="KZE3" s="20"/>
      <c r="KZF3" s="20"/>
      <c r="KZG3" s="20"/>
      <c r="KZH3" s="20"/>
      <c r="KZI3" s="20"/>
      <c r="KZJ3" s="20"/>
      <c r="KZK3" s="20"/>
      <c r="KZL3" s="20"/>
      <c r="KZM3" s="20"/>
      <c r="KZN3" s="20"/>
      <c r="KZO3" s="20"/>
      <c r="KZP3" s="20"/>
      <c r="KZQ3" s="20"/>
      <c r="KZR3" s="20"/>
      <c r="KZS3" s="20"/>
      <c r="KZT3" s="20"/>
      <c r="KZU3" s="20"/>
      <c r="KZV3" s="20"/>
      <c r="KZW3" s="20"/>
      <c r="KZX3" s="20"/>
      <c r="KZY3" s="20"/>
      <c r="KZZ3" s="20"/>
      <c r="LAA3" s="20"/>
      <c r="LAB3" s="20"/>
      <c r="LAC3" s="20"/>
      <c r="LAD3" s="20"/>
      <c r="LAE3" s="20"/>
      <c r="LAF3" s="20"/>
      <c r="LAG3" s="20"/>
      <c r="LAH3" s="20"/>
      <c r="LAI3" s="20"/>
      <c r="LAJ3" s="20"/>
      <c r="LAK3" s="20"/>
      <c r="LAL3" s="20"/>
      <c r="LAM3" s="20"/>
      <c r="LAN3" s="20"/>
      <c r="LAO3" s="20"/>
      <c r="LAP3" s="20"/>
      <c r="LAQ3" s="20"/>
      <c r="LAR3" s="20"/>
      <c r="LAS3" s="20"/>
      <c r="LAT3" s="20"/>
      <c r="LAU3" s="20"/>
      <c r="LAV3" s="20"/>
      <c r="LAW3" s="20"/>
      <c r="LAX3" s="20"/>
      <c r="LAY3" s="20"/>
      <c r="LAZ3" s="20"/>
      <c r="LBA3" s="20"/>
      <c r="LBB3" s="20"/>
      <c r="LBC3" s="20"/>
      <c r="LBD3" s="20"/>
      <c r="LBE3" s="20"/>
      <c r="LBF3" s="20"/>
      <c r="LBG3" s="20"/>
      <c r="LBH3" s="20"/>
      <c r="LBI3" s="20"/>
      <c r="LBJ3" s="20"/>
      <c r="LBK3" s="20"/>
      <c r="LBL3" s="20"/>
      <c r="LBM3" s="20"/>
      <c r="LBN3" s="20"/>
      <c r="LBO3" s="20"/>
      <c r="LBP3" s="20"/>
      <c r="LBQ3" s="20"/>
      <c r="LBR3" s="20"/>
      <c r="LBS3" s="20"/>
      <c r="LBT3" s="20"/>
      <c r="LBU3" s="20"/>
      <c r="LBV3" s="20"/>
      <c r="LBW3" s="20"/>
      <c r="LBX3" s="20"/>
      <c r="LBY3" s="20"/>
      <c r="LBZ3" s="20"/>
      <c r="LCA3" s="20"/>
      <c r="LCB3" s="20"/>
      <c r="LCC3" s="20"/>
      <c r="LCD3" s="20"/>
      <c r="LCE3" s="20"/>
      <c r="LCF3" s="20"/>
      <c r="LCG3" s="20"/>
      <c r="LCH3" s="20"/>
      <c r="LCI3" s="20"/>
      <c r="LCJ3" s="20"/>
      <c r="LCK3" s="20"/>
      <c r="LCL3" s="20"/>
      <c r="LCM3" s="20"/>
      <c r="LCN3" s="20"/>
      <c r="LCO3" s="20"/>
      <c r="LCP3" s="20"/>
      <c r="LCQ3" s="20"/>
      <c r="LCR3" s="20"/>
      <c r="LCS3" s="20"/>
      <c r="LCT3" s="20"/>
      <c r="LCU3" s="20"/>
      <c r="LCV3" s="20"/>
      <c r="LCW3" s="20"/>
      <c r="LCX3" s="20"/>
      <c r="LCY3" s="20"/>
      <c r="LCZ3" s="20"/>
      <c r="LDA3" s="20"/>
      <c r="LDB3" s="20"/>
      <c r="LDC3" s="20"/>
      <c r="LDD3" s="20"/>
      <c r="LDE3" s="20"/>
      <c r="LDF3" s="20"/>
      <c r="LDG3" s="20"/>
      <c r="LDH3" s="20"/>
      <c r="LDI3" s="20"/>
      <c r="LDJ3" s="20"/>
      <c r="LDK3" s="20"/>
      <c r="LDL3" s="20"/>
      <c r="LDM3" s="20"/>
      <c r="LDN3" s="20"/>
      <c r="LDO3" s="20"/>
      <c r="LDP3" s="20"/>
      <c r="LDQ3" s="20"/>
      <c r="LDR3" s="20"/>
      <c r="LDS3" s="20"/>
      <c r="LDT3" s="20"/>
      <c r="LDU3" s="20"/>
      <c r="LDV3" s="20"/>
      <c r="LDW3" s="20"/>
      <c r="LDX3" s="20"/>
      <c r="LDY3" s="20"/>
      <c r="LDZ3" s="20"/>
      <c r="LEA3" s="20"/>
      <c r="LEB3" s="20"/>
      <c r="LEC3" s="20"/>
      <c r="LED3" s="20"/>
      <c r="LEE3" s="20"/>
      <c r="LEF3" s="20"/>
      <c r="LEG3" s="20"/>
      <c r="LEH3" s="20"/>
      <c r="LEI3" s="20"/>
      <c r="LEJ3" s="20"/>
      <c r="LEK3" s="20"/>
      <c r="LEL3" s="20"/>
      <c r="LEM3" s="20"/>
      <c r="LEN3" s="20"/>
      <c r="LEO3" s="20"/>
      <c r="LEP3" s="20"/>
      <c r="LEQ3" s="20"/>
      <c r="LER3" s="20"/>
      <c r="LES3" s="20"/>
      <c r="LET3" s="20"/>
      <c r="LEU3" s="20"/>
      <c r="LEV3" s="20"/>
      <c r="LEW3" s="20"/>
      <c r="LEX3" s="20"/>
      <c r="LEY3" s="20"/>
      <c r="LEZ3" s="20"/>
      <c r="LFA3" s="20"/>
      <c r="LFB3" s="20"/>
      <c r="LFC3" s="20"/>
      <c r="LFD3" s="20"/>
      <c r="LFE3" s="20"/>
      <c r="LFF3" s="20"/>
      <c r="LFG3" s="20"/>
      <c r="LFH3" s="20"/>
      <c r="LFI3" s="20"/>
      <c r="LFJ3" s="20"/>
      <c r="LFK3" s="20"/>
      <c r="LFL3" s="20"/>
      <c r="LFM3" s="20"/>
      <c r="LFN3" s="20"/>
      <c r="LFO3" s="20"/>
      <c r="LFP3" s="20"/>
      <c r="LFQ3" s="20"/>
      <c r="LFR3" s="20"/>
      <c r="LFS3" s="20"/>
      <c r="LFT3" s="20"/>
      <c r="LFU3" s="20"/>
      <c r="LFV3" s="20"/>
      <c r="LFW3" s="20"/>
      <c r="LFX3" s="20"/>
      <c r="LFY3" s="20"/>
      <c r="LFZ3" s="20"/>
      <c r="LGA3" s="20"/>
      <c r="LGB3" s="20"/>
      <c r="LGC3" s="20"/>
      <c r="LGD3" s="20"/>
      <c r="LGE3" s="20"/>
      <c r="LGF3" s="20"/>
      <c r="LGG3" s="20"/>
      <c r="LGH3" s="20"/>
      <c r="LGI3" s="20"/>
      <c r="LGJ3" s="20"/>
      <c r="LGK3" s="20"/>
      <c r="LGL3" s="20"/>
      <c r="LGM3" s="20"/>
      <c r="LGN3" s="20"/>
      <c r="LGO3" s="20"/>
      <c r="LGP3" s="20"/>
      <c r="LGQ3" s="20"/>
      <c r="LGR3" s="20"/>
      <c r="LGS3" s="20"/>
      <c r="LGT3" s="20"/>
      <c r="LGU3" s="20"/>
      <c r="LGV3" s="20"/>
      <c r="LGW3" s="20"/>
      <c r="LGX3" s="20"/>
      <c r="LGY3" s="20"/>
      <c r="LGZ3" s="20"/>
      <c r="LHA3" s="20"/>
      <c r="LHB3" s="20"/>
      <c r="LHC3" s="20"/>
      <c r="LHD3" s="20"/>
      <c r="LHE3" s="20"/>
      <c r="LHF3" s="20"/>
      <c r="LHG3" s="20"/>
      <c r="LHH3" s="20"/>
      <c r="LHI3" s="20"/>
      <c r="LHJ3" s="20"/>
      <c r="LHK3" s="20"/>
      <c r="LHL3" s="20"/>
      <c r="LHM3" s="20"/>
      <c r="LHN3" s="20"/>
      <c r="LHO3" s="20"/>
      <c r="LHP3" s="20"/>
      <c r="LHQ3" s="20"/>
      <c r="LHR3" s="20"/>
      <c r="LHS3" s="20"/>
      <c r="LHT3" s="20"/>
      <c r="LHU3" s="20"/>
      <c r="LHV3" s="20"/>
      <c r="LHW3" s="20"/>
      <c r="LHX3" s="20"/>
      <c r="LHY3" s="20"/>
      <c r="LHZ3" s="20"/>
      <c r="LIA3" s="20"/>
      <c r="LIB3" s="20"/>
      <c r="LIC3" s="20"/>
      <c r="LID3" s="20"/>
      <c r="LIE3" s="20"/>
      <c r="LIF3" s="20"/>
      <c r="LIG3" s="20"/>
      <c r="LIH3" s="20"/>
      <c r="LII3" s="20"/>
      <c r="LIJ3" s="20"/>
      <c r="LIK3" s="20"/>
      <c r="LIL3" s="20"/>
      <c r="LIM3" s="20"/>
      <c r="LIN3" s="20"/>
      <c r="LIO3" s="20"/>
      <c r="LIP3" s="20"/>
      <c r="LIQ3" s="20"/>
      <c r="LIR3" s="20"/>
      <c r="LIS3" s="20"/>
      <c r="LIT3" s="20"/>
      <c r="LIU3" s="20"/>
      <c r="LIV3" s="20"/>
      <c r="LIW3" s="20"/>
      <c r="LIX3" s="20"/>
      <c r="LIY3" s="20"/>
      <c r="LIZ3" s="20"/>
      <c r="LJA3" s="20"/>
      <c r="LJB3" s="20"/>
      <c r="LJC3" s="20"/>
      <c r="LJD3" s="20"/>
      <c r="LJE3" s="20"/>
      <c r="LJF3" s="20"/>
      <c r="LJG3" s="20"/>
      <c r="LJH3" s="20"/>
      <c r="LJI3" s="20"/>
      <c r="LJJ3" s="20"/>
      <c r="LJK3" s="20"/>
      <c r="LJL3" s="20"/>
      <c r="LJM3" s="20"/>
      <c r="LJN3" s="20"/>
      <c r="LJO3" s="20"/>
      <c r="LJP3" s="20"/>
      <c r="LJQ3" s="20"/>
      <c r="LJR3" s="20"/>
      <c r="LJS3" s="20"/>
      <c r="LJT3" s="20"/>
      <c r="LJU3" s="20"/>
      <c r="LJV3" s="20"/>
      <c r="LJW3" s="20"/>
      <c r="LJX3" s="20"/>
      <c r="LJY3" s="20"/>
      <c r="LJZ3" s="20"/>
      <c r="LKA3" s="20"/>
      <c r="LKB3" s="20"/>
      <c r="LKC3" s="20"/>
      <c r="LKD3" s="20"/>
      <c r="LKE3" s="20"/>
      <c r="LKF3" s="20"/>
      <c r="LKG3" s="20"/>
      <c r="LKH3" s="20"/>
      <c r="LKI3" s="20"/>
      <c r="LKJ3" s="20"/>
      <c r="LKK3" s="20"/>
      <c r="LKL3" s="20"/>
      <c r="LKM3" s="20"/>
      <c r="LKN3" s="20"/>
      <c r="LKO3" s="20"/>
      <c r="LKP3" s="20"/>
      <c r="LKQ3" s="20"/>
      <c r="LKR3" s="20"/>
      <c r="LKS3" s="20"/>
      <c r="LKT3" s="20"/>
      <c r="LKU3" s="20"/>
      <c r="LKV3" s="20"/>
      <c r="LKW3" s="20"/>
      <c r="LKX3" s="20"/>
      <c r="LKY3" s="20"/>
      <c r="LKZ3" s="20"/>
      <c r="LLA3" s="20"/>
      <c r="LLB3" s="20"/>
      <c r="LLC3" s="20"/>
      <c r="LLD3" s="20"/>
      <c r="LLE3" s="20"/>
      <c r="LLF3" s="20"/>
      <c r="LLG3" s="20"/>
      <c r="LLH3" s="20"/>
      <c r="LLI3" s="20"/>
      <c r="LLJ3" s="20"/>
      <c r="LLK3" s="20"/>
      <c r="LLL3" s="20"/>
      <c r="LLM3" s="20"/>
      <c r="LLN3" s="20"/>
      <c r="LLO3" s="20"/>
      <c r="LLP3" s="20"/>
      <c r="LLQ3" s="20"/>
      <c r="LLR3" s="20"/>
      <c r="LLS3" s="20"/>
      <c r="LLT3" s="20"/>
      <c r="LLU3" s="20"/>
      <c r="LLV3" s="20"/>
      <c r="LLW3" s="20"/>
      <c r="LLX3" s="20"/>
      <c r="LLY3" s="20"/>
      <c r="LLZ3" s="20"/>
      <c r="LMA3" s="20"/>
      <c r="LMB3" s="20"/>
      <c r="LMC3" s="20"/>
      <c r="LMD3" s="20"/>
      <c r="LME3" s="20"/>
      <c r="LMF3" s="20"/>
      <c r="LMG3" s="20"/>
      <c r="LMH3" s="20"/>
      <c r="LMI3" s="20"/>
      <c r="LMJ3" s="20"/>
      <c r="LMK3" s="20"/>
      <c r="LML3" s="20"/>
      <c r="LMM3" s="20"/>
      <c r="LMN3" s="20"/>
      <c r="LMO3" s="20"/>
      <c r="LMP3" s="20"/>
      <c r="LMQ3" s="20"/>
      <c r="LMR3" s="20"/>
      <c r="LMS3" s="20"/>
      <c r="LMT3" s="20"/>
      <c r="LMU3" s="20"/>
      <c r="LMV3" s="20"/>
      <c r="LMW3" s="20"/>
      <c r="LMX3" s="20"/>
      <c r="LMY3" s="20"/>
      <c r="LMZ3" s="20"/>
      <c r="LNA3" s="20"/>
      <c r="LNB3" s="20"/>
      <c r="LNC3" s="20"/>
      <c r="LND3" s="20"/>
      <c r="LNE3" s="20"/>
      <c r="LNF3" s="20"/>
      <c r="LNG3" s="20"/>
      <c r="LNH3" s="20"/>
      <c r="LNI3" s="20"/>
      <c r="LNJ3" s="20"/>
      <c r="LNK3" s="20"/>
      <c r="LNL3" s="20"/>
      <c r="LNM3" s="20"/>
      <c r="LNN3" s="20"/>
      <c r="LNO3" s="20"/>
      <c r="LNP3" s="20"/>
      <c r="LNQ3" s="20"/>
      <c r="LNR3" s="20"/>
      <c r="LNS3" s="20"/>
      <c r="LNT3" s="20"/>
      <c r="LNU3" s="20"/>
      <c r="LNV3" s="20"/>
      <c r="LNW3" s="20"/>
      <c r="LNX3" s="20"/>
      <c r="LNY3" s="20"/>
      <c r="LNZ3" s="20"/>
      <c r="LOA3" s="20"/>
      <c r="LOB3" s="20"/>
      <c r="LOC3" s="20"/>
      <c r="LOD3" s="20"/>
      <c r="LOE3" s="20"/>
      <c r="LOF3" s="20"/>
      <c r="LOG3" s="20"/>
      <c r="LOH3" s="20"/>
      <c r="LOI3" s="20"/>
      <c r="LOJ3" s="20"/>
      <c r="LOK3" s="20"/>
      <c r="LOL3" s="20"/>
      <c r="LOM3" s="20"/>
      <c r="LON3" s="20"/>
      <c r="LOO3" s="20"/>
      <c r="LOP3" s="20"/>
      <c r="LOQ3" s="20"/>
      <c r="LOR3" s="20"/>
      <c r="LOS3" s="20"/>
      <c r="LOT3" s="20"/>
      <c r="LOU3" s="20"/>
      <c r="LOV3" s="20"/>
      <c r="LOW3" s="20"/>
      <c r="LOX3" s="20"/>
      <c r="LOY3" s="20"/>
      <c r="LOZ3" s="20"/>
      <c r="LPA3" s="20"/>
      <c r="LPB3" s="20"/>
      <c r="LPC3" s="20"/>
      <c r="LPD3" s="20"/>
      <c r="LPE3" s="20"/>
      <c r="LPF3" s="20"/>
      <c r="LPG3" s="20"/>
      <c r="LPH3" s="20"/>
      <c r="LPI3" s="20"/>
      <c r="LPJ3" s="20"/>
      <c r="LPK3" s="20"/>
      <c r="LPL3" s="20"/>
      <c r="LPM3" s="20"/>
      <c r="LPN3" s="20"/>
      <c r="LPO3" s="20"/>
      <c r="LPP3" s="20"/>
      <c r="LPQ3" s="20"/>
      <c r="LPR3" s="20"/>
      <c r="LPS3" s="20"/>
      <c r="LPT3" s="20"/>
      <c r="LPU3" s="20"/>
      <c r="LPV3" s="20"/>
      <c r="LPW3" s="20"/>
      <c r="LPX3" s="20"/>
      <c r="LPY3" s="20"/>
      <c r="LPZ3" s="20"/>
      <c r="LQA3" s="20"/>
      <c r="LQB3" s="20"/>
      <c r="LQC3" s="20"/>
      <c r="LQD3" s="20"/>
      <c r="LQE3" s="20"/>
      <c r="LQF3" s="20"/>
      <c r="LQG3" s="20"/>
      <c r="LQH3" s="20"/>
      <c r="LQI3" s="20"/>
      <c r="LQJ3" s="20"/>
      <c r="LQK3" s="20"/>
      <c r="LQL3" s="20"/>
      <c r="LQM3" s="20"/>
      <c r="LQN3" s="20"/>
      <c r="LQO3" s="20"/>
      <c r="LQP3" s="20"/>
      <c r="LQQ3" s="20"/>
      <c r="LQR3" s="20"/>
      <c r="LQS3" s="20"/>
      <c r="LQT3" s="20"/>
      <c r="LQU3" s="20"/>
      <c r="LQV3" s="20"/>
      <c r="LQW3" s="20"/>
      <c r="LQX3" s="20"/>
      <c r="LQY3" s="20"/>
      <c r="LQZ3" s="20"/>
      <c r="LRA3" s="20"/>
      <c r="LRB3" s="20"/>
      <c r="LRC3" s="20"/>
      <c r="LRD3" s="20"/>
      <c r="LRE3" s="20"/>
      <c r="LRF3" s="20"/>
      <c r="LRG3" s="20"/>
      <c r="LRH3" s="20"/>
      <c r="LRI3" s="20"/>
      <c r="LRJ3" s="20"/>
      <c r="LRK3" s="20"/>
      <c r="LRL3" s="20"/>
      <c r="LRM3" s="20"/>
      <c r="LRN3" s="20"/>
      <c r="LRO3" s="20"/>
      <c r="LRP3" s="20"/>
      <c r="LRQ3" s="20"/>
      <c r="LRR3" s="20"/>
      <c r="LRS3" s="20"/>
      <c r="LRT3" s="20"/>
      <c r="LRU3" s="20"/>
      <c r="LRV3" s="20"/>
      <c r="LRW3" s="20"/>
      <c r="LRX3" s="20"/>
      <c r="LRY3" s="20"/>
      <c r="LRZ3" s="20"/>
      <c r="LSA3" s="20"/>
      <c r="LSB3" s="20"/>
      <c r="LSC3" s="20"/>
      <c r="LSD3" s="20"/>
      <c r="LSE3" s="20"/>
      <c r="LSF3" s="20"/>
      <c r="LSG3" s="20"/>
      <c r="LSH3" s="20"/>
      <c r="LSI3" s="20"/>
      <c r="LSJ3" s="20"/>
      <c r="LSK3" s="20"/>
      <c r="LSL3" s="20"/>
      <c r="LSM3" s="20"/>
      <c r="LSN3" s="20"/>
      <c r="LSO3" s="20"/>
      <c r="LSP3" s="20"/>
      <c r="LSQ3" s="20"/>
      <c r="LSR3" s="20"/>
      <c r="LSS3" s="20"/>
      <c r="LST3" s="20"/>
      <c r="LSU3" s="20"/>
      <c r="LSV3" s="20"/>
      <c r="LSW3" s="20"/>
      <c r="LSX3" s="20"/>
      <c r="LSY3" s="20"/>
      <c r="LSZ3" s="20"/>
      <c r="LTA3" s="20"/>
      <c r="LTB3" s="20"/>
      <c r="LTC3" s="20"/>
      <c r="LTD3" s="20"/>
      <c r="LTE3" s="20"/>
      <c r="LTF3" s="20"/>
      <c r="LTG3" s="20"/>
      <c r="LTH3" s="20"/>
      <c r="LTI3" s="20"/>
      <c r="LTJ3" s="20"/>
      <c r="LTK3" s="20"/>
      <c r="LTL3" s="20"/>
      <c r="LTM3" s="20"/>
      <c r="LTN3" s="20"/>
      <c r="LTO3" s="20"/>
      <c r="LTP3" s="20"/>
      <c r="LTQ3" s="20"/>
      <c r="LTR3" s="20"/>
      <c r="LTS3" s="20"/>
      <c r="LTT3" s="20"/>
      <c r="LTU3" s="20"/>
      <c r="LTV3" s="20"/>
      <c r="LTW3" s="20"/>
      <c r="LTX3" s="20"/>
      <c r="LTY3" s="20"/>
      <c r="LTZ3" s="20"/>
      <c r="LUA3" s="20"/>
      <c r="LUB3" s="20"/>
      <c r="LUC3" s="20"/>
      <c r="LUD3" s="20"/>
      <c r="LUE3" s="20"/>
      <c r="LUF3" s="20"/>
      <c r="LUG3" s="20"/>
      <c r="LUH3" s="20"/>
      <c r="LUI3" s="20"/>
      <c r="LUJ3" s="20"/>
      <c r="LUK3" s="20"/>
      <c r="LUL3" s="20"/>
      <c r="LUM3" s="20"/>
      <c r="LUN3" s="20"/>
      <c r="LUO3" s="20"/>
      <c r="LUP3" s="20"/>
      <c r="LUQ3" s="20"/>
      <c r="LUR3" s="20"/>
      <c r="LUS3" s="20"/>
      <c r="LUT3" s="20"/>
      <c r="LUU3" s="20"/>
      <c r="LUV3" s="20"/>
      <c r="LUW3" s="20"/>
      <c r="LUX3" s="20"/>
      <c r="LUY3" s="20"/>
      <c r="LUZ3" s="20"/>
      <c r="LVA3" s="20"/>
      <c r="LVB3" s="20"/>
      <c r="LVC3" s="20"/>
      <c r="LVD3" s="20"/>
      <c r="LVE3" s="20"/>
      <c r="LVF3" s="20"/>
      <c r="LVG3" s="20"/>
      <c r="LVH3" s="20"/>
      <c r="LVI3" s="20"/>
      <c r="LVJ3" s="20"/>
      <c r="LVK3" s="20"/>
      <c r="LVL3" s="20"/>
      <c r="LVM3" s="20"/>
      <c r="LVN3" s="20"/>
      <c r="LVO3" s="20"/>
      <c r="LVP3" s="20"/>
      <c r="LVQ3" s="20"/>
      <c r="LVR3" s="20"/>
      <c r="LVS3" s="20"/>
      <c r="LVT3" s="20"/>
      <c r="LVU3" s="20"/>
      <c r="LVV3" s="20"/>
      <c r="LVW3" s="20"/>
      <c r="LVX3" s="20"/>
      <c r="LVY3" s="20"/>
      <c r="LVZ3" s="20"/>
      <c r="LWA3" s="20"/>
      <c r="LWB3" s="20"/>
      <c r="LWC3" s="20"/>
      <c r="LWD3" s="20"/>
      <c r="LWE3" s="20"/>
      <c r="LWF3" s="20"/>
      <c r="LWG3" s="20"/>
      <c r="LWH3" s="20"/>
      <c r="LWI3" s="20"/>
      <c r="LWJ3" s="20"/>
      <c r="LWK3" s="20"/>
      <c r="LWL3" s="20"/>
      <c r="LWM3" s="20"/>
      <c r="LWN3" s="20"/>
      <c r="LWO3" s="20"/>
      <c r="LWP3" s="20"/>
      <c r="LWQ3" s="20"/>
      <c r="LWR3" s="20"/>
      <c r="LWS3" s="20"/>
      <c r="LWT3" s="20"/>
      <c r="LWU3" s="20"/>
      <c r="LWV3" s="20"/>
      <c r="LWW3" s="20"/>
      <c r="LWX3" s="20"/>
      <c r="LWY3" s="20"/>
      <c r="LWZ3" s="20"/>
      <c r="LXA3" s="20"/>
      <c r="LXB3" s="20"/>
      <c r="LXC3" s="20"/>
      <c r="LXD3" s="20"/>
      <c r="LXE3" s="20"/>
      <c r="LXF3" s="20"/>
      <c r="LXG3" s="20"/>
      <c r="LXH3" s="20"/>
      <c r="LXI3" s="20"/>
      <c r="LXJ3" s="20"/>
      <c r="LXK3" s="20"/>
      <c r="LXL3" s="20"/>
      <c r="LXM3" s="20"/>
      <c r="LXN3" s="20"/>
      <c r="LXO3" s="20"/>
      <c r="LXP3" s="20"/>
      <c r="LXQ3" s="20"/>
      <c r="LXR3" s="20"/>
      <c r="LXS3" s="20"/>
      <c r="LXT3" s="20"/>
      <c r="LXU3" s="20"/>
      <c r="LXV3" s="20"/>
      <c r="LXW3" s="20"/>
      <c r="LXX3" s="20"/>
      <c r="LXY3" s="20"/>
      <c r="LXZ3" s="20"/>
      <c r="LYA3" s="20"/>
      <c r="LYB3" s="20"/>
      <c r="LYC3" s="20"/>
      <c r="LYD3" s="20"/>
      <c r="LYE3" s="20"/>
      <c r="LYF3" s="20"/>
      <c r="LYG3" s="20"/>
      <c r="LYH3" s="20"/>
      <c r="LYI3" s="20"/>
      <c r="LYJ3" s="20"/>
      <c r="LYK3" s="20"/>
      <c r="LYL3" s="20"/>
      <c r="LYM3" s="20"/>
      <c r="LYN3" s="20"/>
      <c r="LYO3" s="20"/>
      <c r="LYP3" s="20"/>
      <c r="LYQ3" s="20"/>
      <c r="LYR3" s="20"/>
      <c r="LYS3" s="20"/>
      <c r="LYT3" s="20"/>
      <c r="LYU3" s="20"/>
      <c r="LYV3" s="20"/>
      <c r="LYW3" s="20"/>
      <c r="LYX3" s="20"/>
      <c r="LYY3" s="20"/>
      <c r="LYZ3" s="20"/>
      <c r="LZA3" s="20"/>
      <c r="LZB3" s="20"/>
      <c r="LZC3" s="20"/>
      <c r="LZD3" s="20"/>
      <c r="LZE3" s="20"/>
      <c r="LZF3" s="20"/>
      <c r="LZG3" s="20"/>
      <c r="LZH3" s="20"/>
      <c r="LZI3" s="20"/>
      <c r="LZJ3" s="20"/>
      <c r="LZK3" s="20"/>
      <c r="LZL3" s="20"/>
      <c r="LZM3" s="20"/>
      <c r="LZN3" s="20"/>
      <c r="LZO3" s="20"/>
      <c r="LZP3" s="20"/>
      <c r="LZQ3" s="20"/>
      <c r="LZR3" s="20"/>
      <c r="LZS3" s="20"/>
      <c r="LZT3" s="20"/>
      <c r="LZU3" s="20"/>
      <c r="LZV3" s="20"/>
      <c r="LZW3" s="20"/>
      <c r="LZX3" s="20"/>
      <c r="LZY3" s="20"/>
      <c r="LZZ3" s="20"/>
      <c r="MAA3" s="20"/>
      <c r="MAB3" s="20"/>
      <c r="MAC3" s="20"/>
      <c r="MAD3" s="20"/>
      <c r="MAE3" s="20"/>
      <c r="MAF3" s="20"/>
      <c r="MAG3" s="20"/>
      <c r="MAH3" s="20"/>
      <c r="MAI3" s="20"/>
      <c r="MAJ3" s="20"/>
      <c r="MAK3" s="20"/>
      <c r="MAL3" s="20"/>
      <c r="MAM3" s="20"/>
      <c r="MAN3" s="20"/>
      <c r="MAO3" s="20"/>
      <c r="MAP3" s="20"/>
      <c r="MAQ3" s="20"/>
      <c r="MAR3" s="20"/>
      <c r="MAS3" s="20"/>
      <c r="MAT3" s="20"/>
      <c r="MAU3" s="20"/>
      <c r="MAV3" s="20"/>
      <c r="MAW3" s="20"/>
      <c r="MAX3" s="20"/>
      <c r="MAY3" s="20"/>
      <c r="MAZ3" s="20"/>
      <c r="MBA3" s="20"/>
      <c r="MBB3" s="20"/>
      <c r="MBC3" s="20"/>
      <c r="MBD3" s="20"/>
      <c r="MBE3" s="20"/>
      <c r="MBF3" s="20"/>
      <c r="MBG3" s="20"/>
      <c r="MBH3" s="20"/>
      <c r="MBI3" s="20"/>
      <c r="MBJ3" s="20"/>
      <c r="MBK3" s="20"/>
      <c r="MBL3" s="20"/>
      <c r="MBM3" s="20"/>
      <c r="MBN3" s="20"/>
      <c r="MBO3" s="20"/>
      <c r="MBP3" s="20"/>
      <c r="MBQ3" s="20"/>
      <c r="MBR3" s="20"/>
      <c r="MBS3" s="20"/>
      <c r="MBT3" s="20"/>
      <c r="MBU3" s="20"/>
      <c r="MBV3" s="20"/>
      <c r="MBW3" s="20"/>
      <c r="MBX3" s="20"/>
      <c r="MBY3" s="20"/>
      <c r="MBZ3" s="20"/>
      <c r="MCA3" s="20"/>
      <c r="MCB3" s="20"/>
      <c r="MCC3" s="20"/>
      <c r="MCD3" s="20"/>
      <c r="MCE3" s="20"/>
      <c r="MCF3" s="20"/>
      <c r="MCG3" s="20"/>
      <c r="MCH3" s="20"/>
      <c r="MCI3" s="20"/>
      <c r="MCJ3" s="20"/>
      <c r="MCK3" s="20"/>
      <c r="MCL3" s="20"/>
      <c r="MCM3" s="20"/>
      <c r="MCN3" s="20"/>
      <c r="MCO3" s="20"/>
      <c r="MCP3" s="20"/>
      <c r="MCQ3" s="20"/>
      <c r="MCR3" s="20"/>
      <c r="MCS3" s="20"/>
      <c r="MCT3" s="20"/>
      <c r="MCU3" s="20"/>
      <c r="MCV3" s="20"/>
      <c r="MCW3" s="20"/>
      <c r="MCX3" s="20"/>
      <c r="MCY3" s="20"/>
      <c r="MCZ3" s="20"/>
      <c r="MDA3" s="20"/>
      <c r="MDB3" s="20"/>
      <c r="MDC3" s="20"/>
      <c r="MDD3" s="20"/>
      <c r="MDE3" s="20"/>
      <c r="MDF3" s="20"/>
      <c r="MDG3" s="20"/>
      <c r="MDH3" s="20"/>
      <c r="MDI3" s="20"/>
      <c r="MDJ3" s="20"/>
      <c r="MDK3" s="20"/>
      <c r="MDL3" s="20"/>
      <c r="MDM3" s="20"/>
      <c r="MDN3" s="20"/>
      <c r="MDO3" s="20"/>
      <c r="MDP3" s="20"/>
      <c r="MDQ3" s="20"/>
      <c r="MDR3" s="20"/>
      <c r="MDS3" s="20"/>
      <c r="MDT3" s="20"/>
      <c r="MDU3" s="20"/>
      <c r="MDV3" s="20"/>
      <c r="MDW3" s="20"/>
      <c r="MDX3" s="20"/>
      <c r="MDY3" s="20"/>
      <c r="MDZ3" s="20"/>
      <c r="MEA3" s="20"/>
      <c r="MEB3" s="20"/>
      <c r="MEC3" s="20"/>
      <c r="MED3" s="20"/>
      <c r="MEE3" s="20"/>
      <c r="MEF3" s="20"/>
      <c r="MEG3" s="20"/>
      <c r="MEH3" s="20"/>
      <c r="MEI3" s="20"/>
      <c r="MEJ3" s="20"/>
      <c r="MEK3" s="20"/>
      <c r="MEL3" s="20"/>
      <c r="MEM3" s="20"/>
      <c r="MEN3" s="20"/>
      <c r="MEO3" s="20"/>
      <c r="MEP3" s="20"/>
      <c r="MEQ3" s="20"/>
      <c r="MER3" s="20"/>
      <c r="MES3" s="20"/>
      <c r="MET3" s="20"/>
      <c r="MEU3" s="20"/>
      <c r="MEV3" s="20"/>
      <c r="MEW3" s="20"/>
      <c r="MEX3" s="20"/>
      <c r="MEY3" s="20"/>
      <c r="MEZ3" s="20"/>
      <c r="MFA3" s="20"/>
      <c r="MFB3" s="20"/>
      <c r="MFC3" s="20"/>
      <c r="MFD3" s="20"/>
      <c r="MFE3" s="20"/>
      <c r="MFF3" s="20"/>
      <c r="MFG3" s="20"/>
      <c r="MFH3" s="20"/>
      <c r="MFI3" s="20"/>
      <c r="MFJ3" s="20"/>
      <c r="MFK3" s="20"/>
      <c r="MFL3" s="20"/>
      <c r="MFM3" s="20"/>
      <c r="MFN3" s="20"/>
      <c r="MFO3" s="20"/>
      <c r="MFP3" s="20"/>
      <c r="MFQ3" s="20"/>
      <c r="MFR3" s="20"/>
      <c r="MFS3" s="20"/>
      <c r="MFT3" s="20"/>
      <c r="MFU3" s="20"/>
      <c r="MFV3" s="20"/>
      <c r="MFW3" s="20"/>
      <c r="MFX3" s="20"/>
      <c r="MFY3" s="20"/>
      <c r="MFZ3" s="20"/>
      <c r="MGA3" s="20"/>
      <c r="MGB3" s="20"/>
      <c r="MGC3" s="20"/>
      <c r="MGD3" s="20"/>
      <c r="MGE3" s="20"/>
      <c r="MGF3" s="20"/>
      <c r="MGG3" s="20"/>
      <c r="MGH3" s="20"/>
      <c r="MGI3" s="20"/>
      <c r="MGJ3" s="20"/>
      <c r="MGK3" s="20"/>
      <c r="MGL3" s="20"/>
      <c r="MGM3" s="20"/>
      <c r="MGN3" s="20"/>
      <c r="MGO3" s="20"/>
      <c r="MGP3" s="20"/>
      <c r="MGQ3" s="20"/>
      <c r="MGR3" s="20"/>
      <c r="MGS3" s="20"/>
      <c r="MGT3" s="20"/>
      <c r="MGU3" s="20"/>
      <c r="MGV3" s="20"/>
      <c r="MGW3" s="20"/>
      <c r="MGX3" s="20"/>
      <c r="MGY3" s="20"/>
      <c r="MGZ3" s="20"/>
      <c r="MHA3" s="20"/>
      <c r="MHB3" s="20"/>
      <c r="MHC3" s="20"/>
      <c r="MHD3" s="20"/>
      <c r="MHE3" s="20"/>
      <c r="MHF3" s="20"/>
      <c r="MHG3" s="20"/>
      <c r="MHH3" s="20"/>
      <c r="MHI3" s="20"/>
      <c r="MHJ3" s="20"/>
      <c r="MHK3" s="20"/>
      <c r="MHL3" s="20"/>
      <c r="MHM3" s="20"/>
      <c r="MHN3" s="20"/>
      <c r="MHO3" s="20"/>
      <c r="MHP3" s="20"/>
      <c r="MHQ3" s="20"/>
      <c r="MHR3" s="20"/>
      <c r="MHS3" s="20"/>
      <c r="MHT3" s="20"/>
      <c r="MHU3" s="20"/>
      <c r="MHV3" s="20"/>
      <c r="MHW3" s="20"/>
      <c r="MHX3" s="20"/>
      <c r="MHY3" s="20"/>
      <c r="MHZ3" s="20"/>
      <c r="MIA3" s="20"/>
      <c r="MIB3" s="20"/>
      <c r="MIC3" s="20"/>
      <c r="MID3" s="20"/>
      <c r="MIE3" s="20"/>
      <c r="MIF3" s="20"/>
      <c r="MIG3" s="20"/>
      <c r="MIH3" s="20"/>
      <c r="MII3" s="20"/>
      <c r="MIJ3" s="20"/>
      <c r="MIK3" s="20"/>
      <c r="MIL3" s="20"/>
      <c r="MIM3" s="20"/>
      <c r="MIN3" s="20"/>
      <c r="MIO3" s="20"/>
      <c r="MIP3" s="20"/>
      <c r="MIQ3" s="20"/>
      <c r="MIR3" s="20"/>
      <c r="MIS3" s="20"/>
      <c r="MIT3" s="20"/>
      <c r="MIU3" s="20"/>
      <c r="MIV3" s="20"/>
      <c r="MIW3" s="20"/>
      <c r="MIX3" s="20"/>
      <c r="MIY3" s="20"/>
      <c r="MIZ3" s="20"/>
      <c r="MJA3" s="20"/>
      <c r="MJB3" s="20"/>
      <c r="MJC3" s="20"/>
      <c r="MJD3" s="20"/>
      <c r="MJE3" s="20"/>
      <c r="MJF3" s="20"/>
      <c r="MJG3" s="20"/>
      <c r="MJH3" s="20"/>
      <c r="MJI3" s="20"/>
      <c r="MJJ3" s="20"/>
      <c r="MJK3" s="20"/>
      <c r="MJL3" s="20"/>
      <c r="MJM3" s="20"/>
      <c r="MJN3" s="20"/>
      <c r="MJO3" s="20"/>
      <c r="MJP3" s="20"/>
      <c r="MJQ3" s="20"/>
      <c r="MJR3" s="20"/>
      <c r="MJS3" s="20"/>
      <c r="MJT3" s="20"/>
      <c r="MJU3" s="20"/>
      <c r="MJV3" s="20"/>
      <c r="MJW3" s="20"/>
      <c r="MJX3" s="20"/>
      <c r="MJY3" s="20"/>
      <c r="MJZ3" s="20"/>
      <c r="MKA3" s="20"/>
      <c r="MKB3" s="20"/>
      <c r="MKC3" s="20"/>
      <c r="MKD3" s="20"/>
      <c r="MKE3" s="20"/>
      <c r="MKF3" s="20"/>
      <c r="MKG3" s="20"/>
      <c r="MKH3" s="20"/>
      <c r="MKI3" s="20"/>
      <c r="MKJ3" s="20"/>
      <c r="MKK3" s="20"/>
      <c r="MKL3" s="20"/>
      <c r="MKM3" s="20"/>
      <c r="MKN3" s="20"/>
      <c r="MKO3" s="20"/>
      <c r="MKP3" s="20"/>
      <c r="MKQ3" s="20"/>
      <c r="MKR3" s="20"/>
      <c r="MKS3" s="20"/>
      <c r="MKT3" s="20"/>
      <c r="MKU3" s="20"/>
      <c r="MKV3" s="20"/>
      <c r="MKW3" s="20"/>
      <c r="MKX3" s="20"/>
      <c r="MKY3" s="20"/>
      <c r="MKZ3" s="20"/>
      <c r="MLA3" s="20"/>
      <c r="MLB3" s="20"/>
      <c r="MLC3" s="20"/>
      <c r="MLD3" s="20"/>
      <c r="MLE3" s="20"/>
      <c r="MLF3" s="20"/>
      <c r="MLG3" s="20"/>
      <c r="MLH3" s="20"/>
      <c r="MLI3" s="20"/>
      <c r="MLJ3" s="20"/>
      <c r="MLK3" s="20"/>
      <c r="MLL3" s="20"/>
      <c r="MLM3" s="20"/>
      <c r="MLN3" s="20"/>
      <c r="MLO3" s="20"/>
      <c r="MLP3" s="20"/>
      <c r="MLQ3" s="20"/>
      <c r="MLR3" s="20"/>
      <c r="MLS3" s="20"/>
      <c r="MLT3" s="20"/>
      <c r="MLU3" s="20"/>
      <c r="MLV3" s="20"/>
      <c r="MLW3" s="20"/>
      <c r="MLX3" s="20"/>
      <c r="MLY3" s="20"/>
      <c r="MLZ3" s="20"/>
      <c r="MMA3" s="20"/>
      <c r="MMB3" s="20"/>
      <c r="MMC3" s="20"/>
      <c r="MMD3" s="20"/>
      <c r="MME3" s="20"/>
      <c r="MMF3" s="20"/>
      <c r="MMG3" s="20"/>
      <c r="MMH3" s="20"/>
      <c r="MMI3" s="20"/>
      <c r="MMJ3" s="20"/>
      <c r="MMK3" s="20"/>
      <c r="MML3" s="20"/>
      <c r="MMM3" s="20"/>
      <c r="MMN3" s="20"/>
      <c r="MMO3" s="20"/>
      <c r="MMP3" s="20"/>
      <c r="MMQ3" s="20"/>
      <c r="MMR3" s="20"/>
      <c r="MMS3" s="20"/>
      <c r="MMT3" s="20"/>
      <c r="MMU3" s="20"/>
      <c r="MMV3" s="20"/>
      <c r="MMW3" s="20"/>
      <c r="MMX3" s="20"/>
      <c r="MMY3" s="20"/>
      <c r="MMZ3" s="20"/>
      <c r="MNA3" s="20"/>
      <c r="MNB3" s="20"/>
      <c r="MNC3" s="20"/>
      <c r="MND3" s="20"/>
      <c r="MNE3" s="20"/>
      <c r="MNF3" s="20"/>
      <c r="MNG3" s="20"/>
      <c r="MNH3" s="20"/>
      <c r="MNI3" s="20"/>
      <c r="MNJ3" s="20"/>
      <c r="MNK3" s="20"/>
      <c r="MNL3" s="20"/>
      <c r="MNM3" s="20"/>
      <c r="MNN3" s="20"/>
      <c r="MNO3" s="20"/>
      <c r="MNP3" s="20"/>
      <c r="MNQ3" s="20"/>
      <c r="MNR3" s="20"/>
      <c r="MNS3" s="20"/>
      <c r="MNT3" s="20"/>
      <c r="MNU3" s="20"/>
      <c r="MNV3" s="20"/>
      <c r="MNW3" s="20"/>
      <c r="MNX3" s="20"/>
      <c r="MNY3" s="20"/>
      <c r="MNZ3" s="20"/>
      <c r="MOA3" s="20"/>
      <c r="MOB3" s="20"/>
      <c r="MOC3" s="20"/>
      <c r="MOD3" s="20"/>
      <c r="MOE3" s="20"/>
      <c r="MOF3" s="20"/>
      <c r="MOG3" s="20"/>
      <c r="MOH3" s="20"/>
      <c r="MOI3" s="20"/>
      <c r="MOJ3" s="20"/>
      <c r="MOK3" s="20"/>
      <c r="MOL3" s="20"/>
      <c r="MOM3" s="20"/>
      <c r="MON3" s="20"/>
      <c r="MOO3" s="20"/>
      <c r="MOP3" s="20"/>
      <c r="MOQ3" s="20"/>
      <c r="MOR3" s="20"/>
      <c r="MOS3" s="20"/>
      <c r="MOT3" s="20"/>
      <c r="MOU3" s="20"/>
      <c r="MOV3" s="20"/>
      <c r="MOW3" s="20"/>
      <c r="MOX3" s="20"/>
      <c r="MOY3" s="20"/>
      <c r="MOZ3" s="20"/>
      <c r="MPA3" s="20"/>
      <c r="MPB3" s="20"/>
      <c r="MPC3" s="20"/>
      <c r="MPD3" s="20"/>
      <c r="MPE3" s="20"/>
      <c r="MPF3" s="20"/>
      <c r="MPG3" s="20"/>
      <c r="MPH3" s="20"/>
      <c r="MPI3" s="20"/>
      <c r="MPJ3" s="20"/>
      <c r="MPK3" s="20"/>
      <c r="MPL3" s="20"/>
      <c r="MPM3" s="20"/>
      <c r="MPN3" s="20"/>
      <c r="MPO3" s="20"/>
      <c r="MPP3" s="20"/>
      <c r="MPQ3" s="20"/>
      <c r="MPR3" s="20"/>
      <c r="MPS3" s="20"/>
      <c r="MPT3" s="20"/>
      <c r="MPU3" s="20"/>
      <c r="MPV3" s="20"/>
      <c r="MPW3" s="20"/>
      <c r="MPX3" s="20"/>
      <c r="MPY3" s="20"/>
      <c r="MPZ3" s="20"/>
      <c r="MQA3" s="20"/>
      <c r="MQB3" s="20"/>
      <c r="MQC3" s="20"/>
      <c r="MQD3" s="20"/>
      <c r="MQE3" s="20"/>
      <c r="MQF3" s="20"/>
      <c r="MQG3" s="20"/>
      <c r="MQH3" s="20"/>
      <c r="MQI3" s="20"/>
      <c r="MQJ3" s="20"/>
      <c r="MQK3" s="20"/>
      <c r="MQL3" s="20"/>
      <c r="MQM3" s="20"/>
      <c r="MQN3" s="20"/>
      <c r="MQO3" s="20"/>
      <c r="MQP3" s="20"/>
      <c r="MQQ3" s="20"/>
      <c r="MQR3" s="20"/>
      <c r="MQS3" s="20"/>
      <c r="MQT3" s="20"/>
      <c r="MQU3" s="20"/>
      <c r="MQV3" s="20"/>
      <c r="MQW3" s="20"/>
      <c r="MQX3" s="20"/>
      <c r="MQY3" s="20"/>
      <c r="MQZ3" s="20"/>
      <c r="MRA3" s="20"/>
      <c r="MRB3" s="20"/>
      <c r="MRC3" s="20"/>
      <c r="MRD3" s="20"/>
      <c r="MRE3" s="20"/>
      <c r="MRF3" s="20"/>
      <c r="MRG3" s="20"/>
      <c r="MRH3" s="20"/>
      <c r="MRI3" s="20"/>
      <c r="MRJ3" s="20"/>
      <c r="MRK3" s="20"/>
      <c r="MRL3" s="20"/>
      <c r="MRM3" s="20"/>
      <c r="MRN3" s="20"/>
      <c r="MRO3" s="20"/>
      <c r="MRP3" s="20"/>
      <c r="MRQ3" s="20"/>
      <c r="MRR3" s="20"/>
      <c r="MRS3" s="20"/>
      <c r="MRT3" s="20"/>
      <c r="MRU3" s="20"/>
      <c r="MRV3" s="20"/>
      <c r="MRW3" s="20"/>
      <c r="MRX3" s="20"/>
      <c r="MRY3" s="20"/>
      <c r="MRZ3" s="20"/>
      <c r="MSA3" s="20"/>
      <c r="MSB3" s="20"/>
      <c r="MSC3" s="20"/>
      <c r="MSD3" s="20"/>
      <c r="MSE3" s="20"/>
      <c r="MSF3" s="20"/>
      <c r="MSG3" s="20"/>
      <c r="MSH3" s="20"/>
      <c r="MSI3" s="20"/>
      <c r="MSJ3" s="20"/>
      <c r="MSK3" s="20"/>
      <c r="MSL3" s="20"/>
      <c r="MSM3" s="20"/>
      <c r="MSN3" s="20"/>
      <c r="MSO3" s="20"/>
      <c r="MSP3" s="20"/>
      <c r="MSQ3" s="20"/>
      <c r="MSR3" s="20"/>
      <c r="MSS3" s="20"/>
      <c r="MST3" s="20"/>
      <c r="MSU3" s="20"/>
      <c r="MSV3" s="20"/>
      <c r="MSW3" s="20"/>
      <c r="MSX3" s="20"/>
      <c r="MSY3" s="20"/>
      <c r="MSZ3" s="20"/>
      <c r="MTA3" s="20"/>
      <c r="MTB3" s="20"/>
      <c r="MTC3" s="20"/>
      <c r="MTD3" s="20"/>
      <c r="MTE3" s="20"/>
      <c r="MTF3" s="20"/>
      <c r="MTG3" s="20"/>
      <c r="MTH3" s="20"/>
      <c r="MTI3" s="20"/>
      <c r="MTJ3" s="20"/>
      <c r="MTK3" s="20"/>
      <c r="MTL3" s="20"/>
      <c r="MTM3" s="20"/>
      <c r="MTN3" s="20"/>
      <c r="MTO3" s="20"/>
      <c r="MTP3" s="20"/>
      <c r="MTQ3" s="20"/>
      <c r="MTR3" s="20"/>
      <c r="MTS3" s="20"/>
      <c r="MTT3" s="20"/>
      <c r="MTU3" s="20"/>
      <c r="MTV3" s="20"/>
      <c r="MTW3" s="20"/>
      <c r="MTX3" s="20"/>
      <c r="MTY3" s="20"/>
      <c r="MTZ3" s="20"/>
      <c r="MUA3" s="20"/>
      <c r="MUB3" s="20"/>
      <c r="MUC3" s="20"/>
      <c r="MUD3" s="20"/>
      <c r="MUE3" s="20"/>
      <c r="MUF3" s="20"/>
      <c r="MUG3" s="20"/>
      <c r="MUH3" s="20"/>
      <c r="MUI3" s="20"/>
      <c r="MUJ3" s="20"/>
      <c r="MUK3" s="20"/>
      <c r="MUL3" s="20"/>
      <c r="MUM3" s="20"/>
      <c r="MUN3" s="20"/>
      <c r="MUO3" s="20"/>
      <c r="MUP3" s="20"/>
      <c r="MUQ3" s="20"/>
      <c r="MUR3" s="20"/>
      <c r="MUS3" s="20"/>
      <c r="MUT3" s="20"/>
      <c r="MUU3" s="20"/>
      <c r="MUV3" s="20"/>
      <c r="MUW3" s="20"/>
      <c r="MUX3" s="20"/>
      <c r="MUY3" s="20"/>
      <c r="MUZ3" s="20"/>
      <c r="MVA3" s="20"/>
      <c r="MVB3" s="20"/>
      <c r="MVC3" s="20"/>
      <c r="MVD3" s="20"/>
      <c r="MVE3" s="20"/>
      <c r="MVF3" s="20"/>
      <c r="MVG3" s="20"/>
      <c r="MVH3" s="20"/>
      <c r="MVI3" s="20"/>
      <c r="MVJ3" s="20"/>
      <c r="MVK3" s="20"/>
      <c r="MVL3" s="20"/>
      <c r="MVM3" s="20"/>
      <c r="MVN3" s="20"/>
      <c r="MVO3" s="20"/>
      <c r="MVP3" s="20"/>
      <c r="MVQ3" s="20"/>
      <c r="MVR3" s="20"/>
      <c r="MVS3" s="20"/>
      <c r="MVT3" s="20"/>
      <c r="MVU3" s="20"/>
      <c r="MVV3" s="20"/>
      <c r="MVW3" s="20"/>
      <c r="MVX3" s="20"/>
      <c r="MVY3" s="20"/>
      <c r="MVZ3" s="20"/>
      <c r="MWA3" s="20"/>
      <c r="MWB3" s="20"/>
      <c r="MWC3" s="20"/>
      <c r="MWD3" s="20"/>
      <c r="MWE3" s="20"/>
      <c r="MWF3" s="20"/>
      <c r="MWG3" s="20"/>
      <c r="MWH3" s="20"/>
      <c r="MWI3" s="20"/>
      <c r="MWJ3" s="20"/>
      <c r="MWK3" s="20"/>
      <c r="MWL3" s="20"/>
      <c r="MWM3" s="20"/>
      <c r="MWN3" s="20"/>
      <c r="MWO3" s="20"/>
      <c r="MWP3" s="20"/>
      <c r="MWQ3" s="20"/>
      <c r="MWR3" s="20"/>
      <c r="MWS3" s="20"/>
      <c r="MWT3" s="20"/>
      <c r="MWU3" s="20"/>
      <c r="MWV3" s="20"/>
      <c r="MWW3" s="20"/>
      <c r="MWX3" s="20"/>
      <c r="MWY3" s="20"/>
      <c r="MWZ3" s="20"/>
      <c r="MXA3" s="20"/>
      <c r="MXB3" s="20"/>
      <c r="MXC3" s="20"/>
      <c r="MXD3" s="20"/>
      <c r="MXE3" s="20"/>
      <c r="MXF3" s="20"/>
      <c r="MXG3" s="20"/>
      <c r="MXH3" s="20"/>
      <c r="MXI3" s="20"/>
      <c r="MXJ3" s="20"/>
      <c r="MXK3" s="20"/>
      <c r="MXL3" s="20"/>
      <c r="MXM3" s="20"/>
      <c r="MXN3" s="20"/>
      <c r="MXO3" s="20"/>
      <c r="MXP3" s="20"/>
      <c r="MXQ3" s="20"/>
      <c r="MXR3" s="20"/>
      <c r="MXS3" s="20"/>
      <c r="MXT3" s="20"/>
      <c r="MXU3" s="20"/>
      <c r="MXV3" s="20"/>
      <c r="MXW3" s="20"/>
      <c r="MXX3" s="20"/>
      <c r="MXY3" s="20"/>
      <c r="MXZ3" s="20"/>
      <c r="MYA3" s="20"/>
      <c r="MYB3" s="20"/>
      <c r="MYC3" s="20"/>
      <c r="MYD3" s="20"/>
      <c r="MYE3" s="20"/>
      <c r="MYF3" s="20"/>
      <c r="MYG3" s="20"/>
      <c r="MYH3" s="20"/>
      <c r="MYI3" s="20"/>
      <c r="MYJ3" s="20"/>
      <c r="MYK3" s="20"/>
      <c r="MYL3" s="20"/>
      <c r="MYM3" s="20"/>
      <c r="MYN3" s="20"/>
      <c r="MYO3" s="20"/>
      <c r="MYP3" s="20"/>
      <c r="MYQ3" s="20"/>
      <c r="MYR3" s="20"/>
      <c r="MYS3" s="20"/>
      <c r="MYT3" s="20"/>
      <c r="MYU3" s="20"/>
      <c r="MYV3" s="20"/>
      <c r="MYW3" s="20"/>
      <c r="MYX3" s="20"/>
      <c r="MYY3" s="20"/>
      <c r="MYZ3" s="20"/>
      <c r="MZA3" s="20"/>
      <c r="MZB3" s="20"/>
      <c r="MZC3" s="20"/>
      <c r="MZD3" s="20"/>
      <c r="MZE3" s="20"/>
      <c r="MZF3" s="20"/>
      <c r="MZG3" s="20"/>
      <c r="MZH3" s="20"/>
      <c r="MZI3" s="20"/>
      <c r="MZJ3" s="20"/>
      <c r="MZK3" s="20"/>
      <c r="MZL3" s="20"/>
      <c r="MZM3" s="20"/>
      <c r="MZN3" s="20"/>
      <c r="MZO3" s="20"/>
      <c r="MZP3" s="20"/>
      <c r="MZQ3" s="20"/>
      <c r="MZR3" s="20"/>
      <c r="MZS3" s="20"/>
      <c r="MZT3" s="20"/>
      <c r="MZU3" s="20"/>
      <c r="MZV3" s="20"/>
      <c r="MZW3" s="20"/>
      <c r="MZX3" s="20"/>
      <c r="MZY3" s="20"/>
      <c r="MZZ3" s="20"/>
      <c r="NAA3" s="20"/>
      <c r="NAB3" s="20"/>
      <c r="NAC3" s="20"/>
      <c r="NAD3" s="20"/>
      <c r="NAE3" s="20"/>
      <c r="NAF3" s="20"/>
      <c r="NAG3" s="20"/>
      <c r="NAH3" s="20"/>
      <c r="NAI3" s="20"/>
      <c r="NAJ3" s="20"/>
      <c r="NAK3" s="20"/>
      <c r="NAL3" s="20"/>
      <c r="NAM3" s="20"/>
      <c r="NAN3" s="20"/>
      <c r="NAO3" s="20"/>
      <c r="NAP3" s="20"/>
      <c r="NAQ3" s="20"/>
      <c r="NAR3" s="20"/>
      <c r="NAS3" s="20"/>
      <c r="NAT3" s="20"/>
      <c r="NAU3" s="20"/>
      <c r="NAV3" s="20"/>
      <c r="NAW3" s="20"/>
      <c r="NAX3" s="20"/>
      <c r="NAY3" s="20"/>
      <c r="NAZ3" s="20"/>
      <c r="NBA3" s="20"/>
      <c r="NBB3" s="20"/>
      <c r="NBC3" s="20"/>
      <c r="NBD3" s="20"/>
      <c r="NBE3" s="20"/>
      <c r="NBF3" s="20"/>
      <c r="NBG3" s="20"/>
      <c r="NBH3" s="20"/>
      <c r="NBI3" s="20"/>
      <c r="NBJ3" s="20"/>
      <c r="NBK3" s="20"/>
      <c r="NBL3" s="20"/>
      <c r="NBM3" s="20"/>
      <c r="NBN3" s="20"/>
      <c r="NBO3" s="20"/>
      <c r="NBP3" s="20"/>
      <c r="NBQ3" s="20"/>
      <c r="NBR3" s="20"/>
      <c r="NBS3" s="20"/>
      <c r="NBT3" s="20"/>
      <c r="NBU3" s="20"/>
      <c r="NBV3" s="20"/>
      <c r="NBW3" s="20"/>
      <c r="NBX3" s="20"/>
      <c r="NBY3" s="20"/>
      <c r="NBZ3" s="20"/>
      <c r="NCA3" s="20"/>
      <c r="NCB3" s="20"/>
      <c r="NCC3" s="20"/>
      <c r="NCD3" s="20"/>
      <c r="NCE3" s="20"/>
      <c r="NCF3" s="20"/>
      <c r="NCG3" s="20"/>
      <c r="NCH3" s="20"/>
      <c r="NCI3" s="20"/>
      <c r="NCJ3" s="20"/>
      <c r="NCK3" s="20"/>
      <c r="NCL3" s="20"/>
      <c r="NCM3" s="20"/>
      <c r="NCN3" s="20"/>
      <c r="NCO3" s="20"/>
      <c r="NCP3" s="20"/>
      <c r="NCQ3" s="20"/>
      <c r="NCR3" s="20"/>
      <c r="NCS3" s="20"/>
      <c r="NCT3" s="20"/>
      <c r="NCU3" s="20"/>
      <c r="NCV3" s="20"/>
      <c r="NCW3" s="20"/>
      <c r="NCX3" s="20"/>
      <c r="NCY3" s="20"/>
      <c r="NCZ3" s="20"/>
      <c r="NDA3" s="20"/>
      <c r="NDB3" s="20"/>
      <c r="NDC3" s="20"/>
      <c r="NDD3" s="20"/>
      <c r="NDE3" s="20"/>
      <c r="NDF3" s="20"/>
      <c r="NDG3" s="20"/>
      <c r="NDH3" s="20"/>
      <c r="NDI3" s="20"/>
      <c r="NDJ3" s="20"/>
      <c r="NDK3" s="20"/>
      <c r="NDL3" s="20"/>
      <c r="NDM3" s="20"/>
      <c r="NDN3" s="20"/>
      <c r="NDO3" s="20"/>
      <c r="NDP3" s="20"/>
      <c r="NDQ3" s="20"/>
      <c r="NDR3" s="20"/>
      <c r="NDS3" s="20"/>
      <c r="NDT3" s="20"/>
      <c r="NDU3" s="20"/>
      <c r="NDV3" s="20"/>
      <c r="NDW3" s="20"/>
      <c r="NDX3" s="20"/>
      <c r="NDY3" s="20"/>
      <c r="NDZ3" s="20"/>
      <c r="NEA3" s="20"/>
      <c r="NEB3" s="20"/>
      <c r="NEC3" s="20"/>
      <c r="NED3" s="20"/>
      <c r="NEE3" s="20"/>
      <c r="NEF3" s="20"/>
      <c r="NEG3" s="20"/>
      <c r="NEH3" s="20"/>
      <c r="NEI3" s="20"/>
      <c r="NEJ3" s="20"/>
      <c r="NEK3" s="20"/>
      <c r="NEL3" s="20"/>
      <c r="NEM3" s="20"/>
      <c r="NEN3" s="20"/>
      <c r="NEO3" s="20"/>
      <c r="NEP3" s="20"/>
      <c r="NEQ3" s="20"/>
      <c r="NER3" s="20"/>
      <c r="NES3" s="20"/>
      <c r="NET3" s="20"/>
      <c r="NEU3" s="20"/>
      <c r="NEV3" s="20"/>
      <c r="NEW3" s="20"/>
      <c r="NEX3" s="20"/>
      <c r="NEY3" s="20"/>
      <c r="NEZ3" s="20"/>
      <c r="NFA3" s="20"/>
      <c r="NFB3" s="20"/>
      <c r="NFC3" s="20"/>
      <c r="NFD3" s="20"/>
      <c r="NFE3" s="20"/>
      <c r="NFF3" s="20"/>
      <c r="NFG3" s="20"/>
      <c r="NFH3" s="20"/>
      <c r="NFI3" s="20"/>
      <c r="NFJ3" s="20"/>
      <c r="NFK3" s="20"/>
      <c r="NFL3" s="20"/>
      <c r="NFM3" s="20"/>
      <c r="NFN3" s="20"/>
      <c r="NFO3" s="20"/>
      <c r="NFP3" s="20"/>
      <c r="NFQ3" s="20"/>
      <c r="NFR3" s="20"/>
      <c r="NFS3" s="20"/>
      <c r="NFT3" s="20"/>
      <c r="NFU3" s="20"/>
      <c r="NFV3" s="20"/>
      <c r="NFW3" s="20"/>
      <c r="NFX3" s="20"/>
      <c r="NFY3" s="20"/>
      <c r="NFZ3" s="20"/>
      <c r="NGA3" s="20"/>
      <c r="NGB3" s="20"/>
      <c r="NGC3" s="20"/>
      <c r="NGD3" s="20"/>
      <c r="NGE3" s="20"/>
      <c r="NGF3" s="20"/>
      <c r="NGG3" s="20"/>
      <c r="NGH3" s="20"/>
      <c r="NGI3" s="20"/>
      <c r="NGJ3" s="20"/>
      <c r="NGK3" s="20"/>
      <c r="NGL3" s="20"/>
      <c r="NGM3" s="20"/>
      <c r="NGN3" s="20"/>
      <c r="NGO3" s="20"/>
      <c r="NGP3" s="20"/>
      <c r="NGQ3" s="20"/>
      <c r="NGR3" s="20"/>
      <c r="NGS3" s="20"/>
      <c r="NGT3" s="20"/>
      <c r="NGU3" s="20"/>
      <c r="NGV3" s="20"/>
      <c r="NGW3" s="20"/>
      <c r="NGX3" s="20"/>
      <c r="NGY3" s="20"/>
      <c r="NGZ3" s="20"/>
      <c r="NHA3" s="20"/>
      <c r="NHB3" s="20"/>
      <c r="NHC3" s="20"/>
      <c r="NHD3" s="20"/>
      <c r="NHE3" s="20"/>
      <c r="NHF3" s="20"/>
      <c r="NHG3" s="20"/>
      <c r="NHH3" s="20"/>
      <c r="NHI3" s="20"/>
      <c r="NHJ3" s="20"/>
      <c r="NHK3" s="20"/>
      <c r="NHL3" s="20"/>
      <c r="NHM3" s="20"/>
      <c r="NHN3" s="20"/>
      <c r="NHO3" s="20"/>
      <c r="NHP3" s="20"/>
      <c r="NHQ3" s="20"/>
      <c r="NHR3" s="20"/>
      <c r="NHS3" s="20"/>
      <c r="NHT3" s="20"/>
      <c r="NHU3" s="20"/>
      <c r="NHV3" s="20"/>
      <c r="NHW3" s="20"/>
      <c r="NHX3" s="20"/>
      <c r="NHY3" s="20"/>
      <c r="NHZ3" s="20"/>
      <c r="NIA3" s="20"/>
      <c r="NIB3" s="20"/>
      <c r="NIC3" s="20"/>
      <c r="NID3" s="20"/>
      <c r="NIE3" s="20"/>
      <c r="NIF3" s="20"/>
      <c r="NIG3" s="20"/>
      <c r="NIH3" s="20"/>
      <c r="NII3" s="20"/>
      <c r="NIJ3" s="20"/>
      <c r="NIK3" s="20"/>
      <c r="NIL3" s="20"/>
      <c r="NIM3" s="20"/>
      <c r="NIN3" s="20"/>
      <c r="NIO3" s="20"/>
      <c r="NIP3" s="20"/>
      <c r="NIQ3" s="20"/>
      <c r="NIR3" s="20"/>
      <c r="NIS3" s="20"/>
      <c r="NIT3" s="20"/>
      <c r="NIU3" s="20"/>
      <c r="NIV3" s="20"/>
      <c r="NIW3" s="20"/>
      <c r="NIX3" s="20"/>
      <c r="NIY3" s="20"/>
      <c r="NIZ3" s="20"/>
      <c r="NJA3" s="20"/>
      <c r="NJB3" s="20"/>
      <c r="NJC3" s="20"/>
      <c r="NJD3" s="20"/>
      <c r="NJE3" s="20"/>
      <c r="NJF3" s="20"/>
      <c r="NJG3" s="20"/>
      <c r="NJH3" s="20"/>
      <c r="NJI3" s="20"/>
      <c r="NJJ3" s="20"/>
      <c r="NJK3" s="20"/>
      <c r="NJL3" s="20"/>
      <c r="NJM3" s="20"/>
      <c r="NJN3" s="20"/>
      <c r="NJO3" s="20"/>
      <c r="NJP3" s="20"/>
      <c r="NJQ3" s="20"/>
      <c r="NJR3" s="20"/>
      <c r="NJS3" s="20"/>
      <c r="NJT3" s="20"/>
      <c r="NJU3" s="20"/>
      <c r="NJV3" s="20"/>
      <c r="NJW3" s="20"/>
      <c r="NJX3" s="20"/>
      <c r="NJY3" s="20"/>
      <c r="NJZ3" s="20"/>
      <c r="NKA3" s="20"/>
      <c r="NKB3" s="20"/>
      <c r="NKC3" s="20"/>
      <c r="NKD3" s="20"/>
      <c r="NKE3" s="20"/>
      <c r="NKF3" s="20"/>
      <c r="NKG3" s="20"/>
      <c r="NKH3" s="20"/>
      <c r="NKI3" s="20"/>
      <c r="NKJ3" s="20"/>
      <c r="NKK3" s="20"/>
      <c r="NKL3" s="20"/>
      <c r="NKM3" s="20"/>
      <c r="NKN3" s="20"/>
      <c r="NKO3" s="20"/>
      <c r="NKP3" s="20"/>
      <c r="NKQ3" s="20"/>
      <c r="NKR3" s="20"/>
      <c r="NKS3" s="20"/>
      <c r="NKT3" s="20"/>
      <c r="NKU3" s="20"/>
      <c r="NKV3" s="20"/>
      <c r="NKW3" s="20"/>
      <c r="NKX3" s="20"/>
      <c r="NKY3" s="20"/>
      <c r="NKZ3" s="20"/>
      <c r="NLA3" s="20"/>
      <c r="NLB3" s="20"/>
      <c r="NLC3" s="20"/>
      <c r="NLD3" s="20"/>
      <c r="NLE3" s="20"/>
      <c r="NLF3" s="20"/>
      <c r="NLG3" s="20"/>
      <c r="NLH3" s="20"/>
      <c r="NLI3" s="20"/>
      <c r="NLJ3" s="20"/>
      <c r="NLK3" s="20"/>
      <c r="NLL3" s="20"/>
      <c r="NLM3" s="20"/>
      <c r="NLN3" s="20"/>
      <c r="NLO3" s="20"/>
      <c r="NLP3" s="20"/>
      <c r="NLQ3" s="20"/>
      <c r="NLR3" s="20"/>
      <c r="NLS3" s="20"/>
      <c r="NLT3" s="20"/>
      <c r="NLU3" s="20"/>
      <c r="NLV3" s="20"/>
      <c r="NLW3" s="20"/>
      <c r="NLX3" s="20"/>
      <c r="NLY3" s="20"/>
      <c r="NLZ3" s="20"/>
      <c r="NMA3" s="20"/>
      <c r="NMB3" s="20"/>
      <c r="NMC3" s="20"/>
      <c r="NMD3" s="20"/>
      <c r="NME3" s="20"/>
      <c r="NMF3" s="20"/>
      <c r="NMG3" s="20"/>
      <c r="NMH3" s="20"/>
      <c r="NMI3" s="20"/>
      <c r="NMJ3" s="20"/>
      <c r="NMK3" s="20"/>
      <c r="NML3" s="20"/>
      <c r="NMM3" s="20"/>
      <c r="NMN3" s="20"/>
      <c r="NMO3" s="20"/>
      <c r="NMP3" s="20"/>
      <c r="NMQ3" s="20"/>
      <c r="NMR3" s="20"/>
      <c r="NMS3" s="20"/>
      <c r="NMT3" s="20"/>
      <c r="NMU3" s="20"/>
      <c r="NMV3" s="20"/>
      <c r="NMW3" s="20"/>
      <c r="NMX3" s="20"/>
      <c r="NMY3" s="20"/>
      <c r="NMZ3" s="20"/>
      <c r="NNA3" s="20"/>
      <c r="NNB3" s="20"/>
      <c r="NNC3" s="20"/>
      <c r="NND3" s="20"/>
      <c r="NNE3" s="20"/>
      <c r="NNF3" s="20"/>
      <c r="NNG3" s="20"/>
      <c r="NNH3" s="20"/>
      <c r="NNI3" s="20"/>
      <c r="NNJ3" s="20"/>
      <c r="NNK3" s="20"/>
      <c r="NNL3" s="20"/>
      <c r="NNM3" s="20"/>
      <c r="NNN3" s="20"/>
      <c r="NNO3" s="20"/>
      <c r="NNP3" s="20"/>
      <c r="NNQ3" s="20"/>
      <c r="NNR3" s="20"/>
      <c r="NNS3" s="20"/>
      <c r="NNT3" s="20"/>
      <c r="NNU3" s="20"/>
      <c r="NNV3" s="20"/>
      <c r="NNW3" s="20"/>
      <c r="NNX3" s="20"/>
      <c r="NNY3" s="20"/>
      <c r="NNZ3" s="20"/>
      <c r="NOA3" s="20"/>
      <c r="NOB3" s="20"/>
      <c r="NOC3" s="20"/>
      <c r="NOD3" s="20"/>
      <c r="NOE3" s="20"/>
      <c r="NOF3" s="20"/>
      <c r="NOG3" s="20"/>
      <c r="NOH3" s="20"/>
      <c r="NOI3" s="20"/>
      <c r="NOJ3" s="20"/>
      <c r="NOK3" s="20"/>
      <c r="NOL3" s="20"/>
      <c r="NOM3" s="20"/>
      <c r="NON3" s="20"/>
      <c r="NOO3" s="20"/>
      <c r="NOP3" s="20"/>
      <c r="NOQ3" s="20"/>
      <c r="NOR3" s="20"/>
      <c r="NOS3" s="20"/>
      <c r="NOT3" s="20"/>
      <c r="NOU3" s="20"/>
      <c r="NOV3" s="20"/>
      <c r="NOW3" s="20"/>
      <c r="NOX3" s="20"/>
      <c r="NOY3" s="20"/>
      <c r="NOZ3" s="20"/>
      <c r="NPA3" s="20"/>
      <c r="NPB3" s="20"/>
      <c r="NPC3" s="20"/>
      <c r="NPD3" s="20"/>
      <c r="NPE3" s="20"/>
      <c r="NPF3" s="20"/>
      <c r="NPG3" s="20"/>
      <c r="NPH3" s="20"/>
      <c r="NPI3" s="20"/>
      <c r="NPJ3" s="20"/>
      <c r="NPK3" s="20"/>
      <c r="NPL3" s="20"/>
      <c r="NPM3" s="20"/>
      <c r="NPN3" s="20"/>
      <c r="NPO3" s="20"/>
      <c r="NPP3" s="20"/>
      <c r="NPQ3" s="20"/>
      <c r="NPR3" s="20"/>
      <c r="NPS3" s="20"/>
      <c r="NPT3" s="20"/>
      <c r="NPU3" s="20"/>
      <c r="NPV3" s="20"/>
      <c r="NPW3" s="20"/>
      <c r="NPX3" s="20"/>
      <c r="NPY3" s="20"/>
      <c r="NPZ3" s="20"/>
      <c r="NQA3" s="20"/>
      <c r="NQB3" s="20"/>
      <c r="NQC3" s="20"/>
      <c r="NQD3" s="20"/>
      <c r="NQE3" s="20"/>
      <c r="NQF3" s="20"/>
      <c r="NQG3" s="20"/>
      <c r="NQH3" s="20"/>
      <c r="NQI3" s="20"/>
      <c r="NQJ3" s="20"/>
      <c r="NQK3" s="20"/>
      <c r="NQL3" s="20"/>
      <c r="NQM3" s="20"/>
      <c r="NQN3" s="20"/>
      <c r="NQO3" s="20"/>
      <c r="NQP3" s="20"/>
      <c r="NQQ3" s="20"/>
      <c r="NQR3" s="20"/>
      <c r="NQS3" s="20"/>
      <c r="NQT3" s="20"/>
      <c r="NQU3" s="20"/>
      <c r="NQV3" s="20"/>
      <c r="NQW3" s="20"/>
      <c r="NQX3" s="20"/>
      <c r="NQY3" s="20"/>
      <c r="NQZ3" s="20"/>
      <c r="NRA3" s="20"/>
      <c r="NRB3" s="20"/>
      <c r="NRC3" s="20"/>
      <c r="NRD3" s="20"/>
      <c r="NRE3" s="20"/>
      <c r="NRF3" s="20"/>
      <c r="NRG3" s="20"/>
      <c r="NRH3" s="20"/>
      <c r="NRI3" s="20"/>
      <c r="NRJ3" s="20"/>
      <c r="NRK3" s="20"/>
      <c r="NRL3" s="20"/>
      <c r="NRM3" s="20"/>
      <c r="NRN3" s="20"/>
      <c r="NRO3" s="20"/>
      <c r="NRP3" s="20"/>
      <c r="NRQ3" s="20"/>
      <c r="NRR3" s="20"/>
      <c r="NRS3" s="20"/>
      <c r="NRT3" s="20"/>
      <c r="NRU3" s="20"/>
      <c r="NRV3" s="20"/>
      <c r="NRW3" s="20"/>
      <c r="NRX3" s="20"/>
      <c r="NRY3" s="20"/>
      <c r="NRZ3" s="20"/>
      <c r="NSA3" s="20"/>
      <c r="NSB3" s="20"/>
      <c r="NSC3" s="20"/>
      <c r="NSD3" s="20"/>
      <c r="NSE3" s="20"/>
      <c r="NSF3" s="20"/>
      <c r="NSG3" s="20"/>
      <c r="NSH3" s="20"/>
      <c r="NSI3" s="20"/>
      <c r="NSJ3" s="20"/>
      <c r="NSK3" s="20"/>
      <c r="NSL3" s="20"/>
      <c r="NSM3" s="20"/>
      <c r="NSN3" s="20"/>
      <c r="NSO3" s="20"/>
      <c r="NSP3" s="20"/>
      <c r="NSQ3" s="20"/>
      <c r="NSR3" s="20"/>
      <c r="NSS3" s="20"/>
      <c r="NST3" s="20"/>
      <c r="NSU3" s="20"/>
      <c r="NSV3" s="20"/>
      <c r="NSW3" s="20"/>
      <c r="NSX3" s="20"/>
      <c r="NSY3" s="20"/>
      <c r="NSZ3" s="20"/>
      <c r="NTA3" s="20"/>
      <c r="NTB3" s="20"/>
      <c r="NTC3" s="20"/>
      <c r="NTD3" s="20"/>
      <c r="NTE3" s="20"/>
      <c r="NTF3" s="20"/>
      <c r="NTG3" s="20"/>
      <c r="NTH3" s="20"/>
      <c r="NTI3" s="20"/>
      <c r="NTJ3" s="20"/>
      <c r="NTK3" s="20"/>
      <c r="NTL3" s="20"/>
      <c r="NTM3" s="20"/>
      <c r="NTN3" s="20"/>
      <c r="NTO3" s="20"/>
      <c r="NTP3" s="20"/>
      <c r="NTQ3" s="20"/>
      <c r="NTR3" s="20"/>
      <c r="NTS3" s="20"/>
      <c r="NTT3" s="20"/>
      <c r="NTU3" s="20"/>
      <c r="NTV3" s="20"/>
      <c r="NTW3" s="20"/>
      <c r="NTX3" s="20"/>
      <c r="NTY3" s="20"/>
      <c r="NTZ3" s="20"/>
      <c r="NUA3" s="20"/>
      <c r="NUB3" s="20"/>
      <c r="NUC3" s="20"/>
      <c r="NUD3" s="20"/>
      <c r="NUE3" s="20"/>
      <c r="NUF3" s="20"/>
      <c r="NUG3" s="20"/>
      <c r="NUH3" s="20"/>
      <c r="NUI3" s="20"/>
      <c r="NUJ3" s="20"/>
      <c r="NUK3" s="20"/>
      <c r="NUL3" s="20"/>
      <c r="NUM3" s="20"/>
      <c r="NUN3" s="20"/>
      <c r="NUO3" s="20"/>
      <c r="NUP3" s="20"/>
      <c r="NUQ3" s="20"/>
      <c r="NUR3" s="20"/>
      <c r="NUS3" s="20"/>
      <c r="NUT3" s="20"/>
      <c r="NUU3" s="20"/>
      <c r="NUV3" s="20"/>
      <c r="NUW3" s="20"/>
      <c r="NUX3" s="20"/>
      <c r="NUY3" s="20"/>
      <c r="NUZ3" s="20"/>
      <c r="NVA3" s="20"/>
      <c r="NVB3" s="20"/>
      <c r="NVC3" s="20"/>
      <c r="NVD3" s="20"/>
      <c r="NVE3" s="20"/>
      <c r="NVF3" s="20"/>
      <c r="NVG3" s="20"/>
      <c r="NVH3" s="20"/>
      <c r="NVI3" s="20"/>
      <c r="NVJ3" s="20"/>
      <c r="NVK3" s="20"/>
      <c r="NVL3" s="20"/>
      <c r="NVM3" s="20"/>
      <c r="NVN3" s="20"/>
      <c r="NVO3" s="20"/>
      <c r="NVP3" s="20"/>
      <c r="NVQ3" s="20"/>
      <c r="NVR3" s="20"/>
      <c r="NVS3" s="20"/>
      <c r="NVT3" s="20"/>
      <c r="NVU3" s="20"/>
      <c r="NVV3" s="20"/>
      <c r="NVW3" s="20"/>
      <c r="NVX3" s="20"/>
      <c r="NVY3" s="20"/>
      <c r="NVZ3" s="20"/>
      <c r="NWA3" s="20"/>
      <c r="NWB3" s="20"/>
      <c r="NWC3" s="20"/>
      <c r="NWD3" s="20"/>
      <c r="NWE3" s="20"/>
      <c r="NWF3" s="20"/>
      <c r="NWG3" s="20"/>
      <c r="NWH3" s="20"/>
      <c r="NWI3" s="20"/>
      <c r="NWJ3" s="20"/>
      <c r="NWK3" s="20"/>
      <c r="NWL3" s="20"/>
      <c r="NWM3" s="20"/>
      <c r="NWN3" s="20"/>
      <c r="NWO3" s="20"/>
      <c r="NWP3" s="20"/>
      <c r="NWQ3" s="20"/>
      <c r="NWR3" s="20"/>
      <c r="NWS3" s="20"/>
      <c r="NWT3" s="20"/>
      <c r="NWU3" s="20"/>
      <c r="NWV3" s="20"/>
      <c r="NWW3" s="20"/>
      <c r="NWX3" s="20"/>
      <c r="NWY3" s="20"/>
      <c r="NWZ3" s="20"/>
      <c r="NXA3" s="20"/>
      <c r="NXB3" s="20"/>
      <c r="NXC3" s="20"/>
      <c r="NXD3" s="20"/>
      <c r="NXE3" s="20"/>
      <c r="NXF3" s="20"/>
      <c r="NXG3" s="20"/>
      <c r="NXH3" s="20"/>
      <c r="NXI3" s="20"/>
      <c r="NXJ3" s="20"/>
      <c r="NXK3" s="20"/>
      <c r="NXL3" s="20"/>
      <c r="NXM3" s="20"/>
      <c r="NXN3" s="20"/>
      <c r="NXO3" s="20"/>
      <c r="NXP3" s="20"/>
      <c r="NXQ3" s="20"/>
      <c r="NXR3" s="20"/>
      <c r="NXS3" s="20"/>
      <c r="NXT3" s="20"/>
      <c r="NXU3" s="20"/>
      <c r="NXV3" s="20"/>
      <c r="NXW3" s="20"/>
      <c r="NXX3" s="20"/>
      <c r="NXY3" s="20"/>
      <c r="NXZ3" s="20"/>
      <c r="NYA3" s="20"/>
      <c r="NYB3" s="20"/>
      <c r="NYC3" s="20"/>
      <c r="NYD3" s="20"/>
      <c r="NYE3" s="20"/>
      <c r="NYF3" s="20"/>
      <c r="NYG3" s="20"/>
      <c r="NYH3" s="20"/>
      <c r="NYI3" s="20"/>
      <c r="NYJ3" s="20"/>
      <c r="NYK3" s="20"/>
      <c r="NYL3" s="20"/>
      <c r="NYM3" s="20"/>
      <c r="NYN3" s="20"/>
      <c r="NYO3" s="20"/>
      <c r="NYP3" s="20"/>
      <c r="NYQ3" s="20"/>
      <c r="NYR3" s="20"/>
      <c r="NYS3" s="20"/>
      <c r="NYT3" s="20"/>
      <c r="NYU3" s="20"/>
      <c r="NYV3" s="20"/>
      <c r="NYW3" s="20"/>
      <c r="NYX3" s="20"/>
      <c r="NYY3" s="20"/>
      <c r="NYZ3" s="20"/>
      <c r="NZA3" s="20"/>
      <c r="NZB3" s="20"/>
      <c r="NZC3" s="20"/>
      <c r="NZD3" s="20"/>
      <c r="NZE3" s="20"/>
      <c r="NZF3" s="20"/>
      <c r="NZG3" s="20"/>
      <c r="NZH3" s="20"/>
      <c r="NZI3" s="20"/>
      <c r="NZJ3" s="20"/>
      <c r="NZK3" s="20"/>
      <c r="NZL3" s="20"/>
      <c r="NZM3" s="20"/>
      <c r="NZN3" s="20"/>
      <c r="NZO3" s="20"/>
      <c r="NZP3" s="20"/>
      <c r="NZQ3" s="20"/>
      <c r="NZR3" s="20"/>
      <c r="NZS3" s="20"/>
      <c r="NZT3" s="20"/>
      <c r="NZU3" s="20"/>
      <c r="NZV3" s="20"/>
      <c r="NZW3" s="20"/>
      <c r="NZX3" s="20"/>
      <c r="NZY3" s="20"/>
      <c r="NZZ3" s="20"/>
      <c r="OAA3" s="20"/>
      <c r="OAB3" s="20"/>
      <c r="OAC3" s="20"/>
      <c r="OAD3" s="20"/>
      <c r="OAE3" s="20"/>
      <c r="OAF3" s="20"/>
      <c r="OAG3" s="20"/>
      <c r="OAH3" s="20"/>
      <c r="OAI3" s="20"/>
      <c r="OAJ3" s="20"/>
      <c r="OAK3" s="20"/>
      <c r="OAL3" s="20"/>
      <c r="OAM3" s="20"/>
      <c r="OAN3" s="20"/>
      <c r="OAO3" s="20"/>
      <c r="OAP3" s="20"/>
      <c r="OAQ3" s="20"/>
      <c r="OAR3" s="20"/>
      <c r="OAS3" s="20"/>
      <c r="OAT3" s="20"/>
      <c r="OAU3" s="20"/>
      <c r="OAV3" s="20"/>
      <c r="OAW3" s="20"/>
      <c r="OAX3" s="20"/>
      <c r="OAY3" s="20"/>
      <c r="OAZ3" s="20"/>
      <c r="OBA3" s="20"/>
      <c r="OBB3" s="20"/>
      <c r="OBC3" s="20"/>
      <c r="OBD3" s="20"/>
      <c r="OBE3" s="20"/>
      <c r="OBF3" s="20"/>
      <c r="OBG3" s="20"/>
      <c r="OBH3" s="20"/>
      <c r="OBI3" s="20"/>
      <c r="OBJ3" s="20"/>
      <c r="OBK3" s="20"/>
      <c r="OBL3" s="20"/>
      <c r="OBM3" s="20"/>
      <c r="OBN3" s="20"/>
      <c r="OBO3" s="20"/>
      <c r="OBP3" s="20"/>
      <c r="OBQ3" s="20"/>
      <c r="OBR3" s="20"/>
      <c r="OBS3" s="20"/>
      <c r="OBT3" s="20"/>
      <c r="OBU3" s="20"/>
      <c r="OBV3" s="20"/>
      <c r="OBW3" s="20"/>
      <c r="OBX3" s="20"/>
      <c r="OBY3" s="20"/>
      <c r="OBZ3" s="20"/>
      <c r="OCA3" s="20"/>
      <c r="OCB3" s="20"/>
      <c r="OCC3" s="20"/>
      <c r="OCD3" s="20"/>
      <c r="OCE3" s="20"/>
      <c r="OCF3" s="20"/>
      <c r="OCG3" s="20"/>
      <c r="OCH3" s="20"/>
      <c r="OCI3" s="20"/>
      <c r="OCJ3" s="20"/>
      <c r="OCK3" s="20"/>
      <c r="OCL3" s="20"/>
      <c r="OCM3" s="20"/>
      <c r="OCN3" s="20"/>
      <c r="OCO3" s="20"/>
      <c r="OCP3" s="20"/>
      <c r="OCQ3" s="20"/>
      <c r="OCR3" s="20"/>
      <c r="OCS3" s="20"/>
      <c r="OCT3" s="20"/>
      <c r="OCU3" s="20"/>
      <c r="OCV3" s="20"/>
      <c r="OCW3" s="20"/>
      <c r="OCX3" s="20"/>
      <c r="OCY3" s="20"/>
      <c r="OCZ3" s="20"/>
      <c r="ODA3" s="20"/>
      <c r="ODB3" s="20"/>
      <c r="ODC3" s="20"/>
      <c r="ODD3" s="20"/>
      <c r="ODE3" s="20"/>
      <c r="ODF3" s="20"/>
      <c r="ODG3" s="20"/>
      <c r="ODH3" s="20"/>
      <c r="ODI3" s="20"/>
      <c r="ODJ3" s="20"/>
      <c r="ODK3" s="20"/>
      <c r="ODL3" s="20"/>
      <c r="ODM3" s="20"/>
      <c r="ODN3" s="20"/>
      <c r="ODO3" s="20"/>
      <c r="ODP3" s="20"/>
      <c r="ODQ3" s="20"/>
      <c r="ODR3" s="20"/>
      <c r="ODS3" s="20"/>
      <c r="ODT3" s="20"/>
      <c r="ODU3" s="20"/>
      <c r="ODV3" s="20"/>
      <c r="ODW3" s="20"/>
      <c r="ODX3" s="20"/>
      <c r="ODY3" s="20"/>
      <c r="ODZ3" s="20"/>
      <c r="OEA3" s="20"/>
      <c r="OEB3" s="20"/>
      <c r="OEC3" s="20"/>
      <c r="OED3" s="20"/>
      <c r="OEE3" s="20"/>
      <c r="OEF3" s="20"/>
      <c r="OEG3" s="20"/>
      <c r="OEH3" s="20"/>
      <c r="OEI3" s="20"/>
      <c r="OEJ3" s="20"/>
      <c r="OEK3" s="20"/>
      <c r="OEL3" s="20"/>
      <c r="OEM3" s="20"/>
      <c r="OEN3" s="20"/>
      <c r="OEO3" s="20"/>
      <c r="OEP3" s="20"/>
      <c r="OEQ3" s="20"/>
      <c r="OER3" s="20"/>
      <c r="OES3" s="20"/>
      <c r="OET3" s="20"/>
      <c r="OEU3" s="20"/>
      <c r="OEV3" s="20"/>
      <c r="OEW3" s="20"/>
      <c r="OEX3" s="20"/>
      <c r="OEY3" s="20"/>
      <c r="OEZ3" s="20"/>
      <c r="OFA3" s="20"/>
      <c r="OFB3" s="20"/>
      <c r="OFC3" s="20"/>
      <c r="OFD3" s="20"/>
      <c r="OFE3" s="20"/>
      <c r="OFF3" s="20"/>
      <c r="OFG3" s="20"/>
      <c r="OFH3" s="20"/>
      <c r="OFI3" s="20"/>
      <c r="OFJ3" s="20"/>
      <c r="OFK3" s="20"/>
      <c r="OFL3" s="20"/>
      <c r="OFM3" s="20"/>
      <c r="OFN3" s="20"/>
      <c r="OFO3" s="20"/>
      <c r="OFP3" s="20"/>
      <c r="OFQ3" s="20"/>
      <c r="OFR3" s="20"/>
      <c r="OFS3" s="20"/>
      <c r="OFT3" s="20"/>
      <c r="OFU3" s="20"/>
      <c r="OFV3" s="20"/>
      <c r="OFW3" s="20"/>
      <c r="OFX3" s="20"/>
      <c r="OFY3" s="20"/>
      <c r="OFZ3" s="20"/>
      <c r="OGA3" s="20"/>
      <c r="OGB3" s="20"/>
      <c r="OGC3" s="20"/>
      <c r="OGD3" s="20"/>
      <c r="OGE3" s="20"/>
      <c r="OGF3" s="20"/>
      <c r="OGG3" s="20"/>
      <c r="OGH3" s="20"/>
      <c r="OGI3" s="20"/>
      <c r="OGJ3" s="20"/>
      <c r="OGK3" s="20"/>
      <c r="OGL3" s="20"/>
      <c r="OGM3" s="20"/>
      <c r="OGN3" s="20"/>
      <c r="OGO3" s="20"/>
      <c r="OGP3" s="20"/>
      <c r="OGQ3" s="20"/>
      <c r="OGR3" s="20"/>
      <c r="OGS3" s="20"/>
      <c r="OGT3" s="20"/>
      <c r="OGU3" s="20"/>
      <c r="OGV3" s="20"/>
      <c r="OGW3" s="20"/>
      <c r="OGX3" s="20"/>
      <c r="OGY3" s="20"/>
      <c r="OGZ3" s="20"/>
      <c r="OHA3" s="20"/>
      <c r="OHB3" s="20"/>
      <c r="OHC3" s="20"/>
      <c r="OHD3" s="20"/>
      <c r="OHE3" s="20"/>
      <c r="OHF3" s="20"/>
      <c r="OHG3" s="20"/>
      <c r="OHH3" s="20"/>
      <c r="OHI3" s="20"/>
      <c r="OHJ3" s="20"/>
      <c r="OHK3" s="20"/>
      <c r="OHL3" s="20"/>
      <c r="OHM3" s="20"/>
      <c r="OHN3" s="20"/>
      <c r="OHO3" s="20"/>
      <c r="OHP3" s="20"/>
      <c r="OHQ3" s="20"/>
      <c r="OHR3" s="20"/>
      <c r="OHS3" s="20"/>
      <c r="OHT3" s="20"/>
      <c r="OHU3" s="20"/>
      <c r="OHV3" s="20"/>
      <c r="OHW3" s="20"/>
      <c r="OHX3" s="20"/>
      <c r="OHY3" s="20"/>
      <c r="OHZ3" s="20"/>
      <c r="OIA3" s="20"/>
      <c r="OIB3" s="20"/>
      <c r="OIC3" s="20"/>
      <c r="OID3" s="20"/>
      <c r="OIE3" s="20"/>
      <c r="OIF3" s="20"/>
      <c r="OIG3" s="20"/>
      <c r="OIH3" s="20"/>
      <c r="OII3" s="20"/>
      <c r="OIJ3" s="20"/>
      <c r="OIK3" s="20"/>
      <c r="OIL3" s="20"/>
      <c r="OIM3" s="20"/>
      <c r="OIN3" s="20"/>
      <c r="OIO3" s="20"/>
      <c r="OIP3" s="20"/>
      <c r="OIQ3" s="20"/>
      <c r="OIR3" s="20"/>
      <c r="OIS3" s="20"/>
      <c r="OIT3" s="20"/>
      <c r="OIU3" s="20"/>
      <c r="OIV3" s="20"/>
      <c r="OIW3" s="20"/>
      <c r="OIX3" s="20"/>
      <c r="OIY3" s="20"/>
      <c r="OIZ3" s="20"/>
      <c r="OJA3" s="20"/>
      <c r="OJB3" s="20"/>
      <c r="OJC3" s="20"/>
      <c r="OJD3" s="20"/>
      <c r="OJE3" s="20"/>
      <c r="OJF3" s="20"/>
      <c r="OJG3" s="20"/>
      <c r="OJH3" s="20"/>
      <c r="OJI3" s="20"/>
      <c r="OJJ3" s="20"/>
      <c r="OJK3" s="20"/>
      <c r="OJL3" s="20"/>
      <c r="OJM3" s="20"/>
      <c r="OJN3" s="20"/>
      <c r="OJO3" s="20"/>
      <c r="OJP3" s="20"/>
      <c r="OJQ3" s="20"/>
      <c r="OJR3" s="20"/>
      <c r="OJS3" s="20"/>
      <c r="OJT3" s="20"/>
      <c r="OJU3" s="20"/>
      <c r="OJV3" s="20"/>
      <c r="OJW3" s="20"/>
      <c r="OJX3" s="20"/>
      <c r="OJY3" s="20"/>
      <c r="OJZ3" s="20"/>
      <c r="OKA3" s="20"/>
      <c r="OKB3" s="20"/>
      <c r="OKC3" s="20"/>
      <c r="OKD3" s="20"/>
      <c r="OKE3" s="20"/>
      <c r="OKF3" s="20"/>
      <c r="OKG3" s="20"/>
      <c r="OKH3" s="20"/>
      <c r="OKI3" s="20"/>
      <c r="OKJ3" s="20"/>
      <c r="OKK3" s="20"/>
      <c r="OKL3" s="20"/>
      <c r="OKM3" s="20"/>
      <c r="OKN3" s="20"/>
      <c r="OKO3" s="20"/>
      <c r="OKP3" s="20"/>
      <c r="OKQ3" s="20"/>
      <c r="OKR3" s="20"/>
      <c r="OKS3" s="20"/>
      <c r="OKT3" s="20"/>
      <c r="OKU3" s="20"/>
      <c r="OKV3" s="20"/>
      <c r="OKW3" s="20"/>
      <c r="OKX3" s="20"/>
      <c r="OKY3" s="20"/>
      <c r="OKZ3" s="20"/>
      <c r="OLA3" s="20"/>
      <c r="OLB3" s="20"/>
      <c r="OLC3" s="20"/>
      <c r="OLD3" s="20"/>
      <c r="OLE3" s="20"/>
      <c r="OLF3" s="20"/>
      <c r="OLG3" s="20"/>
      <c r="OLH3" s="20"/>
      <c r="OLI3" s="20"/>
      <c r="OLJ3" s="20"/>
      <c r="OLK3" s="20"/>
      <c r="OLL3" s="20"/>
      <c r="OLM3" s="20"/>
      <c r="OLN3" s="20"/>
      <c r="OLO3" s="20"/>
      <c r="OLP3" s="20"/>
      <c r="OLQ3" s="20"/>
      <c r="OLR3" s="20"/>
      <c r="OLS3" s="20"/>
      <c r="OLT3" s="20"/>
      <c r="OLU3" s="20"/>
      <c r="OLV3" s="20"/>
      <c r="OLW3" s="20"/>
      <c r="OLX3" s="20"/>
      <c r="OLY3" s="20"/>
      <c r="OLZ3" s="20"/>
      <c r="OMA3" s="20"/>
      <c r="OMB3" s="20"/>
      <c r="OMC3" s="20"/>
      <c r="OMD3" s="20"/>
      <c r="OME3" s="20"/>
      <c r="OMF3" s="20"/>
      <c r="OMG3" s="20"/>
      <c r="OMH3" s="20"/>
      <c r="OMI3" s="20"/>
      <c r="OMJ3" s="20"/>
      <c r="OMK3" s="20"/>
      <c r="OML3" s="20"/>
      <c r="OMM3" s="20"/>
      <c r="OMN3" s="20"/>
      <c r="OMO3" s="20"/>
      <c r="OMP3" s="20"/>
      <c r="OMQ3" s="20"/>
      <c r="OMR3" s="20"/>
      <c r="OMS3" s="20"/>
      <c r="OMT3" s="20"/>
      <c r="OMU3" s="20"/>
      <c r="OMV3" s="20"/>
      <c r="OMW3" s="20"/>
      <c r="OMX3" s="20"/>
      <c r="OMY3" s="20"/>
      <c r="OMZ3" s="20"/>
      <c r="ONA3" s="20"/>
      <c r="ONB3" s="20"/>
      <c r="ONC3" s="20"/>
      <c r="OND3" s="20"/>
      <c r="ONE3" s="20"/>
      <c r="ONF3" s="20"/>
      <c r="ONG3" s="20"/>
      <c r="ONH3" s="20"/>
      <c r="ONI3" s="20"/>
      <c r="ONJ3" s="20"/>
      <c r="ONK3" s="20"/>
      <c r="ONL3" s="20"/>
      <c r="ONM3" s="20"/>
      <c r="ONN3" s="20"/>
      <c r="ONO3" s="20"/>
      <c r="ONP3" s="20"/>
      <c r="ONQ3" s="20"/>
      <c r="ONR3" s="20"/>
      <c r="ONS3" s="20"/>
      <c r="ONT3" s="20"/>
      <c r="ONU3" s="20"/>
      <c r="ONV3" s="20"/>
      <c r="ONW3" s="20"/>
      <c r="ONX3" s="20"/>
      <c r="ONY3" s="20"/>
      <c r="ONZ3" s="20"/>
      <c r="OOA3" s="20"/>
      <c r="OOB3" s="20"/>
      <c r="OOC3" s="20"/>
      <c r="OOD3" s="20"/>
      <c r="OOE3" s="20"/>
      <c r="OOF3" s="20"/>
      <c r="OOG3" s="20"/>
      <c r="OOH3" s="20"/>
      <c r="OOI3" s="20"/>
      <c r="OOJ3" s="20"/>
      <c r="OOK3" s="20"/>
      <c r="OOL3" s="20"/>
      <c r="OOM3" s="20"/>
      <c r="OON3" s="20"/>
      <c r="OOO3" s="20"/>
      <c r="OOP3" s="20"/>
      <c r="OOQ3" s="20"/>
      <c r="OOR3" s="20"/>
      <c r="OOS3" s="20"/>
      <c r="OOT3" s="20"/>
      <c r="OOU3" s="20"/>
      <c r="OOV3" s="20"/>
      <c r="OOW3" s="20"/>
      <c r="OOX3" s="20"/>
      <c r="OOY3" s="20"/>
      <c r="OOZ3" s="20"/>
      <c r="OPA3" s="20"/>
      <c r="OPB3" s="20"/>
      <c r="OPC3" s="20"/>
      <c r="OPD3" s="20"/>
      <c r="OPE3" s="20"/>
      <c r="OPF3" s="20"/>
      <c r="OPG3" s="20"/>
      <c r="OPH3" s="20"/>
      <c r="OPI3" s="20"/>
      <c r="OPJ3" s="20"/>
      <c r="OPK3" s="20"/>
      <c r="OPL3" s="20"/>
      <c r="OPM3" s="20"/>
      <c r="OPN3" s="20"/>
      <c r="OPO3" s="20"/>
      <c r="OPP3" s="20"/>
      <c r="OPQ3" s="20"/>
      <c r="OPR3" s="20"/>
      <c r="OPS3" s="20"/>
      <c r="OPT3" s="20"/>
      <c r="OPU3" s="20"/>
      <c r="OPV3" s="20"/>
      <c r="OPW3" s="20"/>
      <c r="OPX3" s="20"/>
      <c r="OPY3" s="20"/>
      <c r="OPZ3" s="20"/>
      <c r="OQA3" s="20"/>
      <c r="OQB3" s="20"/>
      <c r="OQC3" s="20"/>
      <c r="OQD3" s="20"/>
      <c r="OQE3" s="20"/>
      <c r="OQF3" s="20"/>
      <c r="OQG3" s="20"/>
      <c r="OQH3" s="20"/>
      <c r="OQI3" s="20"/>
      <c r="OQJ3" s="20"/>
      <c r="OQK3" s="20"/>
      <c r="OQL3" s="20"/>
      <c r="OQM3" s="20"/>
      <c r="OQN3" s="20"/>
      <c r="OQO3" s="20"/>
      <c r="OQP3" s="20"/>
      <c r="OQQ3" s="20"/>
      <c r="OQR3" s="20"/>
      <c r="OQS3" s="20"/>
      <c r="OQT3" s="20"/>
      <c r="OQU3" s="20"/>
      <c r="OQV3" s="20"/>
      <c r="OQW3" s="20"/>
      <c r="OQX3" s="20"/>
      <c r="OQY3" s="20"/>
      <c r="OQZ3" s="20"/>
      <c r="ORA3" s="20"/>
      <c r="ORB3" s="20"/>
      <c r="ORC3" s="20"/>
      <c r="ORD3" s="20"/>
      <c r="ORE3" s="20"/>
      <c r="ORF3" s="20"/>
      <c r="ORG3" s="20"/>
      <c r="ORH3" s="20"/>
      <c r="ORI3" s="20"/>
      <c r="ORJ3" s="20"/>
      <c r="ORK3" s="20"/>
      <c r="ORL3" s="20"/>
      <c r="ORM3" s="20"/>
      <c r="ORN3" s="20"/>
      <c r="ORO3" s="20"/>
      <c r="ORP3" s="20"/>
      <c r="ORQ3" s="20"/>
      <c r="ORR3" s="20"/>
      <c r="ORS3" s="20"/>
      <c r="ORT3" s="20"/>
      <c r="ORU3" s="20"/>
      <c r="ORV3" s="20"/>
      <c r="ORW3" s="20"/>
      <c r="ORX3" s="20"/>
      <c r="ORY3" s="20"/>
      <c r="ORZ3" s="20"/>
      <c r="OSA3" s="20"/>
      <c r="OSB3" s="20"/>
      <c r="OSC3" s="20"/>
      <c r="OSD3" s="20"/>
      <c r="OSE3" s="20"/>
      <c r="OSF3" s="20"/>
      <c r="OSG3" s="20"/>
      <c r="OSH3" s="20"/>
      <c r="OSI3" s="20"/>
      <c r="OSJ3" s="20"/>
      <c r="OSK3" s="20"/>
      <c r="OSL3" s="20"/>
      <c r="OSM3" s="20"/>
      <c r="OSN3" s="20"/>
      <c r="OSO3" s="20"/>
      <c r="OSP3" s="20"/>
      <c r="OSQ3" s="20"/>
      <c r="OSR3" s="20"/>
      <c r="OSS3" s="20"/>
      <c r="OST3" s="20"/>
      <c r="OSU3" s="20"/>
      <c r="OSV3" s="20"/>
      <c r="OSW3" s="20"/>
      <c r="OSX3" s="20"/>
      <c r="OSY3" s="20"/>
      <c r="OSZ3" s="20"/>
      <c r="OTA3" s="20"/>
      <c r="OTB3" s="20"/>
      <c r="OTC3" s="20"/>
      <c r="OTD3" s="20"/>
      <c r="OTE3" s="20"/>
      <c r="OTF3" s="20"/>
      <c r="OTG3" s="20"/>
      <c r="OTH3" s="20"/>
      <c r="OTI3" s="20"/>
      <c r="OTJ3" s="20"/>
      <c r="OTK3" s="20"/>
      <c r="OTL3" s="20"/>
      <c r="OTM3" s="20"/>
      <c r="OTN3" s="20"/>
      <c r="OTO3" s="20"/>
      <c r="OTP3" s="20"/>
      <c r="OTQ3" s="20"/>
      <c r="OTR3" s="20"/>
      <c r="OTS3" s="20"/>
      <c r="OTT3" s="20"/>
      <c r="OTU3" s="20"/>
      <c r="OTV3" s="20"/>
      <c r="OTW3" s="20"/>
      <c r="OTX3" s="20"/>
      <c r="OTY3" s="20"/>
      <c r="OTZ3" s="20"/>
      <c r="OUA3" s="20"/>
      <c r="OUB3" s="20"/>
      <c r="OUC3" s="20"/>
      <c r="OUD3" s="20"/>
      <c r="OUE3" s="20"/>
      <c r="OUF3" s="20"/>
      <c r="OUG3" s="20"/>
      <c r="OUH3" s="20"/>
      <c r="OUI3" s="20"/>
      <c r="OUJ3" s="20"/>
      <c r="OUK3" s="20"/>
      <c r="OUL3" s="20"/>
      <c r="OUM3" s="20"/>
      <c r="OUN3" s="20"/>
      <c r="OUO3" s="20"/>
      <c r="OUP3" s="20"/>
      <c r="OUQ3" s="20"/>
      <c r="OUR3" s="20"/>
      <c r="OUS3" s="20"/>
      <c r="OUT3" s="20"/>
      <c r="OUU3" s="20"/>
      <c r="OUV3" s="20"/>
      <c r="OUW3" s="20"/>
      <c r="OUX3" s="20"/>
      <c r="OUY3" s="20"/>
      <c r="OUZ3" s="20"/>
      <c r="OVA3" s="20"/>
      <c r="OVB3" s="20"/>
      <c r="OVC3" s="20"/>
      <c r="OVD3" s="20"/>
      <c r="OVE3" s="20"/>
      <c r="OVF3" s="20"/>
      <c r="OVG3" s="20"/>
      <c r="OVH3" s="20"/>
      <c r="OVI3" s="20"/>
      <c r="OVJ3" s="20"/>
      <c r="OVK3" s="20"/>
      <c r="OVL3" s="20"/>
      <c r="OVM3" s="20"/>
      <c r="OVN3" s="20"/>
      <c r="OVO3" s="20"/>
      <c r="OVP3" s="20"/>
      <c r="OVQ3" s="20"/>
      <c r="OVR3" s="20"/>
      <c r="OVS3" s="20"/>
      <c r="OVT3" s="20"/>
      <c r="OVU3" s="20"/>
      <c r="OVV3" s="20"/>
      <c r="OVW3" s="20"/>
      <c r="OVX3" s="20"/>
      <c r="OVY3" s="20"/>
      <c r="OVZ3" s="20"/>
      <c r="OWA3" s="20"/>
      <c r="OWB3" s="20"/>
      <c r="OWC3" s="20"/>
      <c r="OWD3" s="20"/>
      <c r="OWE3" s="20"/>
      <c r="OWF3" s="20"/>
      <c r="OWG3" s="20"/>
      <c r="OWH3" s="20"/>
      <c r="OWI3" s="20"/>
      <c r="OWJ3" s="20"/>
      <c r="OWK3" s="20"/>
      <c r="OWL3" s="20"/>
      <c r="OWM3" s="20"/>
      <c r="OWN3" s="20"/>
      <c r="OWO3" s="20"/>
      <c r="OWP3" s="20"/>
      <c r="OWQ3" s="20"/>
      <c r="OWR3" s="20"/>
      <c r="OWS3" s="20"/>
      <c r="OWT3" s="20"/>
      <c r="OWU3" s="20"/>
      <c r="OWV3" s="20"/>
      <c r="OWW3" s="20"/>
      <c r="OWX3" s="20"/>
      <c r="OWY3" s="20"/>
      <c r="OWZ3" s="20"/>
      <c r="OXA3" s="20"/>
      <c r="OXB3" s="20"/>
      <c r="OXC3" s="20"/>
      <c r="OXD3" s="20"/>
      <c r="OXE3" s="20"/>
      <c r="OXF3" s="20"/>
      <c r="OXG3" s="20"/>
      <c r="OXH3" s="20"/>
      <c r="OXI3" s="20"/>
      <c r="OXJ3" s="20"/>
      <c r="OXK3" s="20"/>
      <c r="OXL3" s="20"/>
      <c r="OXM3" s="20"/>
      <c r="OXN3" s="20"/>
      <c r="OXO3" s="20"/>
      <c r="OXP3" s="20"/>
      <c r="OXQ3" s="20"/>
      <c r="OXR3" s="20"/>
      <c r="OXS3" s="20"/>
      <c r="OXT3" s="20"/>
      <c r="OXU3" s="20"/>
      <c r="OXV3" s="20"/>
      <c r="OXW3" s="20"/>
      <c r="OXX3" s="20"/>
      <c r="OXY3" s="20"/>
      <c r="OXZ3" s="20"/>
      <c r="OYA3" s="20"/>
      <c r="OYB3" s="20"/>
      <c r="OYC3" s="20"/>
      <c r="OYD3" s="20"/>
      <c r="OYE3" s="20"/>
      <c r="OYF3" s="20"/>
      <c r="OYG3" s="20"/>
      <c r="OYH3" s="20"/>
      <c r="OYI3" s="20"/>
      <c r="OYJ3" s="20"/>
      <c r="OYK3" s="20"/>
      <c r="OYL3" s="20"/>
      <c r="OYM3" s="20"/>
      <c r="OYN3" s="20"/>
      <c r="OYO3" s="20"/>
      <c r="OYP3" s="20"/>
      <c r="OYQ3" s="20"/>
      <c r="OYR3" s="20"/>
      <c r="OYS3" s="20"/>
      <c r="OYT3" s="20"/>
      <c r="OYU3" s="20"/>
      <c r="OYV3" s="20"/>
      <c r="OYW3" s="20"/>
      <c r="OYX3" s="20"/>
      <c r="OYY3" s="20"/>
      <c r="OYZ3" s="20"/>
      <c r="OZA3" s="20"/>
      <c r="OZB3" s="20"/>
      <c r="OZC3" s="20"/>
      <c r="OZD3" s="20"/>
      <c r="OZE3" s="20"/>
      <c r="OZF3" s="20"/>
      <c r="OZG3" s="20"/>
      <c r="OZH3" s="20"/>
      <c r="OZI3" s="20"/>
      <c r="OZJ3" s="20"/>
      <c r="OZK3" s="20"/>
      <c r="OZL3" s="20"/>
      <c r="OZM3" s="20"/>
      <c r="OZN3" s="20"/>
      <c r="OZO3" s="20"/>
      <c r="OZP3" s="20"/>
      <c r="OZQ3" s="20"/>
      <c r="OZR3" s="20"/>
      <c r="OZS3" s="20"/>
      <c r="OZT3" s="20"/>
      <c r="OZU3" s="20"/>
      <c r="OZV3" s="20"/>
      <c r="OZW3" s="20"/>
      <c r="OZX3" s="20"/>
      <c r="OZY3" s="20"/>
      <c r="OZZ3" s="20"/>
      <c r="PAA3" s="20"/>
      <c r="PAB3" s="20"/>
      <c r="PAC3" s="20"/>
      <c r="PAD3" s="20"/>
      <c r="PAE3" s="20"/>
      <c r="PAF3" s="20"/>
      <c r="PAG3" s="20"/>
      <c r="PAH3" s="20"/>
      <c r="PAI3" s="20"/>
      <c r="PAJ3" s="20"/>
      <c r="PAK3" s="20"/>
      <c r="PAL3" s="20"/>
      <c r="PAM3" s="20"/>
      <c r="PAN3" s="20"/>
      <c r="PAO3" s="20"/>
      <c r="PAP3" s="20"/>
      <c r="PAQ3" s="20"/>
      <c r="PAR3" s="20"/>
      <c r="PAS3" s="20"/>
      <c r="PAT3" s="20"/>
      <c r="PAU3" s="20"/>
      <c r="PAV3" s="20"/>
      <c r="PAW3" s="20"/>
      <c r="PAX3" s="20"/>
      <c r="PAY3" s="20"/>
      <c r="PAZ3" s="20"/>
      <c r="PBA3" s="20"/>
      <c r="PBB3" s="20"/>
      <c r="PBC3" s="20"/>
      <c r="PBD3" s="20"/>
      <c r="PBE3" s="20"/>
      <c r="PBF3" s="20"/>
      <c r="PBG3" s="20"/>
      <c r="PBH3" s="20"/>
      <c r="PBI3" s="20"/>
      <c r="PBJ3" s="20"/>
      <c r="PBK3" s="20"/>
      <c r="PBL3" s="20"/>
      <c r="PBM3" s="20"/>
      <c r="PBN3" s="20"/>
      <c r="PBO3" s="20"/>
      <c r="PBP3" s="20"/>
      <c r="PBQ3" s="20"/>
      <c r="PBR3" s="20"/>
      <c r="PBS3" s="20"/>
      <c r="PBT3" s="20"/>
      <c r="PBU3" s="20"/>
      <c r="PBV3" s="20"/>
      <c r="PBW3" s="20"/>
      <c r="PBX3" s="20"/>
      <c r="PBY3" s="20"/>
      <c r="PBZ3" s="20"/>
      <c r="PCA3" s="20"/>
      <c r="PCB3" s="20"/>
      <c r="PCC3" s="20"/>
      <c r="PCD3" s="20"/>
      <c r="PCE3" s="20"/>
      <c r="PCF3" s="20"/>
      <c r="PCG3" s="20"/>
      <c r="PCH3" s="20"/>
      <c r="PCI3" s="20"/>
      <c r="PCJ3" s="20"/>
      <c r="PCK3" s="20"/>
      <c r="PCL3" s="20"/>
      <c r="PCM3" s="20"/>
      <c r="PCN3" s="20"/>
      <c r="PCO3" s="20"/>
      <c r="PCP3" s="20"/>
      <c r="PCQ3" s="20"/>
      <c r="PCR3" s="20"/>
      <c r="PCS3" s="20"/>
      <c r="PCT3" s="20"/>
      <c r="PCU3" s="20"/>
      <c r="PCV3" s="20"/>
      <c r="PCW3" s="20"/>
      <c r="PCX3" s="20"/>
      <c r="PCY3" s="20"/>
      <c r="PCZ3" s="20"/>
      <c r="PDA3" s="20"/>
      <c r="PDB3" s="20"/>
      <c r="PDC3" s="20"/>
      <c r="PDD3" s="20"/>
      <c r="PDE3" s="20"/>
      <c r="PDF3" s="20"/>
      <c r="PDG3" s="20"/>
      <c r="PDH3" s="20"/>
      <c r="PDI3" s="20"/>
      <c r="PDJ3" s="20"/>
      <c r="PDK3" s="20"/>
      <c r="PDL3" s="20"/>
      <c r="PDM3" s="20"/>
      <c r="PDN3" s="20"/>
      <c r="PDO3" s="20"/>
      <c r="PDP3" s="20"/>
      <c r="PDQ3" s="20"/>
      <c r="PDR3" s="20"/>
      <c r="PDS3" s="20"/>
      <c r="PDT3" s="20"/>
      <c r="PDU3" s="20"/>
      <c r="PDV3" s="20"/>
      <c r="PDW3" s="20"/>
      <c r="PDX3" s="20"/>
      <c r="PDY3" s="20"/>
      <c r="PDZ3" s="20"/>
      <c r="PEA3" s="20"/>
      <c r="PEB3" s="20"/>
      <c r="PEC3" s="20"/>
      <c r="PED3" s="20"/>
      <c r="PEE3" s="20"/>
      <c r="PEF3" s="20"/>
      <c r="PEG3" s="20"/>
      <c r="PEH3" s="20"/>
      <c r="PEI3" s="20"/>
      <c r="PEJ3" s="20"/>
      <c r="PEK3" s="20"/>
      <c r="PEL3" s="20"/>
      <c r="PEM3" s="20"/>
      <c r="PEN3" s="20"/>
      <c r="PEO3" s="20"/>
      <c r="PEP3" s="20"/>
      <c r="PEQ3" s="20"/>
      <c r="PER3" s="20"/>
      <c r="PES3" s="20"/>
      <c r="PET3" s="20"/>
      <c r="PEU3" s="20"/>
      <c r="PEV3" s="20"/>
      <c r="PEW3" s="20"/>
      <c r="PEX3" s="20"/>
      <c r="PEY3" s="20"/>
      <c r="PEZ3" s="20"/>
      <c r="PFA3" s="20"/>
      <c r="PFB3" s="20"/>
      <c r="PFC3" s="20"/>
      <c r="PFD3" s="20"/>
      <c r="PFE3" s="20"/>
      <c r="PFF3" s="20"/>
      <c r="PFG3" s="20"/>
      <c r="PFH3" s="20"/>
      <c r="PFI3" s="20"/>
      <c r="PFJ3" s="20"/>
      <c r="PFK3" s="20"/>
      <c r="PFL3" s="20"/>
      <c r="PFM3" s="20"/>
      <c r="PFN3" s="20"/>
      <c r="PFO3" s="20"/>
      <c r="PFP3" s="20"/>
      <c r="PFQ3" s="20"/>
      <c r="PFR3" s="20"/>
      <c r="PFS3" s="20"/>
      <c r="PFT3" s="20"/>
      <c r="PFU3" s="20"/>
      <c r="PFV3" s="20"/>
      <c r="PFW3" s="20"/>
      <c r="PFX3" s="20"/>
      <c r="PFY3" s="20"/>
      <c r="PFZ3" s="20"/>
      <c r="PGA3" s="20"/>
      <c r="PGB3" s="20"/>
      <c r="PGC3" s="20"/>
      <c r="PGD3" s="20"/>
      <c r="PGE3" s="20"/>
      <c r="PGF3" s="20"/>
      <c r="PGG3" s="20"/>
      <c r="PGH3" s="20"/>
      <c r="PGI3" s="20"/>
      <c r="PGJ3" s="20"/>
      <c r="PGK3" s="20"/>
      <c r="PGL3" s="20"/>
      <c r="PGM3" s="20"/>
      <c r="PGN3" s="20"/>
      <c r="PGO3" s="20"/>
      <c r="PGP3" s="20"/>
      <c r="PGQ3" s="20"/>
      <c r="PGR3" s="20"/>
      <c r="PGS3" s="20"/>
      <c r="PGT3" s="20"/>
      <c r="PGU3" s="20"/>
      <c r="PGV3" s="20"/>
      <c r="PGW3" s="20"/>
      <c r="PGX3" s="20"/>
      <c r="PGY3" s="20"/>
      <c r="PGZ3" s="20"/>
      <c r="PHA3" s="20"/>
      <c r="PHB3" s="20"/>
      <c r="PHC3" s="20"/>
      <c r="PHD3" s="20"/>
      <c r="PHE3" s="20"/>
      <c r="PHF3" s="20"/>
      <c r="PHG3" s="20"/>
      <c r="PHH3" s="20"/>
      <c r="PHI3" s="20"/>
      <c r="PHJ3" s="20"/>
      <c r="PHK3" s="20"/>
      <c r="PHL3" s="20"/>
      <c r="PHM3" s="20"/>
      <c r="PHN3" s="20"/>
      <c r="PHO3" s="20"/>
      <c r="PHP3" s="20"/>
      <c r="PHQ3" s="20"/>
      <c r="PHR3" s="20"/>
      <c r="PHS3" s="20"/>
      <c r="PHT3" s="20"/>
      <c r="PHU3" s="20"/>
      <c r="PHV3" s="20"/>
      <c r="PHW3" s="20"/>
      <c r="PHX3" s="20"/>
      <c r="PHY3" s="20"/>
      <c r="PHZ3" s="20"/>
      <c r="PIA3" s="20"/>
      <c r="PIB3" s="20"/>
      <c r="PIC3" s="20"/>
      <c r="PID3" s="20"/>
      <c r="PIE3" s="20"/>
      <c r="PIF3" s="20"/>
      <c r="PIG3" s="20"/>
      <c r="PIH3" s="20"/>
      <c r="PII3" s="20"/>
      <c r="PIJ3" s="20"/>
      <c r="PIK3" s="20"/>
      <c r="PIL3" s="20"/>
      <c r="PIM3" s="20"/>
      <c r="PIN3" s="20"/>
      <c r="PIO3" s="20"/>
      <c r="PIP3" s="20"/>
      <c r="PIQ3" s="20"/>
      <c r="PIR3" s="20"/>
      <c r="PIS3" s="20"/>
      <c r="PIT3" s="20"/>
      <c r="PIU3" s="20"/>
      <c r="PIV3" s="20"/>
      <c r="PIW3" s="20"/>
      <c r="PIX3" s="20"/>
      <c r="PIY3" s="20"/>
      <c r="PIZ3" s="20"/>
      <c r="PJA3" s="20"/>
      <c r="PJB3" s="20"/>
      <c r="PJC3" s="20"/>
      <c r="PJD3" s="20"/>
      <c r="PJE3" s="20"/>
      <c r="PJF3" s="20"/>
      <c r="PJG3" s="20"/>
      <c r="PJH3" s="20"/>
      <c r="PJI3" s="20"/>
      <c r="PJJ3" s="20"/>
      <c r="PJK3" s="20"/>
      <c r="PJL3" s="20"/>
      <c r="PJM3" s="20"/>
      <c r="PJN3" s="20"/>
      <c r="PJO3" s="20"/>
      <c r="PJP3" s="20"/>
      <c r="PJQ3" s="20"/>
      <c r="PJR3" s="20"/>
      <c r="PJS3" s="20"/>
      <c r="PJT3" s="20"/>
      <c r="PJU3" s="20"/>
      <c r="PJV3" s="20"/>
      <c r="PJW3" s="20"/>
      <c r="PJX3" s="20"/>
      <c r="PJY3" s="20"/>
      <c r="PJZ3" s="20"/>
      <c r="PKA3" s="20"/>
      <c r="PKB3" s="20"/>
      <c r="PKC3" s="20"/>
      <c r="PKD3" s="20"/>
      <c r="PKE3" s="20"/>
      <c r="PKF3" s="20"/>
      <c r="PKG3" s="20"/>
      <c r="PKH3" s="20"/>
      <c r="PKI3" s="20"/>
      <c r="PKJ3" s="20"/>
      <c r="PKK3" s="20"/>
      <c r="PKL3" s="20"/>
      <c r="PKM3" s="20"/>
      <c r="PKN3" s="20"/>
      <c r="PKO3" s="20"/>
      <c r="PKP3" s="20"/>
      <c r="PKQ3" s="20"/>
      <c r="PKR3" s="20"/>
      <c r="PKS3" s="20"/>
      <c r="PKT3" s="20"/>
      <c r="PKU3" s="20"/>
      <c r="PKV3" s="20"/>
      <c r="PKW3" s="20"/>
      <c r="PKX3" s="20"/>
      <c r="PKY3" s="20"/>
      <c r="PKZ3" s="20"/>
      <c r="PLA3" s="20"/>
      <c r="PLB3" s="20"/>
      <c r="PLC3" s="20"/>
      <c r="PLD3" s="20"/>
      <c r="PLE3" s="20"/>
      <c r="PLF3" s="20"/>
      <c r="PLG3" s="20"/>
      <c r="PLH3" s="20"/>
      <c r="PLI3" s="20"/>
      <c r="PLJ3" s="20"/>
      <c r="PLK3" s="20"/>
      <c r="PLL3" s="20"/>
      <c r="PLM3" s="20"/>
      <c r="PLN3" s="20"/>
      <c r="PLO3" s="20"/>
      <c r="PLP3" s="20"/>
      <c r="PLQ3" s="20"/>
      <c r="PLR3" s="20"/>
      <c r="PLS3" s="20"/>
      <c r="PLT3" s="20"/>
      <c r="PLU3" s="20"/>
      <c r="PLV3" s="20"/>
      <c r="PLW3" s="20"/>
      <c r="PLX3" s="20"/>
      <c r="PLY3" s="20"/>
      <c r="PLZ3" s="20"/>
      <c r="PMA3" s="20"/>
      <c r="PMB3" s="20"/>
      <c r="PMC3" s="20"/>
      <c r="PMD3" s="20"/>
      <c r="PME3" s="20"/>
      <c r="PMF3" s="20"/>
      <c r="PMG3" s="20"/>
      <c r="PMH3" s="20"/>
      <c r="PMI3" s="20"/>
      <c r="PMJ3" s="20"/>
      <c r="PMK3" s="20"/>
      <c r="PML3" s="20"/>
      <c r="PMM3" s="20"/>
      <c r="PMN3" s="20"/>
      <c r="PMO3" s="20"/>
      <c r="PMP3" s="20"/>
      <c r="PMQ3" s="20"/>
      <c r="PMR3" s="20"/>
      <c r="PMS3" s="20"/>
      <c r="PMT3" s="20"/>
      <c r="PMU3" s="20"/>
      <c r="PMV3" s="20"/>
      <c r="PMW3" s="20"/>
      <c r="PMX3" s="20"/>
      <c r="PMY3" s="20"/>
      <c r="PMZ3" s="20"/>
      <c r="PNA3" s="20"/>
      <c r="PNB3" s="20"/>
      <c r="PNC3" s="20"/>
      <c r="PND3" s="20"/>
      <c r="PNE3" s="20"/>
      <c r="PNF3" s="20"/>
      <c r="PNG3" s="20"/>
      <c r="PNH3" s="20"/>
      <c r="PNI3" s="20"/>
      <c r="PNJ3" s="20"/>
      <c r="PNK3" s="20"/>
      <c r="PNL3" s="20"/>
      <c r="PNM3" s="20"/>
      <c r="PNN3" s="20"/>
      <c r="PNO3" s="20"/>
      <c r="PNP3" s="20"/>
      <c r="PNQ3" s="20"/>
      <c r="PNR3" s="20"/>
      <c r="PNS3" s="20"/>
      <c r="PNT3" s="20"/>
      <c r="PNU3" s="20"/>
      <c r="PNV3" s="20"/>
      <c r="PNW3" s="20"/>
      <c r="PNX3" s="20"/>
      <c r="PNY3" s="20"/>
      <c r="PNZ3" s="20"/>
      <c r="POA3" s="20"/>
      <c r="POB3" s="20"/>
      <c r="POC3" s="20"/>
      <c r="POD3" s="20"/>
      <c r="POE3" s="20"/>
      <c r="POF3" s="20"/>
      <c r="POG3" s="20"/>
      <c r="POH3" s="20"/>
      <c r="POI3" s="20"/>
      <c r="POJ3" s="20"/>
      <c r="POK3" s="20"/>
      <c r="POL3" s="20"/>
      <c r="POM3" s="20"/>
      <c r="PON3" s="20"/>
      <c r="POO3" s="20"/>
      <c r="POP3" s="20"/>
      <c r="POQ3" s="20"/>
      <c r="POR3" s="20"/>
      <c r="POS3" s="20"/>
      <c r="POT3" s="20"/>
      <c r="POU3" s="20"/>
      <c r="POV3" s="20"/>
      <c r="POW3" s="20"/>
      <c r="POX3" s="20"/>
      <c r="POY3" s="20"/>
      <c r="POZ3" s="20"/>
      <c r="PPA3" s="20"/>
      <c r="PPB3" s="20"/>
      <c r="PPC3" s="20"/>
      <c r="PPD3" s="20"/>
      <c r="PPE3" s="20"/>
      <c r="PPF3" s="20"/>
      <c r="PPG3" s="20"/>
      <c r="PPH3" s="20"/>
      <c r="PPI3" s="20"/>
      <c r="PPJ3" s="20"/>
      <c r="PPK3" s="20"/>
      <c r="PPL3" s="20"/>
      <c r="PPM3" s="20"/>
      <c r="PPN3" s="20"/>
      <c r="PPO3" s="20"/>
      <c r="PPP3" s="20"/>
      <c r="PPQ3" s="20"/>
      <c r="PPR3" s="20"/>
      <c r="PPS3" s="20"/>
      <c r="PPT3" s="20"/>
      <c r="PPU3" s="20"/>
      <c r="PPV3" s="20"/>
      <c r="PPW3" s="20"/>
      <c r="PPX3" s="20"/>
      <c r="PPY3" s="20"/>
      <c r="PPZ3" s="20"/>
      <c r="PQA3" s="20"/>
      <c r="PQB3" s="20"/>
      <c r="PQC3" s="20"/>
      <c r="PQD3" s="20"/>
      <c r="PQE3" s="20"/>
      <c r="PQF3" s="20"/>
      <c r="PQG3" s="20"/>
      <c r="PQH3" s="20"/>
      <c r="PQI3" s="20"/>
      <c r="PQJ3" s="20"/>
      <c r="PQK3" s="20"/>
      <c r="PQL3" s="20"/>
      <c r="PQM3" s="20"/>
      <c r="PQN3" s="20"/>
      <c r="PQO3" s="20"/>
      <c r="PQP3" s="20"/>
      <c r="PQQ3" s="20"/>
      <c r="PQR3" s="20"/>
      <c r="PQS3" s="20"/>
      <c r="PQT3" s="20"/>
      <c r="PQU3" s="20"/>
      <c r="PQV3" s="20"/>
      <c r="PQW3" s="20"/>
      <c r="PQX3" s="20"/>
      <c r="PQY3" s="20"/>
      <c r="PQZ3" s="20"/>
      <c r="PRA3" s="20"/>
      <c r="PRB3" s="20"/>
      <c r="PRC3" s="20"/>
      <c r="PRD3" s="20"/>
      <c r="PRE3" s="20"/>
      <c r="PRF3" s="20"/>
      <c r="PRG3" s="20"/>
      <c r="PRH3" s="20"/>
      <c r="PRI3" s="20"/>
      <c r="PRJ3" s="20"/>
      <c r="PRK3" s="20"/>
      <c r="PRL3" s="20"/>
      <c r="PRM3" s="20"/>
      <c r="PRN3" s="20"/>
      <c r="PRO3" s="20"/>
      <c r="PRP3" s="20"/>
      <c r="PRQ3" s="20"/>
      <c r="PRR3" s="20"/>
      <c r="PRS3" s="20"/>
      <c r="PRT3" s="20"/>
      <c r="PRU3" s="20"/>
      <c r="PRV3" s="20"/>
      <c r="PRW3" s="20"/>
      <c r="PRX3" s="20"/>
      <c r="PRY3" s="20"/>
      <c r="PRZ3" s="20"/>
      <c r="PSA3" s="20"/>
      <c r="PSB3" s="20"/>
      <c r="PSC3" s="20"/>
      <c r="PSD3" s="20"/>
      <c r="PSE3" s="20"/>
      <c r="PSF3" s="20"/>
      <c r="PSG3" s="20"/>
      <c r="PSH3" s="20"/>
      <c r="PSI3" s="20"/>
      <c r="PSJ3" s="20"/>
      <c r="PSK3" s="20"/>
      <c r="PSL3" s="20"/>
      <c r="PSM3" s="20"/>
      <c r="PSN3" s="20"/>
      <c r="PSO3" s="20"/>
      <c r="PSP3" s="20"/>
      <c r="PSQ3" s="20"/>
      <c r="PSR3" s="20"/>
      <c r="PSS3" s="20"/>
      <c r="PST3" s="20"/>
      <c r="PSU3" s="20"/>
      <c r="PSV3" s="20"/>
      <c r="PSW3" s="20"/>
      <c r="PSX3" s="20"/>
      <c r="PSY3" s="20"/>
      <c r="PSZ3" s="20"/>
      <c r="PTA3" s="20"/>
      <c r="PTB3" s="20"/>
      <c r="PTC3" s="20"/>
      <c r="PTD3" s="20"/>
      <c r="PTE3" s="20"/>
      <c r="PTF3" s="20"/>
      <c r="PTG3" s="20"/>
      <c r="PTH3" s="20"/>
      <c r="PTI3" s="20"/>
      <c r="PTJ3" s="20"/>
      <c r="PTK3" s="20"/>
      <c r="PTL3" s="20"/>
      <c r="PTM3" s="20"/>
      <c r="PTN3" s="20"/>
      <c r="PTO3" s="20"/>
      <c r="PTP3" s="20"/>
      <c r="PTQ3" s="20"/>
      <c r="PTR3" s="20"/>
      <c r="PTS3" s="20"/>
      <c r="PTT3" s="20"/>
      <c r="PTU3" s="20"/>
      <c r="PTV3" s="20"/>
      <c r="PTW3" s="20"/>
      <c r="PTX3" s="20"/>
      <c r="PTY3" s="20"/>
      <c r="PTZ3" s="20"/>
      <c r="PUA3" s="20"/>
      <c r="PUB3" s="20"/>
      <c r="PUC3" s="20"/>
      <c r="PUD3" s="20"/>
      <c r="PUE3" s="20"/>
      <c r="PUF3" s="20"/>
      <c r="PUG3" s="20"/>
      <c r="PUH3" s="20"/>
      <c r="PUI3" s="20"/>
      <c r="PUJ3" s="20"/>
      <c r="PUK3" s="20"/>
      <c r="PUL3" s="20"/>
      <c r="PUM3" s="20"/>
      <c r="PUN3" s="20"/>
      <c r="PUO3" s="20"/>
      <c r="PUP3" s="20"/>
      <c r="PUQ3" s="20"/>
      <c r="PUR3" s="20"/>
      <c r="PUS3" s="20"/>
      <c r="PUT3" s="20"/>
      <c r="PUU3" s="20"/>
      <c r="PUV3" s="20"/>
      <c r="PUW3" s="20"/>
      <c r="PUX3" s="20"/>
      <c r="PUY3" s="20"/>
      <c r="PUZ3" s="20"/>
      <c r="PVA3" s="20"/>
      <c r="PVB3" s="20"/>
      <c r="PVC3" s="20"/>
      <c r="PVD3" s="20"/>
      <c r="PVE3" s="20"/>
      <c r="PVF3" s="20"/>
      <c r="PVG3" s="20"/>
      <c r="PVH3" s="20"/>
      <c r="PVI3" s="20"/>
      <c r="PVJ3" s="20"/>
      <c r="PVK3" s="20"/>
      <c r="PVL3" s="20"/>
      <c r="PVM3" s="20"/>
      <c r="PVN3" s="20"/>
      <c r="PVO3" s="20"/>
      <c r="PVP3" s="20"/>
      <c r="PVQ3" s="20"/>
      <c r="PVR3" s="20"/>
      <c r="PVS3" s="20"/>
      <c r="PVT3" s="20"/>
      <c r="PVU3" s="20"/>
      <c r="PVV3" s="20"/>
      <c r="PVW3" s="20"/>
      <c r="PVX3" s="20"/>
      <c r="PVY3" s="20"/>
      <c r="PVZ3" s="20"/>
      <c r="PWA3" s="20"/>
      <c r="PWB3" s="20"/>
      <c r="PWC3" s="20"/>
      <c r="PWD3" s="20"/>
      <c r="PWE3" s="20"/>
      <c r="PWF3" s="20"/>
      <c r="PWG3" s="20"/>
      <c r="PWH3" s="20"/>
      <c r="PWI3" s="20"/>
      <c r="PWJ3" s="20"/>
      <c r="PWK3" s="20"/>
      <c r="PWL3" s="20"/>
      <c r="PWM3" s="20"/>
      <c r="PWN3" s="20"/>
      <c r="PWO3" s="20"/>
      <c r="PWP3" s="20"/>
      <c r="PWQ3" s="20"/>
      <c r="PWR3" s="20"/>
      <c r="PWS3" s="20"/>
      <c r="PWT3" s="20"/>
      <c r="PWU3" s="20"/>
      <c r="PWV3" s="20"/>
      <c r="PWW3" s="20"/>
      <c r="PWX3" s="20"/>
      <c r="PWY3" s="20"/>
      <c r="PWZ3" s="20"/>
      <c r="PXA3" s="20"/>
      <c r="PXB3" s="20"/>
      <c r="PXC3" s="20"/>
      <c r="PXD3" s="20"/>
      <c r="PXE3" s="20"/>
      <c r="PXF3" s="20"/>
      <c r="PXG3" s="20"/>
      <c r="PXH3" s="20"/>
      <c r="PXI3" s="20"/>
      <c r="PXJ3" s="20"/>
      <c r="PXK3" s="20"/>
      <c r="PXL3" s="20"/>
      <c r="PXM3" s="20"/>
      <c r="PXN3" s="20"/>
      <c r="PXO3" s="20"/>
      <c r="PXP3" s="20"/>
      <c r="PXQ3" s="20"/>
      <c r="PXR3" s="20"/>
      <c r="PXS3" s="20"/>
      <c r="PXT3" s="20"/>
      <c r="PXU3" s="20"/>
      <c r="PXV3" s="20"/>
      <c r="PXW3" s="20"/>
      <c r="PXX3" s="20"/>
      <c r="PXY3" s="20"/>
      <c r="PXZ3" s="20"/>
      <c r="PYA3" s="20"/>
      <c r="PYB3" s="20"/>
      <c r="PYC3" s="20"/>
      <c r="PYD3" s="20"/>
      <c r="PYE3" s="20"/>
      <c r="PYF3" s="20"/>
      <c r="PYG3" s="20"/>
      <c r="PYH3" s="20"/>
      <c r="PYI3" s="20"/>
      <c r="PYJ3" s="20"/>
      <c r="PYK3" s="20"/>
      <c r="PYL3" s="20"/>
      <c r="PYM3" s="20"/>
      <c r="PYN3" s="20"/>
      <c r="PYO3" s="20"/>
      <c r="PYP3" s="20"/>
      <c r="PYQ3" s="20"/>
      <c r="PYR3" s="20"/>
      <c r="PYS3" s="20"/>
      <c r="PYT3" s="20"/>
      <c r="PYU3" s="20"/>
      <c r="PYV3" s="20"/>
      <c r="PYW3" s="20"/>
      <c r="PYX3" s="20"/>
      <c r="PYY3" s="20"/>
      <c r="PYZ3" s="20"/>
      <c r="PZA3" s="20"/>
      <c r="PZB3" s="20"/>
      <c r="PZC3" s="20"/>
      <c r="PZD3" s="20"/>
      <c r="PZE3" s="20"/>
      <c r="PZF3" s="20"/>
      <c r="PZG3" s="20"/>
      <c r="PZH3" s="20"/>
      <c r="PZI3" s="20"/>
      <c r="PZJ3" s="20"/>
      <c r="PZK3" s="20"/>
      <c r="PZL3" s="20"/>
      <c r="PZM3" s="20"/>
      <c r="PZN3" s="20"/>
      <c r="PZO3" s="20"/>
      <c r="PZP3" s="20"/>
      <c r="PZQ3" s="20"/>
      <c r="PZR3" s="20"/>
      <c r="PZS3" s="20"/>
      <c r="PZT3" s="20"/>
      <c r="PZU3" s="20"/>
      <c r="PZV3" s="20"/>
      <c r="PZW3" s="20"/>
      <c r="PZX3" s="20"/>
      <c r="PZY3" s="20"/>
      <c r="PZZ3" s="20"/>
      <c r="QAA3" s="20"/>
      <c r="QAB3" s="20"/>
      <c r="QAC3" s="20"/>
      <c r="QAD3" s="20"/>
      <c r="QAE3" s="20"/>
      <c r="QAF3" s="20"/>
      <c r="QAG3" s="20"/>
      <c r="QAH3" s="20"/>
      <c r="QAI3" s="20"/>
      <c r="QAJ3" s="20"/>
      <c r="QAK3" s="20"/>
      <c r="QAL3" s="20"/>
      <c r="QAM3" s="20"/>
      <c r="QAN3" s="20"/>
      <c r="QAO3" s="20"/>
      <c r="QAP3" s="20"/>
      <c r="QAQ3" s="20"/>
      <c r="QAR3" s="20"/>
      <c r="QAS3" s="20"/>
      <c r="QAT3" s="20"/>
      <c r="QAU3" s="20"/>
      <c r="QAV3" s="20"/>
      <c r="QAW3" s="20"/>
      <c r="QAX3" s="20"/>
      <c r="QAY3" s="20"/>
      <c r="QAZ3" s="20"/>
      <c r="QBA3" s="20"/>
      <c r="QBB3" s="20"/>
      <c r="QBC3" s="20"/>
      <c r="QBD3" s="20"/>
      <c r="QBE3" s="20"/>
      <c r="QBF3" s="20"/>
      <c r="QBG3" s="20"/>
      <c r="QBH3" s="20"/>
      <c r="QBI3" s="20"/>
      <c r="QBJ3" s="20"/>
      <c r="QBK3" s="20"/>
      <c r="QBL3" s="20"/>
      <c r="QBM3" s="20"/>
      <c r="QBN3" s="20"/>
      <c r="QBO3" s="20"/>
      <c r="QBP3" s="20"/>
      <c r="QBQ3" s="20"/>
      <c r="QBR3" s="20"/>
      <c r="QBS3" s="20"/>
      <c r="QBT3" s="20"/>
      <c r="QBU3" s="20"/>
      <c r="QBV3" s="20"/>
      <c r="QBW3" s="20"/>
      <c r="QBX3" s="20"/>
      <c r="QBY3" s="20"/>
      <c r="QBZ3" s="20"/>
      <c r="QCA3" s="20"/>
      <c r="QCB3" s="20"/>
      <c r="QCC3" s="20"/>
      <c r="QCD3" s="20"/>
      <c r="QCE3" s="20"/>
      <c r="QCF3" s="20"/>
      <c r="QCG3" s="20"/>
      <c r="QCH3" s="20"/>
      <c r="QCI3" s="20"/>
      <c r="QCJ3" s="20"/>
      <c r="QCK3" s="20"/>
      <c r="QCL3" s="20"/>
      <c r="QCM3" s="20"/>
      <c r="QCN3" s="20"/>
      <c r="QCO3" s="20"/>
      <c r="QCP3" s="20"/>
      <c r="QCQ3" s="20"/>
      <c r="QCR3" s="20"/>
      <c r="QCS3" s="20"/>
      <c r="QCT3" s="20"/>
      <c r="QCU3" s="20"/>
      <c r="QCV3" s="20"/>
      <c r="QCW3" s="20"/>
      <c r="QCX3" s="20"/>
      <c r="QCY3" s="20"/>
      <c r="QCZ3" s="20"/>
      <c r="QDA3" s="20"/>
      <c r="QDB3" s="20"/>
      <c r="QDC3" s="20"/>
      <c r="QDD3" s="20"/>
      <c r="QDE3" s="20"/>
      <c r="QDF3" s="20"/>
      <c r="QDG3" s="20"/>
      <c r="QDH3" s="20"/>
      <c r="QDI3" s="20"/>
      <c r="QDJ3" s="20"/>
      <c r="QDK3" s="20"/>
      <c r="QDL3" s="20"/>
      <c r="QDM3" s="20"/>
      <c r="QDN3" s="20"/>
      <c r="QDO3" s="20"/>
      <c r="QDP3" s="20"/>
      <c r="QDQ3" s="20"/>
      <c r="QDR3" s="20"/>
      <c r="QDS3" s="20"/>
      <c r="QDT3" s="20"/>
      <c r="QDU3" s="20"/>
      <c r="QDV3" s="20"/>
      <c r="QDW3" s="20"/>
      <c r="QDX3" s="20"/>
      <c r="QDY3" s="20"/>
      <c r="QDZ3" s="20"/>
      <c r="QEA3" s="20"/>
      <c r="QEB3" s="20"/>
      <c r="QEC3" s="20"/>
      <c r="QED3" s="20"/>
      <c r="QEE3" s="20"/>
      <c r="QEF3" s="20"/>
      <c r="QEG3" s="20"/>
      <c r="QEH3" s="20"/>
      <c r="QEI3" s="20"/>
      <c r="QEJ3" s="20"/>
      <c r="QEK3" s="20"/>
      <c r="QEL3" s="20"/>
      <c r="QEM3" s="20"/>
      <c r="QEN3" s="20"/>
      <c r="QEO3" s="20"/>
      <c r="QEP3" s="20"/>
      <c r="QEQ3" s="20"/>
      <c r="QER3" s="20"/>
      <c r="QES3" s="20"/>
      <c r="QET3" s="20"/>
      <c r="QEU3" s="20"/>
      <c r="QEV3" s="20"/>
      <c r="QEW3" s="20"/>
      <c r="QEX3" s="20"/>
      <c r="QEY3" s="20"/>
      <c r="QEZ3" s="20"/>
      <c r="QFA3" s="20"/>
      <c r="QFB3" s="20"/>
      <c r="QFC3" s="20"/>
      <c r="QFD3" s="20"/>
      <c r="QFE3" s="20"/>
      <c r="QFF3" s="20"/>
      <c r="QFG3" s="20"/>
      <c r="QFH3" s="20"/>
      <c r="QFI3" s="20"/>
      <c r="QFJ3" s="20"/>
      <c r="QFK3" s="20"/>
      <c r="QFL3" s="20"/>
      <c r="QFM3" s="20"/>
      <c r="QFN3" s="20"/>
      <c r="QFO3" s="20"/>
      <c r="QFP3" s="20"/>
      <c r="QFQ3" s="20"/>
      <c r="QFR3" s="20"/>
      <c r="QFS3" s="20"/>
      <c r="QFT3" s="20"/>
      <c r="QFU3" s="20"/>
      <c r="QFV3" s="20"/>
      <c r="QFW3" s="20"/>
      <c r="QFX3" s="20"/>
      <c r="QFY3" s="20"/>
      <c r="QFZ3" s="20"/>
      <c r="QGA3" s="20"/>
      <c r="QGB3" s="20"/>
      <c r="QGC3" s="20"/>
      <c r="QGD3" s="20"/>
      <c r="QGE3" s="20"/>
      <c r="QGF3" s="20"/>
      <c r="QGG3" s="20"/>
      <c r="QGH3" s="20"/>
      <c r="QGI3" s="20"/>
      <c r="QGJ3" s="20"/>
      <c r="QGK3" s="20"/>
      <c r="QGL3" s="20"/>
      <c r="QGM3" s="20"/>
      <c r="QGN3" s="20"/>
      <c r="QGO3" s="20"/>
      <c r="QGP3" s="20"/>
      <c r="QGQ3" s="20"/>
      <c r="QGR3" s="20"/>
      <c r="QGS3" s="20"/>
      <c r="QGT3" s="20"/>
      <c r="QGU3" s="20"/>
      <c r="QGV3" s="20"/>
      <c r="QGW3" s="20"/>
      <c r="QGX3" s="20"/>
      <c r="QGY3" s="20"/>
      <c r="QGZ3" s="20"/>
      <c r="QHA3" s="20"/>
      <c r="QHB3" s="20"/>
      <c r="QHC3" s="20"/>
      <c r="QHD3" s="20"/>
      <c r="QHE3" s="20"/>
      <c r="QHF3" s="20"/>
      <c r="QHG3" s="20"/>
      <c r="QHH3" s="20"/>
      <c r="QHI3" s="20"/>
      <c r="QHJ3" s="20"/>
      <c r="QHK3" s="20"/>
      <c r="QHL3" s="20"/>
      <c r="QHM3" s="20"/>
      <c r="QHN3" s="20"/>
      <c r="QHO3" s="20"/>
      <c r="QHP3" s="20"/>
      <c r="QHQ3" s="20"/>
      <c r="QHR3" s="20"/>
      <c r="QHS3" s="20"/>
      <c r="QHT3" s="20"/>
      <c r="QHU3" s="20"/>
      <c r="QHV3" s="20"/>
      <c r="QHW3" s="20"/>
      <c r="QHX3" s="20"/>
      <c r="QHY3" s="20"/>
      <c r="QHZ3" s="20"/>
      <c r="QIA3" s="20"/>
      <c r="QIB3" s="20"/>
      <c r="QIC3" s="20"/>
      <c r="QID3" s="20"/>
      <c r="QIE3" s="20"/>
      <c r="QIF3" s="20"/>
      <c r="QIG3" s="20"/>
      <c r="QIH3" s="20"/>
      <c r="QII3" s="20"/>
      <c r="QIJ3" s="20"/>
      <c r="QIK3" s="20"/>
      <c r="QIL3" s="20"/>
      <c r="QIM3" s="20"/>
      <c r="QIN3" s="20"/>
      <c r="QIO3" s="20"/>
      <c r="QIP3" s="20"/>
      <c r="QIQ3" s="20"/>
      <c r="QIR3" s="20"/>
      <c r="QIS3" s="20"/>
      <c r="QIT3" s="20"/>
      <c r="QIU3" s="20"/>
      <c r="QIV3" s="20"/>
      <c r="QIW3" s="20"/>
      <c r="QIX3" s="20"/>
      <c r="QIY3" s="20"/>
      <c r="QIZ3" s="20"/>
      <c r="QJA3" s="20"/>
      <c r="QJB3" s="20"/>
      <c r="QJC3" s="20"/>
      <c r="QJD3" s="20"/>
      <c r="QJE3" s="20"/>
      <c r="QJF3" s="20"/>
      <c r="QJG3" s="20"/>
      <c r="QJH3" s="20"/>
      <c r="QJI3" s="20"/>
      <c r="QJJ3" s="20"/>
      <c r="QJK3" s="20"/>
      <c r="QJL3" s="20"/>
      <c r="QJM3" s="20"/>
      <c r="QJN3" s="20"/>
      <c r="QJO3" s="20"/>
      <c r="QJP3" s="20"/>
      <c r="QJQ3" s="20"/>
      <c r="QJR3" s="20"/>
      <c r="QJS3" s="20"/>
      <c r="QJT3" s="20"/>
      <c r="QJU3" s="20"/>
      <c r="QJV3" s="20"/>
      <c r="QJW3" s="20"/>
      <c r="QJX3" s="20"/>
      <c r="QJY3" s="20"/>
      <c r="QJZ3" s="20"/>
      <c r="QKA3" s="20"/>
      <c r="QKB3" s="20"/>
      <c r="QKC3" s="20"/>
      <c r="QKD3" s="20"/>
      <c r="QKE3" s="20"/>
      <c r="QKF3" s="20"/>
      <c r="QKG3" s="20"/>
      <c r="QKH3" s="20"/>
      <c r="QKI3" s="20"/>
      <c r="QKJ3" s="20"/>
      <c r="QKK3" s="20"/>
      <c r="QKL3" s="20"/>
      <c r="QKM3" s="20"/>
      <c r="QKN3" s="20"/>
      <c r="QKO3" s="20"/>
      <c r="QKP3" s="20"/>
      <c r="QKQ3" s="20"/>
      <c r="QKR3" s="20"/>
      <c r="QKS3" s="20"/>
      <c r="QKT3" s="20"/>
      <c r="QKU3" s="20"/>
      <c r="QKV3" s="20"/>
      <c r="QKW3" s="20"/>
      <c r="QKX3" s="20"/>
      <c r="QKY3" s="20"/>
      <c r="QKZ3" s="20"/>
      <c r="QLA3" s="20"/>
      <c r="QLB3" s="20"/>
      <c r="QLC3" s="20"/>
      <c r="QLD3" s="20"/>
      <c r="QLE3" s="20"/>
      <c r="QLF3" s="20"/>
      <c r="QLG3" s="20"/>
      <c r="QLH3" s="20"/>
      <c r="QLI3" s="20"/>
      <c r="QLJ3" s="20"/>
      <c r="QLK3" s="20"/>
      <c r="QLL3" s="20"/>
      <c r="QLM3" s="20"/>
      <c r="QLN3" s="20"/>
      <c r="QLO3" s="20"/>
      <c r="QLP3" s="20"/>
      <c r="QLQ3" s="20"/>
      <c r="QLR3" s="20"/>
      <c r="QLS3" s="20"/>
      <c r="QLT3" s="20"/>
      <c r="QLU3" s="20"/>
      <c r="QLV3" s="20"/>
      <c r="QLW3" s="20"/>
      <c r="QLX3" s="20"/>
      <c r="QLY3" s="20"/>
      <c r="QLZ3" s="20"/>
      <c r="QMA3" s="20"/>
      <c r="QMB3" s="20"/>
      <c r="QMC3" s="20"/>
      <c r="QMD3" s="20"/>
      <c r="QME3" s="20"/>
      <c r="QMF3" s="20"/>
      <c r="QMG3" s="20"/>
      <c r="QMH3" s="20"/>
      <c r="QMI3" s="20"/>
      <c r="QMJ3" s="20"/>
      <c r="QMK3" s="20"/>
      <c r="QML3" s="20"/>
      <c r="QMM3" s="20"/>
      <c r="QMN3" s="20"/>
      <c r="QMO3" s="20"/>
      <c r="QMP3" s="20"/>
      <c r="QMQ3" s="20"/>
      <c r="QMR3" s="20"/>
      <c r="QMS3" s="20"/>
      <c r="QMT3" s="20"/>
      <c r="QMU3" s="20"/>
      <c r="QMV3" s="20"/>
      <c r="QMW3" s="20"/>
      <c r="QMX3" s="20"/>
      <c r="QMY3" s="20"/>
      <c r="QMZ3" s="20"/>
      <c r="QNA3" s="20"/>
      <c r="QNB3" s="20"/>
      <c r="QNC3" s="20"/>
      <c r="QND3" s="20"/>
      <c r="QNE3" s="20"/>
      <c r="QNF3" s="20"/>
      <c r="QNG3" s="20"/>
      <c r="QNH3" s="20"/>
      <c r="QNI3" s="20"/>
      <c r="QNJ3" s="20"/>
      <c r="QNK3" s="20"/>
      <c r="QNL3" s="20"/>
      <c r="QNM3" s="20"/>
      <c r="QNN3" s="20"/>
      <c r="QNO3" s="20"/>
      <c r="QNP3" s="20"/>
      <c r="QNQ3" s="20"/>
      <c r="QNR3" s="20"/>
      <c r="QNS3" s="20"/>
      <c r="QNT3" s="20"/>
      <c r="QNU3" s="20"/>
      <c r="QNV3" s="20"/>
      <c r="QNW3" s="20"/>
      <c r="QNX3" s="20"/>
      <c r="QNY3" s="20"/>
      <c r="QNZ3" s="20"/>
      <c r="QOA3" s="20"/>
      <c r="QOB3" s="20"/>
      <c r="QOC3" s="20"/>
      <c r="QOD3" s="20"/>
      <c r="QOE3" s="20"/>
      <c r="QOF3" s="20"/>
      <c r="QOG3" s="20"/>
      <c r="QOH3" s="20"/>
      <c r="QOI3" s="20"/>
      <c r="QOJ3" s="20"/>
      <c r="QOK3" s="20"/>
      <c r="QOL3" s="20"/>
      <c r="QOM3" s="20"/>
      <c r="QON3" s="20"/>
      <c r="QOO3" s="20"/>
      <c r="QOP3" s="20"/>
      <c r="QOQ3" s="20"/>
      <c r="QOR3" s="20"/>
      <c r="QOS3" s="20"/>
      <c r="QOT3" s="20"/>
      <c r="QOU3" s="20"/>
      <c r="QOV3" s="20"/>
      <c r="QOW3" s="20"/>
      <c r="QOX3" s="20"/>
      <c r="QOY3" s="20"/>
      <c r="QOZ3" s="20"/>
      <c r="QPA3" s="20"/>
      <c r="QPB3" s="20"/>
      <c r="QPC3" s="20"/>
      <c r="QPD3" s="20"/>
      <c r="QPE3" s="20"/>
      <c r="QPF3" s="20"/>
      <c r="QPG3" s="20"/>
      <c r="QPH3" s="20"/>
      <c r="QPI3" s="20"/>
      <c r="QPJ3" s="20"/>
      <c r="QPK3" s="20"/>
      <c r="QPL3" s="20"/>
      <c r="QPM3" s="20"/>
      <c r="QPN3" s="20"/>
      <c r="QPO3" s="20"/>
      <c r="QPP3" s="20"/>
      <c r="QPQ3" s="20"/>
      <c r="QPR3" s="20"/>
      <c r="QPS3" s="20"/>
      <c r="QPT3" s="20"/>
      <c r="QPU3" s="20"/>
      <c r="QPV3" s="20"/>
      <c r="QPW3" s="20"/>
      <c r="QPX3" s="20"/>
      <c r="QPY3" s="20"/>
      <c r="QPZ3" s="20"/>
      <c r="QQA3" s="20"/>
      <c r="QQB3" s="20"/>
      <c r="QQC3" s="20"/>
      <c r="QQD3" s="20"/>
      <c r="QQE3" s="20"/>
      <c r="QQF3" s="20"/>
      <c r="QQG3" s="20"/>
      <c r="QQH3" s="20"/>
      <c r="QQI3" s="20"/>
      <c r="QQJ3" s="20"/>
      <c r="QQK3" s="20"/>
      <c r="QQL3" s="20"/>
      <c r="QQM3" s="20"/>
      <c r="QQN3" s="20"/>
      <c r="QQO3" s="20"/>
      <c r="QQP3" s="20"/>
      <c r="QQQ3" s="20"/>
      <c r="QQR3" s="20"/>
      <c r="QQS3" s="20"/>
      <c r="QQT3" s="20"/>
      <c r="QQU3" s="20"/>
      <c r="QQV3" s="20"/>
      <c r="QQW3" s="20"/>
      <c r="QQX3" s="20"/>
      <c r="QQY3" s="20"/>
      <c r="QQZ3" s="20"/>
      <c r="QRA3" s="20"/>
      <c r="QRB3" s="20"/>
      <c r="QRC3" s="20"/>
      <c r="QRD3" s="20"/>
      <c r="QRE3" s="20"/>
      <c r="QRF3" s="20"/>
      <c r="QRG3" s="20"/>
      <c r="QRH3" s="20"/>
      <c r="QRI3" s="20"/>
      <c r="QRJ3" s="20"/>
      <c r="QRK3" s="20"/>
      <c r="QRL3" s="20"/>
      <c r="QRM3" s="20"/>
      <c r="QRN3" s="20"/>
      <c r="QRO3" s="20"/>
      <c r="QRP3" s="20"/>
      <c r="QRQ3" s="20"/>
      <c r="QRR3" s="20"/>
      <c r="QRS3" s="20"/>
      <c r="QRT3" s="20"/>
      <c r="QRU3" s="20"/>
      <c r="QRV3" s="20"/>
      <c r="QRW3" s="20"/>
      <c r="QRX3" s="20"/>
      <c r="QRY3" s="20"/>
      <c r="QRZ3" s="20"/>
      <c r="QSA3" s="20"/>
      <c r="QSB3" s="20"/>
      <c r="QSC3" s="20"/>
      <c r="QSD3" s="20"/>
      <c r="QSE3" s="20"/>
      <c r="QSF3" s="20"/>
      <c r="QSG3" s="20"/>
      <c r="QSH3" s="20"/>
      <c r="QSI3" s="20"/>
      <c r="QSJ3" s="20"/>
      <c r="QSK3" s="20"/>
      <c r="QSL3" s="20"/>
      <c r="QSM3" s="20"/>
      <c r="QSN3" s="20"/>
      <c r="QSO3" s="20"/>
      <c r="QSP3" s="20"/>
      <c r="QSQ3" s="20"/>
      <c r="QSR3" s="20"/>
      <c r="QSS3" s="20"/>
      <c r="QST3" s="20"/>
      <c r="QSU3" s="20"/>
      <c r="QSV3" s="20"/>
      <c r="QSW3" s="20"/>
      <c r="QSX3" s="20"/>
      <c r="QSY3" s="20"/>
      <c r="QSZ3" s="20"/>
      <c r="QTA3" s="20"/>
      <c r="QTB3" s="20"/>
      <c r="QTC3" s="20"/>
      <c r="QTD3" s="20"/>
      <c r="QTE3" s="20"/>
      <c r="QTF3" s="20"/>
      <c r="QTG3" s="20"/>
      <c r="QTH3" s="20"/>
      <c r="QTI3" s="20"/>
      <c r="QTJ3" s="20"/>
      <c r="QTK3" s="20"/>
      <c r="QTL3" s="20"/>
      <c r="QTM3" s="20"/>
      <c r="QTN3" s="20"/>
      <c r="QTO3" s="20"/>
      <c r="QTP3" s="20"/>
      <c r="QTQ3" s="20"/>
      <c r="QTR3" s="20"/>
      <c r="QTS3" s="20"/>
      <c r="QTT3" s="20"/>
      <c r="QTU3" s="20"/>
      <c r="QTV3" s="20"/>
      <c r="QTW3" s="20"/>
      <c r="QTX3" s="20"/>
      <c r="QTY3" s="20"/>
      <c r="QTZ3" s="20"/>
      <c r="QUA3" s="20"/>
      <c r="QUB3" s="20"/>
      <c r="QUC3" s="20"/>
      <c r="QUD3" s="20"/>
      <c r="QUE3" s="20"/>
      <c r="QUF3" s="20"/>
      <c r="QUG3" s="20"/>
      <c r="QUH3" s="20"/>
      <c r="QUI3" s="20"/>
      <c r="QUJ3" s="20"/>
      <c r="QUK3" s="20"/>
      <c r="QUL3" s="20"/>
      <c r="QUM3" s="20"/>
      <c r="QUN3" s="20"/>
      <c r="QUO3" s="20"/>
      <c r="QUP3" s="20"/>
      <c r="QUQ3" s="20"/>
      <c r="QUR3" s="20"/>
      <c r="QUS3" s="20"/>
      <c r="QUT3" s="20"/>
      <c r="QUU3" s="20"/>
      <c r="QUV3" s="20"/>
      <c r="QUW3" s="20"/>
      <c r="QUX3" s="20"/>
      <c r="QUY3" s="20"/>
      <c r="QUZ3" s="20"/>
      <c r="QVA3" s="20"/>
      <c r="QVB3" s="20"/>
      <c r="QVC3" s="20"/>
      <c r="QVD3" s="20"/>
      <c r="QVE3" s="20"/>
      <c r="QVF3" s="20"/>
      <c r="QVG3" s="20"/>
      <c r="QVH3" s="20"/>
      <c r="QVI3" s="20"/>
      <c r="QVJ3" s="20"/>
      <c r="QVK3" s="20"/>
      <c r="QVL3" s="20"/>
      <c r="QVM3" s="20"/>
      <c r="QVN3" s="20"/>
      <c r="QVO3" s="20"/>
      <c r="QVP3" s="20"/>
      <c r="QVQ3" s="20"/>
      <c r="QVR3" s="20"/>
      <c r="QVS3" s="20"/>
      <c r="QVT3" s="20"/>
      <c r="QVU3" s="20"/>
      <c r="QVV3" s="20"/>
      <c r="QVW3" s="20"/>
      <c r="QVX3" s="20"/>
      <c r="QVY3" s="20"/>
      <c r="QVZ3" s="20"/>
      <c r="QWA3" s="20"/>
      <c r="QWB3" s="20"/>
      <c r="QWC3" s="20"/>
      <c r="QWD3" s="20"/>
      <c r="QWE3" s="20"/>
      <c r="QWF3" s="20"/>
      <c r="QWG3" s="20"/>
      <c r="QWH3" s="20"/>
      <c r="QWI3" s="20"/>
      <c r="QWJ3" s="20"/>
      <c r="QWK3" s="20"/>
      <c r="QWL3" s="20"/>
      <c r="QWM3" s="20"/>
      <c r="QWN3" s="20"/>
      <c r="QWO3" s="20"/>
      <c r="QWP3" s="20"/>
      <c r="QWQ3" s="20"/>
      <c r="QWR3" s="20"/>
      <c r="QWS3" s="20"/>
      <c r="QWT3" s="20"/>
      <c r="QWU3" s="20"/>
      <c r="QWV3" s="20"/>
      <c r="QWW3" s="20"/>
      <c r="QWX3" s="20"/>
      <c r="QWY3" s="20"/>
      <c r="QWZ3" s="20"/>
      <c r="QXA3" s="20"/>
      <c r="QXB3" s="20"/>
      <c r="QXC3" s="20"/>
      <c r="QXD3" s="20"/>
      <c r="QXE3" s="20"/>
      <c r="QXF3" s="20"/>
      <c r="QXG3" s="20"/>
      <c r="QXH3" s="20"/>
      <c r="QXI3" s="20"/>
      <c r="QXJ3" s="20"/>
      <c r="QXK3" s="20"/>
      <c r="QXL3" s="20"/>
      <c r="QXM3" s="20"/>
      <c r="QXN3" s="20"/>
      <c r="QXO3" s="20"/>
      <c r="QXP3" s="20"/>
      <c r="QXQ3" s="20"/>
      <c r="QXR3" s="20"/>
      <c r="QXS3" s="20"/>
      <c r="QXT3" s="20"/>
      <c r="QXU3" s="20"/>
      <c r="QXV3" s="20"/>
      <c r="QXW3" s="20"/>
      <c r="QXX3" s="20"/>
      <c r="QXY3" s="20"/>
      <c r="QXZ3" s="20"/>
      <c r="QYA3" s="20"/>
      <c r="QYB3" s="20"/>
      <c r="QYC3" s="20"/>
      <c r="QYD3" s="20"/>
      <c r="QYE3" s="20"/>
      <c r="QYF3" s="20"/>
      <c r="QYG3" s="20"/>
      <c r="QYH3" s="20"/>
      <c r="QYI3" s="20"/>
      <c r="QYJ3" s="20"/>
      <c r="QYK3" s="20"/>
      <c r="QYL3" s="20"/>
      <c r="QYM3" s="20"/>
      <c r="QYN3" s="20"/>
      <c r="QYO3" s="20"/>
      <c r="QYP3" s="20"/>
      <c r="QYQ3" s="20"/>
      <c r="QYR3" s="20"/>
      <c r="QYS3" s="20"/>
      <c r="QYT3" s="20"/>
      <c r="QYU3" s="20"/>
      <c r="QYV3" s="20"/>
      <c r="QYW3" s="20"/>
      <c r="QYX3" s="20"/>
      <c r="QYY3" s="20"/>
      <c r="QYZ3" s="20"/>
      <c r="QZA3" s="20"/>
      <c r="QZB3" s="20"/>
      <c r="QZC3" s="20"/>
      <c r="QZD3" s="20"/>
      <c r="QZE3" s="20"/>
      <c r="QZF3" s="20"/>
      <c r="QZG3" s="20"/>
      <c r="QZH3" s="20"/>
      <c r="QZI3" s="20"/>
      <c r="QZJ3" s="20"/>
      <c r="QZK3" s="20"/>
      <c r="QZL3" s="20"/>
      <c r="QZM3" s="20"/>
      <c r="QZN3" s="20"/>
      <c r="QZO3" s="20"/>
      <c r="QZP3" s="20"/>
      <c r="QZQ3" s="20"/>
      <c r="QZR3" s="20"/>
      <c r="QZS3" s="20"/>
      <c r="QZT3" s="20"/>
      <c r="QZU3" s="20"/>
      <c r="QZV3" s="20"/>
      <c r="QZW3" s="20"/>
      <c r="QZX3" s="20"/>
      <c r="QZY3" s="20"/>
      <c r="QZZ3" s="20"/>
      <c r="RAA3" s="20"/>
      <c r="RAB3" s="20"/>
      <c r="RAC3" s="20"/>
      <c r="RAD3" s="20"/>
      <c r="RAE3" s="20"/>
      <c r="RAF3" s="20"/>
      <c r="RAG3" s="20"/>
      <c r="RAH3" s="20"/>
      <c r="RAI3" s="20"/>
      <c r="RAJ3" s="20"/>
      <c r="RAK3" s="20"/>
      <c r="RAL3" s="20"/>
      <c r="RAM3" s="20"/>
      <c r="RAN3" s="20"/>
      <c r="RAO3" s="20"/>
      <c r="RAP3" s="20"/>
      <c r="RAQ3" s="20"/>
      <c r="RAR3" s="20"/>
      <c r="RAS3" s="20"/>
      <c r="RAT3" s="20"/>
      <c r="RAU3" s="20"/>
      <c r="RAV3" s="20"/>
      <c r="RAW3" s="20"/>
      <c r="RAX3" s="20"/>
      <c r="RAY3" s="20"/>
      <c r="RAZ3" s="20"/>
      <c r="RBA3" s="20"/>
      <c r="RBB3" s="20"/>
      <c r="RBC3" s="20"/>
      <c r="RBD3" s="20"/>
      <c r="RBE3" s="20"/>
      <c r="RBF3" s="20"/>
      <c r="RBG3" s="20"/>
      <c r="RBH3" s="20"/>
      <c r="RBI3" s="20"/>
      <c r="RBJ3" s="20"/>
      <c r="RBK3" s="20"/>
      <c r="RBL3" s="20"/>
      <c r="RBM3" s="20"/>
      <c r="RBN3" s="20"/>
      <c r="RBO3" s="20"/>
      <c r="RBP3" s="20"/>
      <c r="RBQ3" s="20"/>
      <c r="RBR3" s="20"/>
      <c r="RBS3" s="20"/>
      <c r="RBT3" s="20"/>
      <c r="RBU3" s="20"/>
      <c r="RBV3" s="20"/>
      <c r="RBW3" s="20"/>
      <c r="RBX3" s="20"/>
      <c r="RBY3" s="20"/>
      <c r="RBZ3" s="20"/>
      <c r="RCA3" s="20"/>
      <c r="RCB3" s="20"/>
      <c r="RCC3" s="20"/>
      <c r="RCD3" s="20"/>
      <c r="RCE3" s="20"/>
      <c r="RCF3" s="20"/>
      <c r="RCG3" s="20"/>
      <c r="RCH3" s="20"/>
      <c r="RCI3" s="20"/>
      <c r="RCJ3" s="20"/>
      <c r="RCK3" s="20"/>
      <c r="RCL3" s="20"/>
      <c r="RCM3" s="20"/>
      <c r="RCN3" s="20"/>
      <c r="RCO3" s="20"/>
      <c r="RCP3" s="20"/>
      <c r="RCQ3" s="20"/>
      <c r="RCR3" s="20"/>
      <c r="RCS3" s="20"/>
      <c r="RCT3" s="20"/>
      <c r="RCU3" s="20"/>
      <c r="RCV3" s="20"/>
      <c r="RCW3" s="20"/>
      <c r="RCX3" s="20"/>
      <c r="RCY3" s="20"/>
      <c r="RCZ3" s="20"/>
      <c r="RDA3" s="20"/>
      <c r="RDB3" s="20"/>
      <c r="RDC3" s="20"/>
      <c r="RDD3" s="20"/>
      <c r="RDE3" s="20"/>
      <c r="RDF3" s="20"/>
      <c r="RDG3" s="20"/>
      <c r="RDH3" s="20"/>
      <c r="RDI3" s="20"/>
      <c r="RDJ3" s="20"/>
      <c r="RDK3" s="20"/>
      <c r="RDL3" s="20"/>
      <c r="RDM3" s="20"/>
      <c r="RDN3" s="20"/>
      <c r="RDO3" s="20"/>
      <c r="RDP3" s="20"/>
      <c r="RDQ3" s="20"/>
      <c r="RDR3" s="20"/>
      <c r="RDS3" s="20"/>
      <c r="RDT3" s="20"/>
      <c r="RDU3" s="20"/>
      <c r="RDV3" s="20"/>
      <c r="RDW3" s="20"/>
      <c r="RDX3" s="20"/>
      <c r="RDY3" s="20"/>
      <c r="RDZ3" s="20"/>
      <c r="REA3" s="20"/>
      <c r="REB3" s="20"/>
      <c r="REC3" s="20"/>
      <c r="RED3" s="20"/>
      <c r="REE3" s="20"/>
      <c r="REF3" s="20"/>
      <c r="REG3" s="20"/>
      <c r="REH3" s="20"/>
      <c r="REI3" s="20"/>
      <c r="REJ3" s="20"/>
      <c r="REK3" s="20"/>
      <c r="REL3" s="20"/>
      <c r="REM3" s="20"/>
      <c r="REN3" s="20"/>
      <c r="REO3" s="20"/>
      <c r="REP3" s="20"/>
      <c r="REQ3" s="20"/>
      <c r="RER3" s="20"/>
      <c r="RES3" s="20"/>
      <c r="RET3" s="20"/>
      <c r="REU3" s="20"/>
      <c r="REV3" s="20"/>
      <c r="REW3" s="20"/>
      <c r="REX3" s="20"/>
      <c r="REY3" s="20"/>
      <c r="REZ3" s="20"/>
      <c r="RFA3" s="20"/>
      <c r="RFB3" s="20"/>
      <c r="RFC3" s="20"/>
      <c r="RFD3" s="20"/>
      <c r="RFE3" s="20"/>
      <c r="RFF3" s="20"/>
      <c r="RFG3" s="20"/>
      <c r="RFH3" s="20"/>
      <c r="RFI3" s="20"/>
      <c r="RFJ3" s="20"/>
      <c r="RFK3" s="20"/>
      <c r="RFL3" s="20"/>
      <c r="RFM3" s="20"/>
      <c r="RFN3" s="20"/>
      <c r="RFO3" s="20"/>
      <c r="RFP3" s="20"/>
      <c r="RFQ3" s="20"/>
      <c r="RFR3" s="20"/>
      <c r="RFS3" s="20"/>
      <c r="RFT3" s="20"/>
      <c r="RFU3" s="20"/>
      <c r="RFV3" s="20"/>
      <c r="RFW3" s="20"/>
      <c r="RFX3" s="20"/>
      <c r="RFY3" s="20"/>
      <c r="RFZ3" s="20"/>
      <c r="RGA3" s="20"/>
      <c r="RGB3" s="20"/>
      <c r="RGC3" s="20"/>
      <c r="RGD3" s="20"/>
      <c r="RGE3" s="20"/>
      <c r="RGF3" s="20"/>
      <c r="RGG3" s="20"/>
      <c r="RGH3" s="20"/>
      <c r="RGI3" s="20"/>
      <c r="RGJ3" s="20"/>
      <c r="RGK3" s="20"/>
      <c r="RGL3" s="20"/>
      <c r="RGM3" s="20"/>
      <c r="RGN3" s="20"/>
      <c r="RGO3" s="20"/>
      <c r="RGP3" s="20"/>
      <c r="RGQ3" s="20"/>
      <c r="RGR3" s="20"/>
      <c r="RGS3" s="20"/>
      <c r="RGT3" s="20"/>
      <c r="RGU3" s="20"/>
      <c r="RGV3" s="20"/>
      <c r="RGW3" s="20"/>
      <c r="RGX3" s="20"/>
      <c r="RGY3" s="20"/>
      <c r="RGZ3" s="20"/>
      <c r="RHA3" s="20"/>
      <c r="RHB3" s="20"/>
      <c r="RHC3" s="20"/>
      <c r="RHD3" s="20"/>
      <c r="RHE3" s="20"/>
      <c r="RHF3" s="20"/>
      <c r="RHG3" s="20"/>
      <c r="RHH3" s="20"/>
      <c r="RHI3" s="20"/>
      <c r="RHJ3" s="20"/>
      <c r="RHK3" s="20"/>
      <c r="RHL3" s="20"/>
      <c r="RHM3" s="20"/>
      <c r="RHN3" s="20"/>
      <c r="RHO3" s="20"/>
      <c r="RHP3" s="20"/>
      <c r="RHQ3" s="20"/>
      <c r="RHR3" s="20"/>
      <c r="RHS3" s="20"/>
      <c r="RHT3" s="20"/>
      <c r="RHU3" s="20"/>
      <c r="RHV3" s="20"/>
      <c r="RHW3" s="20"/>
      <c r="RHX3" s="20"/>
      <c r="RHY3" s="20"/>
      <c r="RHZ3" s="20"/>
      <c r="RIA3" s="20"/>
      <c r="RIB3" s="20"/>
      <c r="RIC3" s="20"/>
      <c r="RID3" s="20"/>
      <c r="RIE3" s="20"/>
      <c r="RIF3" s="20"/>
      <c r="RIG3" s="20"/>
      <c r="RIH3" s="20"/>
      <c r="RII3" s="20"/>
      <c r="RIJ3" s="20"/>
      <c r="RIK3" s="20"/>
      <c r="RIL3" s="20"/>
      <c r="RIM3" s="20"/>
      <c r="RIN3" s="20"/>
      <c r="RIO3" s="20"/>
      <c r="RIP3" s="20"/>
      <c r="RIQ3" s="20"/>
      <c r="RIR3" s="20"/>
      <c r="RIS3" s="20"/>
      <c r="RIT3" s="20"/>
      <c r="RIU3" s="20"/>
      <c r="RIV3" s="20"/>
      <c r="RIW3" s="20"/>
      <c r="RIX3" s="20"/>
      <c r="RIY3" s="20"/>
      <c r="RIZ3" s="20"/>
      <c r="RJA3" s="20"/>
      <c r="RJB3" s="20"/>
      <c r="RJC3" s="20"/>
      <c r="RJD3" s="20"/>
      <c r="RJE3" s="20"/>
      <c r="RJF3" s="20"/>
      <c r="RJG3" s="20"/>
      <c r="RJH3" s="20"/>
      <c r="RJI3" s="20"/>
      <c r="RJJ3" s="20"/>
      <c r="RJK3" s="20"/>
      <c r="RJL3" s="20"/>
      <c r="RJM3" s="20"/>
      <c r="RJN3" s="20"/>
      <c r="RJO3" s="20"/>
      <c r="RJP3" s="20"/>
      <c r="RJQ3" s="20"/>
      <c r="RJR3" s="20"/>
      <c r="RJS3" s="20"/>
      <c r="RJT3" s="20"/>
      <c r="RJU3" s="20"/>
      <c r="RJV3" s="20"/>
      <c r="RJW3" s="20"/>
      <c r="RJX3" s="20"/>
      <c r="RJY3" s="20"/>
      <c r="RJZ3" s="20"/>
      <c r="RKA3" s="20"/>
      <c r="RKB3" s="20"/>
      <c r="RKC3" s="20"/>
      <c r="RKD3" s="20"/>
      <c r="RKE3" s="20"/>
      <c r="RKF3" s="20"/>
      <c r="RKG3" s="20"/>
      <c r="RKH3" s="20"/>
      <c r="RKI3" s="20"/>
      <c r="RKJ3" s="20"/>
      <c r="RKK3" s="20"/>
      <c r="RKL3" s="20"/>
      <c r="RKM3" s="20"/>
      <c r="RKN3" s="20"/>
      <c r="RKO3" s="20"/>
      <c r="RKP3" s="20"/>
      <c r="RKQ3" s="20"/>
      <c r="RKR3" s="20"/>
      <c r="RKS3" s="20"/>
      <c r="RKT3" s="20"/>
      <c r="RKU3" s="20"/>
      <c r="RKV3" s="20"/>
      <c r="RKW3" s="20"/>
      <c r="RKX3" s="20"/>
      <c r="RKY3" s="20"/>
      <c r="RKZ3" s="20"/>
      <c r="RLA3" s="20"/>
      <c r="RLB3" s="20"/>
      <c r="RLC3" s="20"/>
      <c r="RLD3" s="20"/>
      <c r="RLE3" s="20"/>
      <c r="RLF3" s="20"/>
      <c r="RLG3" s="20"/>
      <c r="RLH3" s="20"/>
      <c r="RLI3" s="20"/>
      <c r="RLJ3" s="20"/>
      <c r="RLK3" s="20"/>
      <c r="RLL3" s="20"/>
      <c r="RLM3" s="20"/>
      <c r="RLN3" s="20"/>
      <c r="RLO3" s="20"/>
      <c r="RLP3" s="20"/>
      <c r="RLQ3" s="20"/>
      <c r="RLR3" s="20"/>
      <c r="RLS3" s="20"/>
      <c r="RLT3" s="20"/>
      <c r="RLU3" s="20"/>
      <c r="RLV3" s="20"/>
      <c r="RLW3" s="20"/>
      <c r="RLX3" s="20"/>
      <c r="RLY3" s="20"/>
      <c r="RLZ3" s="20"/>
      <c r="RMA3" s="20"/>
      <c r="RMB3" s="20"/>
      <c r="RMC3" s="20"/>
      <c r="RMD3" s="20"/>
      <c r="RME3" s="20"/>
      <c r="RMF3" s="20"/>
      <c r="RMG3" s="20"/>
      <c r="RMH3" s="20"/>
      <c r="RMI3" s="20"/>
      <c r="RMJ3" s="20"/>
      <c r="RMK3" s="20"/>
      <c r="RML3" s="20"/>
      <c r="RMM3" s="20"/>
      <c r="RMN3" s="20"/>
      <c r="RMO3" s="20"/>
      <c r="RMP3" s="20"/>
      <c r="RMQ3" s="20"/>
      <c r="RMR3" s="20"/>
      <c r="RMS3" s="20"/>
      <c r="RMT3" s="20"/>
      <c r="RMU3" s="20"/>
      <c r="RMV3" s="20"/>
      <c r="RMW3" s="20"/>
      <c r="RMX3" s="20"/>
      <c r="RMY3" s="20"/>
      <c r="RMZ3" s="20"/>
      <c r="RNA3" s="20"/>
      <c r="RNB3" s="20"/>
      <c r="RNC3" s="20"/>
      <c r="RND3" s="20"/>
      <c r="RNE3" s="20"/>
      <c r="RNF3" s="20"/>
      <c r="RNG3" s="20"/>
      <c r="RNH3" s="20"/>
      <c r="RNI3" s="20"/>
      <c r="RNJ3" s="20"/>
      <c r="RNK3" s="20"/>
      <c r="RNL3" s="20"/>
      <c r="RNM3" s="20"/>
      <c r="RNN3" s="20"/>
      <c r="RNO3" s="20"/>
      <c r="RNP3" s="20"/>
      <c r="RNQ3" s="20"/>
      <c r="RNR3" s="20"/>
      <c r="RNS3" s="20"/>
      <c r="RNT3" s="20"/>
      <c r="RNU3" s="20"/>
      <c r="RNV3" s="20"/>
      <c r="RNW3" s="20"/>
      <c r="RNX3" s="20"/>
      <c r="RNY3" s="20"/>
      <c r="RNZ3" s="20"/>
      <c r="ROA3" s="20"/>
      <c r="ROB3" s="20"/>
      <c r="ROC3" s="20"/>
      <c r="ROD3" s="20"/>
      <c r="ROE3" s="20"/>
      <c r="ROF3" s="20"/>
      <c r="ROG3" s="20"/>
      <c r="ROH3" s="20"/>
      <c r="ROI3" s="20"/>
      <c r="ROJ3" s="20"/>
      <c r="ROK3" s="20"/>
      <c r="ROL3" s="20"/>
      <c r="ROM3" s="20"/>
      <c r="RON3" s="20"/>
      <c r="ROO3" s="20"/>
      <c r="ROP3" s="20"/>
      <c r="ROQ3" s="20"/>
      <c r="ROR3" s="20"/>
      <c r="ROS3" s="20"/>
      <c r="ROT3" s="20"/>
      <c r="ROU3" s="20"/>
      <c r="ROV3" s="20"/>
      <c r="ROW3" s="20"/>
      <c r="ROX3" s="20"/>
      <c r="ROY3" s="20"/>
      <c r="ROZ3" s="20"/>
      <c r="RPA3" s="20"/>
      <c r="RPB3" s="20"/>
      <c r="RPC3" s="20"/>
      <c r="RPD3" s="20"/>
      <c r="RPE3" s="20"/>
      <c r="RPF3" s="20"/>
      <c r="RPG3" s="20"/>
      <c r="RPH3" s="20"/>
      <c r="RPI3" s="20"/>
      <c r="RPJ3" s="20"/>
      <c r="RPK3" s="20"/>
      <c r="RPL3" s="20"/>
      <c r="RPM3" s="20"/>
      <c r="RPN3" s="20"/>
      <c r="RPO3" s="20"/>
      <c r="RPP3" s="20"/>
      <c r="RPQ3" s="20"/>
      <c r="RPR3" s="20"/>
      <c r="RPS3" s="20"/>
      <c r="RPT3" s="20"/>
      <c r="RPU3" s="20"/>
      <c r="RPV3" s="20"/>
      <c r="RPW3" s="20"/>
      <c r="RPX3" s="20"/>
      <c r="RPY3" s="20"/>
      <c r="RPZ3" s="20"/>
      <c r="RQA3" s="20"/>
      <c r="RQB3" s="20"/>
      <c r="RQC3" s="20"/>
      <c r="RQD3" s="20"/>
      <c r="RQE3" s="20"/>
      <c r="RQF3" s="20"/>
      <c r="RQG3" s="20"/>
      <c r="RQH3" s="20"/>
      <c r="RQI3" s="20"/>
      <c r="RQJ3" s="20"/>
      <c r="RQK3" s="20"/>
      <c r="RQL3" s="20"/>
      <c r="RQM3" s="20"/>
      <c r="RQN3" s="20"/>
      <c r="RQO3" s="20"/>
      <c r="RQP3" s="20"/>
      <c r="RQQ3" s="20"/>
      <c r="RQR3" s="20"/>
      <c r="RQS3" s="20"/>
      <c r="RQT3" s="20"/>
      <c r="RQU3" s="20"/>
      <c r="RQV3" s="20"/>
      <c r="RQW3" s="20"/>
      <c r="RQX3" s="20"/>
      <c r="RQY3" s="20"/>
      <c r="RQZ3" s="20"/>
      <c r="RRA3" s="20"/>
      <c r="RRB3" s="20"/>
      <c r="RRC3" s="20"/>
      <c r="RRD3" s="20"/>
      <c r="RRE3" s="20"/>
      <c r="RRF3" s="20"/>
      <c r="RRG3" s="20"/>
      <c r="RRH3" s="20"/>
      <c r="RRI3" s="20"/>
      <c r="RRJ3" s="20"/>
      <c r="RRK3" s="20"/>
      <c r="RRL3" s="20"/>
      <c r="RRM3" s="20"/>
      <c r="RRN3" s="20"/>
      <c r="RRO3" s="20"/>
      <c r="RRP3" s="20"/>
      <c r="RRQ3" s="20"/>
      <c r="RRR3" s="20"/>
      <c r="RRS3" s="20"/>
      <c r="RRT3" s="20"/>
      <c r="RRU3" s="20"/>
      <c r="RRV3" s="20"/>
      <c r="RRW3" s="20"/>
      <c r="RRX3" s="20"/>
      <c r="RRY3" s="20"/>
      <c r="RRZ3" s="20"/>
      <c r="RSA3" s="20"/>
      <c r="RSB3" s="20"/>
      <c r="RSC3" s="20"/>
      <c r="RSD3" s="20"/>
      <c r="RSE3" s="20"/>
      <c r="RSF3" s="20"/>
      <c r="RSG3" s="20"/>
      <c r="RSH3" s="20"/>
      <c r="RSI3" s="20"/>
      <c r="RSJ3" s="20"/>
      <c r="RSK3" s="20"/>
      <c r="RSL3" s="20"/>
      <c r="RSM3" s="20"/>
      <c r="RSN3" s="20"/>
      <c r="RSO3" s="20"/>
      <c r="RSP3" s="20"/>
      <c r="RSQ3" s="20"/>
      <c r="RSR3" s="20"/>
      <c r="RSS3" s="20"/>
      <c r="RST3" s="20"/>
      <c r="RSU3" s="20"/>
      <c r="RSV3" s="20"/>
      <c r="RSW3" s="20"/>
      <c r="RSX3" s="20"/>
      <c r="RSY3" s="20"/>
      <c r="RSZ3" s="20"/>
      <c r="RTA3" s="20"/>
      <c r="RTB3" s="20"/>
      <c r="RTC3" s="20"/>
      <c r="RTD3" s="20"/>
      <c r="RTE3" s="20"/>
      <c r="RTF3" s="20"/>
      <c r="RTG3" s="20"/>
      <c r="RTH3" s="20"/>
      <c r="RTI3" s="20"/>
      <c r="RTJ3" s="20"/>
      <c r="RTK3" s="20"/>
      <c r="RTL3" s="20"/>
      <c r="RTM3" s="20"/>
      <c r="RTN3" s="20"/>
      <c r="RTO3" s="20"/>
      <c r="RTP3" s="20"/>
      <c r="RTQ3" s="20"/>
      <c r="RTR3" s="20"/>
      <c r="RTS3" s="20"/>
      <c r="RTT3" s="20"/>
      <c r="RTU3" s="20"/>
      <c r="RTV3" s="20"/>
      <c r="RTW3" s="20"/>
      <c r="RTX3" s="20"/>
      <c r="RTY3" s="20"/>
      <c r="RTZ3" s="20"/>
      <c r="RUA3" s="20"/>
      <c r="RUB3" s="20"/>
      <c r="RUC3" s="20"/>
      <c r="RUD3" s="20"/>
      <c r="RUE3" s="20"/>
      <c r="RUF3" s="20"/>
      <c r="RUG3" s="20"/>
      <c r="RUH3" s="20"/>
      <c r="RUI3" s="20"/>
      <c r="RUJ3" s="20"/>
      <c r="RUK3" s="20"/>
      <c r="RUL3" s="20"/>
      <c r="RUM3" s="20"/>
      <c r="RUN3" s="20"/>
      <c r="RUO3" s="20"/>
      <c r="RUP3" s="20"/>
      <c r="RUQ3" s="20"/>
      <c r="RUR3" s="20"/>
      <c r="RUS3" s="20"/>
      <c r="RUT3" s="20"/>
      <c r="RUU3" s="20"/>
      <c r="RUV3" s="20"/>
      <c r="RUW3" s="20"/>
      <c r="RUX3" s="20"/>
      <c r="RUY3" s="20"/>
      <c r="RUZ3" s="20"/>
      <c r="RVA3" s="20"/>
      <c r="RVB3" s="20"/>
      <c r="RVC3" s="20"/>
      <c r="RVD3" s="20"/>
      <c r="RVE3" s="20"/>
      <c r="RVF3" s="20"/>
      <c r="RVG3" s="20"/>
      <c r="RVH3" s="20"/>
      <c r="RVI3" s="20"/>
      <c r="RVJ3" s="20"/>
      <c r="RVK3" s="20"/>
      <c r="RVL3" s="20"/>
      <c r="RVM3" s="20"/>
      <c r="RVN3" s="20"/>
      <c r="RVO3" s="20"/>
      <c r="RVP3" s="20"/>
      <c r="RVQ3" s="20"/>
      <c r="RVR3" s="20"/>
      <c r="RVS3" s="20"/>
      <c r="RVT3" s="20"/>
      <c r="RVU3" s="20"/>
      <c r="RVV3" s="20"/>
      <c r="RVW3" s="20"/>
      <c r="RVX3" s="20"/>
      <c r="RVY3" s="20"/>
      <c r="RVZ3" s="20"/>
      <c r="RWA3" s="20"/>
      <c r="RWB3" s="20"/>
      <c r="RWC3" s="20"/>
      <c r="RWD3" s="20"/>
      <c r="RWE3" s="20"/>
      <c r="RWF3" s="20"/>
      <c r="RWG3" s="20"/>
      <c r="RWH3" s="20"/>
      <c r="RWI3" s="20"/>
      <c r="RWJ3" s="20"/>
      <c r="RWK3" s="20"/>
      <c r="RWL3" s="20"/>
      <c r="RWM3" s="20"/>
      <c r="RWN3" s="20"/>
      <c r="RWO3" s="20"/>
      <c r="RWP3" s="20"/>
      <c r="RWQ3" s="20"/>
      <c r="RWR3" s="20"/>
      <c r="RWS3" s="20"/>
      <c r="RWT3" s="20"/>
      <c r="RWU3" s="20"/>
      <c r="RWV3" s="20"/>
      <c r="RWW3" s="20"/>
      <c r="RWX3" s="20"/>
      <c r="RWY3" s="20"/>
      <c r="RWZ3" s="20"/>
      <c r="RXA3" s="20"/>
      <c r="RXB3" s="20"/>
      <c r="RXC3" s="20"/>
      <c r="RXD3" s="20"/>
      <c r="RXE3" s="20"/>
      <c r="RXF3" s="20"/>
      <c r="RXG3" s="20"/>
      <c r="RXH3" s="20"/>
      <c r="RXI3" s="20"/>
      <c r="RXJ3" s="20"/>
      <c r="RXK3" s="20"/>
      <c r="RXL3" s="20"/>
      <c r="RXM3" s="20"/>
      <c r="RXN3" s="20"/>
      <c r="RXO3" s="20"/>
      <c r="RXP3" s="20"/>
      <c r="RXQ3" s="20"/>
      <c r="RXR3" s="20"/>
      <c r="RXS3" s="20"/>
      <c r="RXT3" s="20"/>
      <c r="RXU3" s="20"/>
      <c r="RXV3" s="20"/>
      <c r="RXW3" s="20"/>
      <c r="RXX3" s="20"/>
      <c r="RXY3" s="20"/>
      <c r="RXZ3" s="20"/>
      <c r="RYA3" s="20"/>
      <c r="RYB3" s="20"/>
      <c r="RYC3" s="20"/>
      <c r="RYD3" s="20"/>
      <c r="RYE3" s="20"/>
      <c r="RYF3" s="20"/>
      <c r="RYG3" s="20"/>
      <c r="RYH3" s="20"/>
      <c r="RYI3" s="20"/>
      <c r="RYJ3" s="20"/>
      <c r="RYK3" s="20"/>
      <c r="RYL3" s="20"/>
      <c r="RYM3" s="20"/>
      <c r="RYN3" s="20"/>
      <c r="RYO3" s="20"/>
      <c r="RYP3" s="20"/>
      <c r="RYQ3" s="20"/>
      <c r="RYR3" s="20"/>
      <c r="RYS3" s="20"/>
      <c r="RYT3" s="20"/>
      <c r="RYU3" s="20"/>
      <c r="RYV3" s="20"/>
      <c r="RYW3" s="20"/>
      <c r="RYX3" s="20"/>
      <c r="RYY3" s="20"/>
      <c r="RYZ3" s="20"/>
      <c r="RZA3" s="20"/>
      <c r="RZB3" s="20"/>
      <c r="RZC3" s="20"/>
      <c r="RZD3" s="20"/>
      <c r="RZE3" s="20"/>
      <c r="RZF3" s="20"/>
      <c r="RZG3" s="20"/>
      <c r="RZH3" s="20"/>
      <c r="RZI3" s="20"/>
      <c r="RZJ3" s="20"/>
      <c r="RZK3" s="20"/>
      <c r="RZL3" s="20"/>
      <c r="RZM3" s="20"/>
      <c r="RZN3" s="20"/>
      <c r="RZO3" s="20"/>
      <c r="RZP3" s="20"/>
      <c r="RZQ3" s="20"/>
      <c r="RZR3" s="20"/>
      <c r="RZS3" s="20"/>
      <c r="RZT3" s="20"/>
      <c r="RZU3" s="20"/>
      <c r="RZV3" s="20"/>
      <c r="RZW3" s="20"/>
      <c r="RZX3" s="20"/>
      <c r="RZY3" s="20"/>
      <c r="RZZ3" s="20"/>
      <c r="SAA3" s="20"/>
      <c r="SAB3" s="20"/>
      <c r="SAC3" s="20"/>
      <c r="SAD3" s="20"/>
      <c r="SAE3" s="20"/>
      <c r="SAF3" s="20"/>
      <c r="SAG3" s="20"/>
      <c r="SAH3" s="20"/>
      <c r="SAI3" s="20"/>
      <c r="SAJ3" s="20"/>
      <c r="SAK3" s="20"/>
      <c r="SAL3" s="20"/>
      <c r="SAM3" s="20"/>
      <c r="SAN3" s="20"/>
      <c r="SAO3" s="20"/>
      <c r="SAP3" s="20"/>
      <c r="SAQ3" s="20"/>
      <c r="SAR3" s="20"/>
      <c r="SAS3" s="20"/>
      <c r="SAT3" s="20"/>
      <c r="SAU3" s="20"/>
      <c r="SAV3" s="20"/>
      <c r="SAW3" s="20"/>
      <c r="SAX3" s="20"/>
      <c r="SAY3" s="20"/>
      <c r="SAZ3" s="20"/>
      <c r="SBA3" s="20"/>
      <c r="SBB3" s="20"/>
      <c r="SBC3" s="20"/>
      <c r="SBD3" s="20"/>
      <c r="SBE3" s="20"/>
      <c r="SBF3" s="20"/>
      <c r="SBG3" s="20"/>
      <c r="SBH3" s="20"/>
      <c r="SBI3" s="20"/>
      <c r="SBJ3" s="20"/>
      <c r="SBK3" s="20"/>
      <c r="SBL3" s="20"/>
      <c r="SBM3" s="20"/>
      <c r="SBN3" s="20"/>
      <c r="SBO3" s="20"/>
      <c r="SBP3" s="20"/>
      <c r="SBQ3" s="20"/>
      <c r="SBR3" s="20"/>
      <c r="SBS3" s="20"/>
      <c r="SBT3" s="20"/>
      <c r="SBU3" s="20"/>
      <c r="SBV3" s="20"/>
      <c r="SBW3" s="20"/>
      <c r="SBX3" s="20"/>
      <c r="SBY3" s="20"/>
      <c r="SBZ3" s="20"/>
      <c r="SCA3" s="20"/>
      <c r="SCB3" s="20"/>
      <c r="SCC3" s="20"/>
      <c r="SCD3" s="20"/>
      <c r="SCE3" s="20"/>
      <c r="SCF3" s="20"/>
      <c r="SCG3" s="20"/>
      <c r="SCH3" s="20"/>
      <c r="SCI3" s="20"/>
      <c r="SCJ3" s="20"/>
      <c r="SCK3" s="20"/>
      <c r="SCL3" s="20"/>
      <c r="SCM3" s="20"/>
      <c r="SCN3" s="20"/>
      <c r="SCO3" s="20"/>
      <c r="SCP3" s="20"/>
      <c r="SCQ3" s="20"/>
      <c r="SCR3" s="20"/>
      <c r="SCS3" s="20"/>
      <c r="SCT3" s="20"/>
      <c r="SCU3" s="20"/>
      <c r="SCV3" s="20"/>
      <c r="SCW3" s="20"/>
      <c r="SCX3" s="20"/>
      <c r="SCY3" s="20"/>
      <c r="SCZ3" s="20"/>
      <c r="SDA3" s="20"/>
      <c r="SDB3" s="20"/>
      <c r="SDC3" s="20"/>
      <c r="SDD3" s="20"/>
      <c r="SDE3" s="20"/>
      <c r="SDF3" s="20"/>
      <c r="SDG3" s="20"/>
      <c r="SDH3" s="20"/>
      <c r="SDI3" s="20"/>
      <c r="SDJ3" s="20"/>
      <c r="SDK3" s="20"/>
      <c r="SDL3" s="20"/>
      <c r="SDM3" s="20"/>
      <c r="SDN3" s="20"/>
      <c r="SDO3" s="20"/>
      <c r="SDP3" s="20"/>
      <c r="SDQ3" s="20"/>
      <c r="SDR3" s="20"/>
      <c r="SDS3" s="20"/>
      <c r="SDT3" s="20"/>
      <c r="SDU3" s="20"/>
      <c r="SDV3" s="20"/>
      <c r="SDW3" s="20"/>
      <c r="SDX3" s="20"/>
      <c r="SDY3" s="20"/>
      <c r="SDZ3" s="20"/>
      <c r="SEA3" s="20"/>
      <c r="SEB3" s="20"/>
      <c r="SEC3" s="20"/>
      <c r="SED3" s="20"/>
      <c r="SEE3" s="20"/>
      <c r="SEF3" s="20"/>
      <c r="SEG3" s="20"/>
      <c r="SEH3" s="20"/>
      <c r="SEI3" s="20"/>
      <c r="SEJ3" s="20"/>
      <c r="SEK3" s="20"/>
      <c r="SEL3" s="20"/>
      <c r="SEM3" s="20"/>
      <c r="SEN3" s="20"/>
      <c r="SEO3" s="20"/>
      <c r="SEP3" s="20"/>
      <c r="SEQ3" s="20"/>
      <c r="SER3" s="20"/>
      <c r="SES3" s="20"/>
      <c r="SET3" s="20"/>
      <c r="SEU3" s="20"/>
      <c r="SEV3" s="20"/>
      <c r="SEW3" s="20"/>
      <c r="SEX3" s="20"/>
      <c r="SEY3" s="20"/>
      <c r="SEZ3" s="20"/>
      <c r="SFA3" s="20"/>
      <c r="SFB3" s="20"/>
      <c r="SFC3" s="20"/>
      <c r="SFD3" s="20"/>
      <c r="SFE3" s="20"/>
      <c r="SFF3" s="20"/>
      <c r="SFG3" s="20"/>
      <c r="SFH3" s="20"/>
      <c r="SFI3" s="20"/>
      <c r="SFJ3" s="20"/>
      <c r="SFK3" s="20"/>
      <c r="SFL3" s="20"/>
      <c r="SFM3" s="20"/>
      <c r="SFN3" s="20"/>
      <c r="SFO3" s="20"/>
      <c r="SFP3" s="20"/>
      <c r="SFQ3" s="20"/>
      <c r="SFR3" s="20"/>
      <c r="SFS3" s="20"/>
      <c r="SFT3" s="20"/>
      <c r="SFU3" s="20"/>
      <c r="SFV3" s="20"/>
      <c r="SFW3" s="20"/>
      <c r="SFX3" s="20"/>
      <c r="SFY3" s="20"/>
      <c r="SFZ3" s="20"/>
      <c r="SGA3" s="20"/>
      <c r="SGB3" s="20"/>
      <c r="SGC3" s="20"/>
      <c r="SGD3" s="20"/>
      <c r="SGE3" s="20"/>
      <c r="SGF3" s="20"/>
      <c r="SGG3" s="20"/>
      <c r="SGH3" s="20"/>
      <c r="SGI3" s="20"/>
      <c r="SGJ3" s="20"/>
      <c r="SGK3" s="20"/>
      <c r="SGL3" s="20"/>
      <c r="SGM3" s="20"/>
      <c r="SGN3" s="20"/>
      <c r="SGO3" s="20"/>
      <c r="SGP3" s="20"/>
      <c r="SGQ3" s="20"/>
      <c r="SGR3" s="20"/>
      <c r="SGS3" s="20"/>
      <c r="SGT3" s="20"/>
      <c r="SGU3" s="20"/>
      <c r="SGV3" s="20"/>
      <c r="SGW3" s="20"/>
      <c r="SGX3" s="20"/>
      <c r="SGY3" s="20"/>
      <c r="SGZ3" s="20"/>
      <c r="SHA3" s="20"/>
      <c r="SHB3" s="20"/>
      <c r="SHC3" s="20"/>
      <c r="SHD3" s="20"/>
      <c r="SHE3" s="20"/>
      <c r="SHF3" s="20"/>
      <c r="SHG3" s="20"/>
      <c r="SHH3" s="20"/>
      <c r="SHI3" s="20"/>
      <c r="SHJ3" s="20"/>
      <c r="SHK3" s="20"/>
      <c r="SHL3" s="20"/>
      <c r="SHM3" s="20"/>
      <c r="SHN3" s="20"/>
      <c r="SHO3" s="20"/>
      <c r="SHP3" s="20"/>
      <c r="SHQ3" s="20"/>
      <c r="SHR3" s="20"/>
      <c r="SHS3" s="20"/>
      <c r="SHT3" s="20"/>
      <c r="SHU3" s="20"/>
      <c r="SHV3" s="20"/>
      <c r="SHW3" s="20"/>
      <c r="SHX3" s="20"/>
      <c r="SHY3" s="20"/>
      <c r="SHZ3" s="20"/>
      <c r="SIA3" s="20"/>
      <c r="SIB3" s="20"/>
      <c r="SIC3" s="20"/>
      <c r="SID3" s="20"/>
      <c r="SIE3" s="20"/>
      <c r="SIF3" s="20"/>
      <c r="SIG3" s="20"/>
      <c r="SIH3" s="20"/>
      <c r="SII3" s="20"/>
      <c r="SIJ3" s="20"/>
      <c r="SIK3" s="20"/>
      <c r="SIL3" s="20"/>
      <c r="SIM3" s="20"/>
      <c r="SIN3" s="20"/>
      <c r="SIO3" s="20"/>
      <c r="SIP3" s="20"/>
      <c r="SIQ3" s="20"/>
      <c r="SIR3" s="20"/>
      <c r="SIS3" s="20"/>
      <c r="SIT3" s="20"/>
      <c r="SIU3" s="20"/>
      <c r="SIV3" s="20"/>
      <c r="SIW3" s="20"/>
      <c r="SIX3" s="20"/>
      <c r="SIY3" s="20"/>
      <c r="SIZ3" s="20"/>
      <c r="SJA3" s="20"/>
      <c r="SJB3" s="20"/>
      <c r="SJC3" s="20"/>
      <c r="SJD3" s="20"/>
      <c r="SJE3" s="20"/>
      <c r="SJF3" s="20"/>
      <c r="SJG3" s="20"/>
      <c r="SJH3" s="20"/>
      <c r="SJI3" s="20"/>
      <c r="SJJ3" s="20"/>
      <c r="SJK3" s="20"/>
      <c r="SJL3" s="20"/>
      <c r="SJM3" s="20"/>
      <c r="SJN3" s="20"/>
      <c r="SJO3" s="20"/>
      <c r="SJP3" s="20"/>
      <c r="SJQ3" s="20"/>
      <c r="SJR3" s="20"/>
      <c r="SJS3" s="20"/>
      <c r="SJT3" s="20"/>
      <c r="SJU3" s="20"/>
      <c r="SJV3" s="20"/>
      <c r="SJW3" s="20"/>
      <c r="SJX3" s="20"/>
      <c r="SJY3" s="20"/>
      <c r="SJZ3" s="20"/>
      <c r="SKA3" s="20"/>
      <c r="SKB3" s="20"/>
      <c r="SKC3" s="20"/>
      <c r="SKD3" s="20"/>
      <c r="SKE3" s="20"/>
      <c r="SKF3" s="20"/>
      <c r="SKG3" s="20"/>
      <c r="SKH3" s="20"/>
      <c r="SKI3" s="20"/>
      <c r="SKJ3" s="20"/>
      <c r="SKK3" s="20"/>
      <c r="SKL3" s="20"/>
      <c r="SKM3" s="20"/>
      <c r="SKN3" s="20"/>
      <c r="SKO3" s="20"/>
      <c r="SKP3" s="20"/>
      <c r="SKQ3" s="20"/>
      <c r="SKR3" s="20"/>
      <c r="SKS3" s="20"/>
      <c r="SKT3" s="20"/>
      <c r="SKU3" s="20"/>
      <c r="SKV3" s="20"/>
      <c r="SKW3" s="20"/>
      <c r="SKX3" s="20"/>
      <c r="SKY3" s="20"/>
      <c r="SKZ3" s="20"/>
      <c r="SLA3" s="20"/>
      <c r="SLB3" s="20"/>
      <c r="SLC3" s="20"/>
      <c r="SLD3" s="20"/>
      <c r="SLE3" s="20"/>
      <c r="SLF3" s="20"/>
      <c r="SLG3" s="20"/>
      <c r="SLH3" s="20"/>
      <c r="SLI3" s="20"/>
      <c r="SLJ3" s="20"/>
      <c r="SLK3" s="20"/>
      <c r="SLL3" s="20"/>
      <c r="SLM3" s="20"/>
      <c r="SLN3" s="20"/>
      <c r="SLO3" s="20"/>
      <c r="SLP3" s="20"/>
      <c r="SLQ3" s="20"/>
      <c r="SLR3" s="20"/>
      <c r="SLS3" s="20"/>
      <c r="SLT3" s="20"/>
      <c r="SLU3" s="20"/>
      <c r="SLV3" s="20"/>
      <c r="SLW3" s="20"/>
      <c r="SLX3" s="20"/>
      <c r="SLY3" s="20"/>
      <c r="SLZ3" s="20"/>
      <c r="SMA3" s="20"/>
      <c r="SMB3" s="20"/>
      <c r="SMC3" s="20"/>
      <c r="SMD3" s="20"/>
      <c r="SME3" s="20"/>
      <c r="SMF3" s="20"/>
      <c r="SMG3" s="20"/>
      <c r="SMH3" s="20"/>
      <c r="SMI3" s="20"/>
      <c r="SMJ3" s="20"/>
      <c r="SMK3" s="20"/>
      <c r="SML3" s="20"/>
      <c r="SMM3" s="20"/>
      <c r="SMN3" s="20"/>
      <c r="SMO3" s="20"/>
      <c r="SMP3" s="20"/>
      <c r="SMQ3" s="20"/>
      <c r="SMR3" s="20"/>
      <c r="SMS3" s="20"/>
      <c r="SMT3" s="20"/>
      <c r="SMU3" s="20"/>
      <c r="SMV3" s="20"/>
      <c r="SMW3" s="20"/>
      <c r="SMX3" s="20"/>
      <c r="SMY3" s="20"/>
      <c r="SMZ3" s="20"/>
      <c r="SNA3" s="20"/>
      <c r="SNB3" s="20"/>
      <c r="SNC3" s="20"/>
      <c r="SND3" s="20"/>
      <c r="SNE3" s="20"/>
      <c r="SNF3" s="20"/>
      <c r="SNG3" s="20"/>
      <c r="SNH3" s="20"/>
      <c r="SNI3" s="20"/>
      <c r="SNJ3" s="20"/>
      <c r="SNK3" s="20"/>
      <c r="SNL3" s="20"/>
      <c r="SNM3" s="20"/>
      <c r="SNN3" s="20"/>
      <c r="SNO3" s="20"/>
      <c r="SNP3" s="20"/>
      <c r="SNQ3" s="20"/>
      <c r="SNR3" s="20"/>
      <c r="SNS3" s="20"/>
      <c r="SNT3" s="20"/>
      <c r="SNU3" s="20"/>
      <c r="SNV3" s="20"/>
      <c r="SNW3" s="20"/>
      <c r="SNX3" s="20"/>
      <c r="SNY3" s="20"/>
      <c r="SNZ3" s="20"/>
      <c r="SOA3" s="20"/>
      <c r="SOB3" s="20"/>
      <c r="SOC3" s="20"/>
      <c r="SOD3" s="20"/>
      <c r="SOE3" s="20"/>
      <c r="SOF3" s="20"/>
      <c r="SOG3" s="20"/>
      <c r="SOH3" s="20"/>
      <c r="SOI3" s="20"/>
      <c r="SOJ3" s="20"/>
      <c r="SOK3" s="20"/>
      <c r="SOL3" s="20"/>
      <c r="SOM3" s="20"/>
      <c r="SON3" s="20"/>
      <c r="SOO3" s="20"/>
      <c r="SOP3" s="20"/>
      <c r="SOQ3" s="20"/>
      <c r="SOR3" s="20"/>
      <c r="SOS3" s="20"/>
      <c r="SOT3" s="20"/>
      <c r="SOU3" s="20"/>
      <c r="SOV3" s="20"/>
      <c r="SOW3" s="20"/>
      <c r="SOX3" s="20"/>
      <c r="SOY3" s="20"/>
      <c r="SOZ3" s="20"/>
      <c r="SPA3" s="20"/>
      <c r="SPB3" s="20"/>
      <c r="SPC3" s="20"/>
      <c r="SPD3" s="20"/>
      <c r="SPE3" s="20"/>
      <c r="SPF3" s="20"/>
      <c r="SPG3" s="20"/>
      <c r="SPH3" s="20"/>
      <c r="SPI3" s="20"/>
      <c r="SPJ3" s="20"/>
      <c r="SPK3" s="20"/>
      <c r="SPL3" s="20"/>
      <c r="SPM3" s="20"/>
      <c r="SPN3" s="20"/>
      <c r="SPO3" s="20"/>
      <c r="SPP3" s="20"/>
      <c r="SPQ3" s="20"/>
      <c r="SPR3" s="20"/>
      <c r="SPS3" s="20"/>
      <c r="SPT3" s="20"/>
      <c r="SPU3" s="20"/>
      <c r="SPV3" s="20"/>
      <c r="SPW3" s="20"/>
      <c r="SPX3" s="20"/>
      <c r="SPY3" s="20"/>
      <c r="SPZ3" s="20"/>
      <c r="SQA3" s="20"/>
      <c r="SQB3" s="20"/>
      <c r="SQC3" s="20"/>
      <c r="SQD3" s="20"/>
      <c r="SQE3" s="20"/>
      <c r="SQF3" s="20"/>
      <c r="SQG3" s="20"/>
      <c r="SQH3" s="20"/>
      <c r="SQI3" s="20"/>
      <c r="SQJ3" s="20"/>
      <c r="SQK3" s="20"/>
      <c r="SQL3" s="20"/>
      <c r="SQM3" s="20"/>
      <c r="SQN3" s="20"/>
      <c r="SQO3" s="20"/>
      <c r="SQP3" s="20"/>
      <c r="SQQ3" s="20"/>
      <c r="SQR3" s="20"/>
      <c r="SQS3" s="20"/>
      <c r="SQT3" s="20"/>
      <c r="SQU3" s="20"/>
      <c r="SQV3" s="20"/>
      <c r="SQW3" s="20"/>
      <c r="SQX3" s="20"/>
      <c r="SQY3" s="20"/>
      <c r="SQZ3" s="20"/>
      <c r="SRA3" s="20"/>
      <c r="SRB3" s="20"/>
      <c r="SRC3" s="20"/>
      <c r="SRD3" s="20"/>
      <c r="SRE3" s="20"/>
      <c r="SRF3" s="20"/>
      <c r="SRG3" s="20"/>
      <c r="SRH3" s="20"/>
      <c r="SRI3" s="20"/>
      <c r="SRJ3" s="20"/>
      <c r="SRK3" s="20"/>
      <c r="SRL3" s="20"/>
      <c r="SRM3" s="20"/>
      <c r="SRN3" s="20"/>
      <c r="SRO3" s="20"/>
      <c r="SRP3" s="20"/>
      <c r="SRQ3" s="20"/>
      <c r="SRR3" s="20"/>
      <c r="SRS3" s="20"/>
      <c r="SRT3" s="20"/>
      <c r="SRU3" s="20"/>
      <c r="SRV3" s="20"/>
      <c r="SRW3" s="20"/>
      <c r="SRX3" s="20"/>
      <c r="SRY3" s="20"/>
      <c r="SRZ3" s="20"/>
      <c r="SSA3" s="20"/>
      <c r="SSB3" s="20"/>
      <c r="SSC3" s="20"/>
      <c r="SSD3" s="20"/>
      <c r="SSE3" s="20"/>
      <c r="SSF3" s="20"/>
      <c r="SSG3" s="20"/>
      <c r="SSH3" s="20"/>
      <c r="SSI3" s="20"/>
      <c r="SSJ3" s="20"/>
      <c r="SSK3" s="20"/>
      <c r="SSL3" s="20"/>
      <c r="SSM3" s="20"/>
      <c r="SSN3" s="20"/>
      <c r="SSO3" s="20"/>
      <c r="SSP3" s="20"/>
      <c r="SSQ3" s="20"/>
      <c r="SSR3" s="20"/>
      <c r="SSS3" s="20"/>
      <c r="SST3" s="20"/>
      <c r="SSU3" s="20"/>
      <c r="SSV3" s="20"/>
      <c r="SSW3" s="20"/>
      <c r="SSX3" s="20"/>
      <c r="SSY3" s="20"/>
      <c r="SSZ3" s="20"/>
      <c r="STA3" s="20"/>
      <c r="STB3" s="20"/>
      <c r="STC3" s="20"/>
      <c r="STD3" s="20"/>
      <c r="STE3" s="20"/>
      <c r="STF3" s="20"/>
      <c r="STG3" s="20"/>
      <c r="STH3" s="20"/>
      <c r="STI3" s="20"/>
      <c r="STJ3" s="20"/>
      <c r="STK3" s="20"/>
      <c r="STL3" s="20"/>
      <c r="STM3" s="20"/>
      <c r="STN3" s="20"/>
      <c r="STO3" s="20"/>
      <c r="STP3" s="20"/>
      <c r="STQ3" s="20"/>
      <c r="STR3" s="20"/>
      <c r="STS3" s="20"/>
      <c r="STT3" s="20"/>
      <c r="STU3" s="20"/>
      <c r="STV3" s="20"/>
      <c r="STW3" s="20"/>
      <c r="STX3" s="20"/>
      <c r="STY3" s="20"/>
      <c r="STZ3" s="20"/>
      <c r="SUA3" s="20"/>
      <c r="SUB3" s="20"/>
      <c r="SUC3" s="20"/>
      <c r="SUD3" s="20"/>
      <c r="SUE3" s="20"/>
      <c r="SUF3" s="20"/>
      <c r="SUG3" s="20"/>
      <c r="SUH3" s="20"/>
      <c r="SUI3" s="20"/>
      <c r="SUJ3" s="20"/>
      <c r="SUK3" s="20"/>
      <c r="SUL3" s="20"/>
      <c r="SUM3" s="20"/>
      <c r="SUN3" s="20"/>
      <c r="SUO3" s="20"/>
      <c r="SUP3" s="20"/>
      <c r="SUQ3" s="20"/>
      <c r="SUR3" s="20"/>
      <c r="SUS3" s="20"/>
      <c r="SUT3" s="20"/>
      <c r="SUU3" s="20"/>
      <c r="SUV3" s="20"/>
      <c r="SUW3" s="20"/>
      <c r="SUX3" s="20"/>
      <c r="SUY3" s="20"/>
      <c r="SUZ3" s="20"/>
      <c r="SVA3" s="20"/>
      <c r="SVB3" s="20"/>
      <c r="SVC3" s="20"/>
      <c r="SVD3" s="20"/>
      <c r="SVE3" s="20"/>
      <c r="SVF3" s="20"/>
      <c r="SVG3" s="20"/>
      <c r="SVH3" s="20"/>
      <c r="SVI3" s="20"/>
      <c r="SVJ3" s="20"/>
      <c r="SVK3" s="20"/>
      <c r="SVL3" s="20"/>
      <c r="SVM3" s="20"/>
      <c r="SVN3" s="20"/>
      <c r="SVO3" s="20"/>
      <c r="SVP3" s="20"/>
      <c r="SVQ3" s="20"/>
      <c r="SVR3" s="20"/>
      <c r="SVS3" s="20"/>
      <c r="SVT3" s="20"/>
      <c r="SVU3" s="20"/>
      <c r="SVV3" s="20"/>
      <c r="SVW3" s="20"/>
      <c r="SVX3" s="20"/>
      <c r="SVY3" s="20"/>
      <c r="SVZ3" s="20"/>
      <c r="SWA3" s="20"/>
      <c r="SWB3" s="20"/>
      <c r="SWC3" s="20"/>
      <c r="SWD3" s="20"/>
      <c r="SWE3" s="20"/>
      <c r="SWF3" s="20"/>
      <c r="SWG3" s="20"/>
      <c r="SWH3" s="20"/>
      <c r="SWI3" s="20"/>
      <c r="SWJ3" s="20"/>
      <c r="SWK3" s="20"/>
      <c r="SWL3" s="20"/>
      <c r="SWM3" s="20"/>
      <c r="SWN3" s="20"/>
      <c r="SWO3" s="20"/>
      <c r="SWP3" s="20"/>
      <c r="SWQ3" s="20"/>
      <c r="SWR3" s="20"/>
      <c r="SWS3" s="20"/>
      <c r="SWT3" s="20"/>
      <c r="SWU3" s="20"/>
      <c r="SWV3" s="20"/>
      <c r="SWW3" s="20"/>
      <c r="SWX3" s="20"/>
      <c r="SWY3" s="20"/>
      <c r="SWZ3" s="20"/>
      <c r="SXA3" s="20"/>
      <c r="SXB3" s="20"/>
      <c r="SXC3" s="20"/>
      <c r="SXD3" s="20"/>
      <c r="SXE3" s="20"/>
      <c r="SXF3" s="20"/>
      <c r="SXG3" s="20"/>
      <c r="SXH3" s="20"/>
      <c r="SXI3" s="20"/>
      <c r="SXJ3" s="20"/>
      <c r="SXK3" s="20"/>
      <c r="SXL3" s="20"/>
      <c r="SXM3" s="20"/>
      <c r="SXN3" s="20"/>
      <c r="SXO3" s="20"/>
      <c r="SXP3" s="20"/>
      <c r="SXQ3" s="20"/>
      <c r="SXR3" s="20"/>
      <c r="SXS3" s="20"/>
      <c r="SXT3" s="20"/>
      <c r="SXU3" s="20"/>
      <c r="SXV3" s="20"/>
      <c r="SXW3" s="20"/>
      <c r="SXX3" s="20"/>
      <c r="SXY3" s="20"/>
      <c r="SXZ3" s="20"/>
      <c r="SYA3" s="20"/>
      <c r="SYB3" s="20"/>
      <c r="SYC3" s="20"/>
      <c r="SYD3" s="20"/>
      <c r="SYE3" s="20"/>
      <c r="SYF3" s="20"/>
      <c r="SYG3" s="20"/>
      <c r="SYH3" s="20"/>
      <c r="SYI3" s="20"/>
      <c r="SYJ3" s="20"/>
      <c r="SYK3" s="20"/>
      <c r="SYL3" s="20"/>
      <c r="SYM3" s="20"/>
      <c r="SYN3" s="20"/>
      <c r="SYO3" s="20"/>
      <c r="SYP3" s="20"/>
      <c r="SYQ3" s="20"/>
      <c r="SYR3" s="20"/>
      <c r="SYS3" s="20"/>
      <c r="SYT3" s="20"/>
      <c r="SYU3" s="20"/>
      <c r="SYV3" s="20"/>
      <c r="SYW3" s="20"/>
      <c r="SYX3" s="20"/>
      <c r="SYY3" s="20"/>
      <c r="SYZ3" s="20"/>
      <c r="SZA3" s="20"/>
      <c r="SZB3" s="20"/>
      <c r="SZC3" s="20"/>
      <c r="SZD3" s="20"/>
      <c r="SZE3" s="20"/>
      <c r="SZF3" s="20"/>
      <c r="SZG3" s="20"/>
      <c r="SZH3" s="20"/>
      <c r="SZI3" s="20"/>
      <c r="SZJ3" s="20"/>
      <c r="SZK3" s="20"/>
      <c r="SZL3" s="20"/>
      <c r="SZM3" s="20"/>
      <c r="SZN3" s="20"/>
      <c r="SZO3" s="20"/>
      <c r="SZP3" s="20"/>
      <c r="SZQ3" s="20"/>
      <c r="SZR3" s="20"/>
      <c r="SZS3" s="20"/>
      <c r="SZT3" s="20"/>
      <c r="SZU3" s="20"/>
      <c r="SZV3" s="20"/>
      <c r="SZW3" s="20"/>
      <c r="SZX3" s="20"/>
      <c r="SZY3" s="20"/>
      <c r="SZZ3" s="20"/>
      <c r="TAA3" s="20"/>
      <c r="TAB3" s="20"/>
      <c r="TAC3" s="20"/>
      <c r="TAD3" s="20"/>
      <c r="TAE3" s="20"/>
      <c r="TAF3" s="20"/>
      <c r="TAG3" s="20"/>
      <c r="TAH3" s="20"/>
      <c r="TAI3" s="20"/>
      <c r="TAJ3" s="20"/>
      <c r="TAK3" s="20"/>
      <c r="TAL3" s="20"/>
      <c r="TAM3" s="20"/>
      <c r="TAN3" s="20"/>
      <c r="TAO3" s="20"/>
      <c r="TAP3" s="20"/>
      <c r="TAQ3" s="20"/>
      <c r="TAR3" s="20"/>
      <c r="TAS3" s="20"/>
      <c r="TAT3" s="20"/>
      <c r="TAU3" s="20"/>
      <c r="TAV3" s="20"/>
      <c r="TAW3" s="20"/>
      <c r="TAX3" s="20"/>
      <c r="TAY3" s="20"/>
      <c r="TAZ3" s="20"/>
      <c r="TBA3" s="20"/>
      <c r="TBB3" s="20"/>
      <c r="TBC3" s="20"/>
      <c r="TBD3" s="20"/>
      <c r="TBE3" s="20"/>
      <c r="TBF3" s="20"/>
      <c r="TBG3" s="20"/>
      <c r="TBH3" s="20"/>
      <c r="TBI3" s="20"/>
      <c r="TBJ3" s="20"/>
      <c r="TBK3" s="20"/>
      <c r="TBL3" s="20"/>
      <c r="TBM3" s="20"/>
      <c r="TBN3" s="20"/>
      <c r="TBO3" s="20"/>
      <c r="TBP3" s="20"/>
      <c r="TBQ3" s="20"/>
      <c r="TBR3" s="20"/>
      <c r="TBS3" s="20"/>
      <c r="TBT3" s="20"/>
      <c r="TBU3" s="20"/>
      <c r="TBV3" s="20"/>
      <c r="TBW3" s="20"/>
      <c r="TBX3" s="20"/>
      <c r="TBY3" s="20"/>
      <c r="TBZ3" s="20"/>
      <c r="TCA3" s="20"/>
      <c r="TCB3" s="20"/>
      <c r="TCC3" s="20"/>
      <c r="TCD3" s="20"/>
      <c r="TCE3" s="20"/>
      <c r="TCF3" s="20"/>
      <c r="TCG3" s="20"/>
      <c r="TCH3" s="20"/>
      <c r="TCI3" s="20"/>
      <c r="TCJ3" s="20"/>
      <c r="TCK3" s="20"/>
      <c r="TCL3" s="20"/>
      <c r="TCM3" s="20"/>
      <c r="TCN3" s="20"/>
      <c r="TCO3" s="20"/>
      <c r="TCP3" s="20"/>
      <c r="TCQ3" s="20"/>
      <c r="TCR3" s="20"/>
      <c r="TCS3" s="20"/>
      <c r="TCT3" s="20"/>
      <c r="TCU3" s="20"/>
      <c r="TCV3" s="20"/>
      <c r="TCW3" s="20"/>
      <c r="TCX3" s="20"/>
      <c r="TCY3" s="20"/>
      <c r="TCZ3" s="20"/>
      <c r="TDA3" s="20"/>
      <c r="TDB3" s="20"/>
      <c r="TDC3" s="20"/>
      <c r="TDD3" s="20"/>
      <c r="TDE3" s="20"/>
      <c r="TDF3" s="20"/>
      <c r="TDG3" s="20"/>
      <c r="TDH3" s="20"/>
      <c r="TDI3" s="20"/>
      <c r="TDJ3" s="20"/>
      <c r="TDK3" s="20"/>
      <c r="TDL3" s="20"/>
      <c r="TDM3" s="20"/>
      <c r="TDN3" s="20"/>
      <c r="TDO3" s="20"/>
      <c r="TDP3" s="20"/>
      <c r="TDQ3" s="20"/>
      <c r="TDR3" s="20"/>
      <c r="TDS3" s="20"/>
      <c r="TDT3" s="20"/>
      <c r="TDU3" s="20"/>
      <c r="TDV3" s="20"/>
      <c r="TDW3" s="20"/>
      <c r="TDX3" s="20"/>
      <c r="TDY3" s="20"/>
      <c r="TDZ3" s="20"/>
      <c r="TEA3" s="20"/>
      <c r="TEB3" s="20"/>
      <c r="TEC3" s="20"/>
      <c r="TED3" s="20"/>
      <c r="TEE3" s="20"/>
      <c r="TEF3" s="20"/>
      <c r="TEG3" s="20"/>
      <c r="TEH3" s="20"/>
      <c r="TEI3" s="20"/>
      <c r="TEJ3" s="20"/>
      <c r="TEK3" s="20"/>
      <c r="TEL3" s="20"/>
      <c r="TEM3" s="20"/>
      <c r="TEN3" s="20"/>
      <c r="TEO3" s="20"/>
      <c r="TEP3" s="20"/>
      <c r="TEQ3" s="20"/>
      <c r="TER3" s="20"/>
      <c r="TES3" s="20"/>
      <c r="TET3" s="20"/>
      <c r="TEU3" s="20"/>
      <c r="TEV3" s="20"/>
      <c r="TEW3" s="20"/>
      <c r="TEX3" s="20"/>
      <c r="TEY3" s="20"/>
      <c r="TEZ3" s="20"/>
      <c r="TFA3" s="20"/>
      <c r="TFB3" s="20"/>
      <c r="TFC3" s="20"/>
      <c r="TFD3" s="20"/>
      <c r="TFE3" s="20"/>
      <c r="TFF3" s="20"/>
      <c r="TFG3" s="20"/>
      <c r="TFH3" s="20"/>
      <c r="TFI3" s="20"/>
      <c r="TFJ3" s="20"/>
      <c r="TFK3" s="20"/>
      <c r="TFL3" s="20"/>
      <c r="TFM3" s="20"/>
      <c r="TFN3" s="20"/>
      <c r="TFO3" s="20"/>
      <c r="TFP3" s="20"/>
      <c r="TFQ3" s="20"/>
      <c r="TFR3" s="20"/>
      <c r="TFS3" s="20"/>
      <c r="TFT3" s="20"/>
      <c r="TFU3" s="20"/>
      <c r="TFV3" s="20"/>
      <c r="TFW3" s="20"/>
      <c r="TFX3" s="20"/>
      <c r="TFY3" s="20"/>
      <c r="TFZ3" s="20"/>
      <c r="TGA3" s="20"/>
      <c r="TGB3" s="20"/>
      <c r="TGC3" s="20"/>
      <c r="TGD3" s="20"/>
      <c r="TGE3" s="20"/>
      <c r="TGF3" s="20"/>
      <c r="TGG3" s="20"/>
      <c r="TGH3" s="20"/>
      <c r="TGI3" s="20"/>
      <c r="TGJ3" s="20"/>
      <c r="TGK3" s="20"/>
      <c r="TGL3" s="20"/>
      <c r="TGM3" s="20"/>
      <c r="TGN3" s="20"/>
      <c r="TGO3" s="20"/>
      <c r="TGP3" s="20"/>
      <c r="TGQ3" s="20"/>
      <c r="TGR3" s="20"/>
      <c r="TGS3" s="20"/>
      <c r="TGT3" s="20"/>
      <c r="TGU3" s="20"/>
      <c r="TGV3" s="20"/>
      <c r="TGW3" s="20"/>
      <c r="TGX3" s="20"/>
      <c r="TGY3" s="20"/>
      <c r="TGZ3" s="20"/>
      <c r="THA3" s="20"/>
      <c r="THB3" s="20"/>
      <c r="THC3" s="20"/>
      <c r="THD3" s="20"/>
      <c r="THE3" s="20"/>
      <c r="THF3" s="20"/>
      <c r="THG3" s="20"/>
      <c r="THH3" s="20"/>
      <c r="THI3" s="20"/>
      <c r="THJ3" s="20"/>
      <c r="THK3" s="20"/>
      <c r="THL3" s="20"/>
      <c r="THM3" s="20"/>
      <c r="THN3" s="20"/>
      <c r="THO3" s="20"/>
      <c r="THP3" s="20"/>
      <c r="THQ3" s="20"/>
      <c r="THR3" s="20"/>
      <c r="THS3" s="20"/>
      <c r="THT3" s="20"/>
      <c r="THU3" s="20"/>
      <c r="THV3" s="20"/>
      <c r="THW3" s="20"/>
      <c r="THX3" s="20"/>
      <c r="THY3" s="20"/>
      <c r="THZ3" s="20"/>
      <c r="TIA3" s="20"/>
      <c r="TIB3" s="20"/>
      <c r="TIC3" s="20"/>
      <c r="TID3" s="20"/>
      <c r="TIE3" s="20"/>
      <c r="TIF3" s="20"/>
      <c r="TIG3" s="20"/>
      <c r="TIH3" s="20"/>
      <c r="TII3" s="20"/>
      <c r="TIJ3" s="20"/>
      <c r="TIK3" s="20"/>
      <c r="TIL3" s="20"/>
      <c r="TIM3" s="20"/>
      <c r="TIN3" s="20"/>
      <c r="TIO3" s="20"/>
      <c r="TIP3" s="20"/>
      <c r="TIQ3" s="20"/>
      <c r="TIR3" s="20"/>
      <c r="TIS3" s="20"/>
      <c r="TIT3" s="20"/>
      <c r="TIU3" s="20"/>
      <c r="TIV3" s="20"/>
      <c r="TIW3" s="20"/>
      <c r="TIX3" s="20"/>
      <c r="TIY3" s="20"/>
      <c r="TIZ3" s="20"/>
      <c r="TJA3" s="20"/>
      <c r="TJB3" s="20"/>
      <c r="TJC3" s="20"/>
      <c r="TJD3" s="20"/>
      <c r="TJE3" s="20"/>
      <c r="TJF3" s="20"/>
      <c r="TJG3" s="20"/>
      <c r="TJH3" s="20"/>
      <c r="TJI3" s="20"/>
      <c r="TJJ3" s="20"/>
      <c r="TJK3" s="20"/>
      <c r="TJL3" s="20"/>
      <c r="TJM3" s="20"/>
      <c r="TJN3" s="20"/>
      <c r="TJO3" s="20"/>
      <c r="TJP3" s="20"/>
      <c r="TJQ3" s="20"/>
      <c r="TJR3" s="20"/>
      <c r="TJS3" s="20"/>
      <c r="TJT3" s="20"/>
      <c r="TJU3" s="20"/>
      <c r="TJV3" s="20"/>
      <c r="TJW3" s="20"/>
      <c r="TJX3" s="20"/>
      <c r="TJY3" s="20"/>
      <c r="TJZ3" s="20"/>
      <c r="TKA3" s="20"/>
      <c r="TKB3" s="20"/>
      <c r="TKC3" s="20"/>
      <c r="TKD3" s="20"/>
      <c r="TKE3" s="20"/>
      <c r="TKF3" s="20"/>
      <c r="TKG3" s="20"/>
      <c r="TKH3" s="20"/>
      <c r="TKI3" s="20"/>
      <c r="TKJ3" s="20"/>
      <c r="TKK3" s="20"/>
      <c r="TKL3" s="20"/>
      <c r="TKM3" s="20"/>
      <c r="TKN3" s="20"/>
      <c r="TKO3" s="20"/>
      <c r="TKP3" s="20"/>
      <c r="TKQ3" s="20"/>
      <c r="TKR3" s="20"/>
      <c r="TKS3" s="20"/>
      <c r="TKT3" s="20"/>
      <c r="TKU3" s="20"/>
      <c r="TKV3" s="20"/>
      <c r="TKW3" s="20"/>
      <c r="TKX3" s="20"/>
      <c r="TKY3" s="20"/>
      <c r="TKZ3" s="20"/>
      <c r="TLA3" s="20"/>
      <c r="TLB3" s="20"/>
      <c r="TLC3" s="20"/>
      <c r="TLD3" s="20"/>
      <c r="TLE3" s="20"/>
      <c r="TLF3" s="20"/>
      <c r="TLG3" s="20"/>
      <c r="TLH3" s="20"/>
      <c r="TLI3" s="20"/>
      <c r="TLJ3" s="20"/>
      <c r="TLK3" s="20"/>
      <c r="TLL3" s="20"/>
      <c r="TLM3" s="20"/>
      <c r="TLN3" s="20"/>
      <c r="TLO3" s="20"/>
      <c r="TLP3" s="20"/>
      <c r="TLQ3" s="20"/>
      <c r="TLR3" s="20"/>
      <c r="TLS3" s="20"/>
      <c r="TLT3" s="20"/>
      <c r="TLU3" s="20"/>
      <c r="TLV3" s="20"/>
      <c r="TLW3" s="20"/>
      <c r="TLX3" s="20"/>
      <c r="TLY3" s="20"/>
      <c r="TLZ3" s="20"/>
      <c r="TMA3" s="20"/>
      <c r="TMB3" s="20"/>
      <c r="TMC3" s="20"/>
      <c r="TMD3" s="20"/>
      <c r="TME3" s="20"/>
      <c r="TMF3" s="20"/>
      <c r="TMG3" s="20"/>
      <c r="TMH3" s="20"/>
      <c r="TMI3" s="20"/>
      <c r="TMJ3" s="20"/>
      <c r="TMK3" s="20"/>
      <c r="TML3" s="20"/>
      <c r="TMM3" s="20"/>
      <c r="TMN3" s="20"/>
      <c r="TMO3" s="20"/>
      <c r="TMP3" s="20"/>
      <c r="TMQ3" s="20"/>
      <c r="TMR3" s="20"/>
      <c r="TMS3" s="20"/>
      <c r="TMT3" s="20"/>
      <c r="TMU3" s="20"/>
      <c r="TMV3" s="20"/>
      <c r="TMW3" s="20"/>
      <c r="TMX3" s="20"/>
      <c r="TMY3" s="20"/>
      <c r="TMZ3" s="20"/>
      <c r="TNA3" s="20"/>
      <c r="TNB3" s="20"/>
      <c r="TNC3" s="20"/>
      <c r="TND3" s="20"/>
      <c r="TNE3" s="20"/>
      <c r="TNF3" s="20"/>
      <c r="TNG3" s="20"/>
      <c r="TNH3" s="20"/>
      <c r="TNI3" s="20"/>
      <c r="TNJ3" s="20"/>
      <c r="TNK3" s="20"/>
      <c r="TNL3" s="20"/>
      <c r="TNM3" s="20"/>
      <c r="TNN3" s="20"/>
      <c r="TNO3" s="20"/>
      <c r="TNP3" s="20"/>
      <c r="TNQ3" s="20"/>
      <c r="TNR3" s="20"/>
      <c r="TNS3" s="20"/>
      <c r="TNT3" s="20"/>
      <c r="TNU3" s="20"/>
      <c r="TNV3" s="20"/>
      <c r="TNW3" s="20"/>
      <c r="TNX3" s="20"/>
      <c r="TNY3" s="20"/>
      <c r="TNZ3" s="20"/>
      <c r="TOA3" s="20"/>
      <c r="TOB3" s="20"/>
      <c r="TOC3" s="20"/>
      <c r="TOD3" s="20"/>
      <c r="TOE3" s="20"/>
      <c r="TOF3" s="20"/>
      <c r="TOG3" s="20"/>
      <c r="TOH3" s="20"/>
      <c r="TOI3" s="20"/>
      <c r="TOJ3" s="20"/>
      <c r="TOK3" s="20"/>
      <c r="TOL3" s="20"/>
      <c r="TOM3" s="20"/>
      <c r="TON3" s="20"/>
      <c r="TOO3" s="20"/>
      <c r="TOP3" s="20"/>
      <c r="TOQ3" s="20"/>
      <c r="TOR3" s="20"/>
      <c r="TOS3" s="20"/>
      <c r="TOT3" s="20"/>
      <c r="TOU3" s="20"/>
      <c r="TOV3" s="20"/>
      <c r="TOW3" s="20"/>
      <c r="TOX3" s="20"/>
      <c r="TOY3" s="20"/>
      <c r="TOZ3" s="20"/>
      <c r="TPA3" s="20"/>
      <c r="TPB3" s="20"/>
      <c r="TPC3" s="20"/>
      <c r="TPD3" s="20"/>
      <c r="TPE3" s="20"/>
      <c r="TPF3" s="20"/>
      <c r="TPG3" s="20"/>
      <c r="TPH3" s="20"/>
      <c r="TPI3" s="20"/>
      <c r="TPJ3" s="20"/>
      <c r="TPK3" s="20"/>
      <c r="TPL3" s="20"/>
      <c r="TPM3" s="20"/>
      <c r="TPN3" s="20"/>
      <c r="TPO3" s="20"/>
      <c r="TPP3" s="20"/>
      <c r="TPQ3" s="20"/>
      <c r="TPR3" s="20"/>
      <c r="TPS3" s="20"/>
      <c r="TPT3" s="20"/>
      <c r="TPU3" s="20"/>
      <c r="TPV3" s="20"/>
      <c r="TPW3" s="20"/>
      <c r="TPX3" s="20"/>
      <c r="TPY3" s="20"/>
      <c r="TPZ3" s="20"/>
      <c r="TQA3" s="20"/>
      <c r="TQB3" s="20"/>
      <c r="TQC3" s="20"/>
      <c r="TQD3" s="20"/>
      <c r="TQE3" s="20"/>
      <c r="TQF3" s="20"/>
      <c r="TQG3" s="20"/>
      <c r="TQH3" s="20"/>
      <c r="TQI3" s="20"/>
      <c r="TQJ3" s="20"/>
      <c r="TQK3" s="20"/>
      <c r="TQL3" s="20"/>
      <c r="TQM3" s="20"/>
      <c r="TQN3" s="20"/>
      <c r="TQO3" s="20"/>
      <c r="TQP3" s="20"/>
      <c r="TQQ3" s="20"/>
      <c r="TQR3" s="20"/>
      <c r="TQS3" s="20"/>
      <c r="TQT3" s="20"/>
      <c r="TQU3" s="20"/>
      <c r="TQV3" s="20"/>
      <c r="TQW3" s="20"/>
      <c r="TQX3" s="20"/>
      <c r="TQY3" s="20"/>
      <c r="TQZ3" s="20"/>
      <c r="TRA3" s="20"/>
      <c r="TRB3" s="20"/>
      <c r="TRC3" s="20"/>
      <c r="TRD3" s="20"/>
      <c r="TRE3" s="20"/>
      <c r="TRF3" s="20"/>
      <c r="TRG3" s="20"/>
      <c r="TRH3" s="20"/>
      <c r="TRI3" s="20"/>
      <c r="TRJ3" s="20"/>
      <c r="TRK3" s="20"/>
      <c r="TRL3" s="20"/>
      <c r="TRM3" s="20"/>
      <c r="TRN3" s="20"/>
      <c r="TRO3" s="20"/>
      <c r="TRP3" s="20"/>
      <c r="TRQ3" s="20"/>
      <c r="TRR3" s="20"/>
      <c r="TRS3" s="20"/>
      <c r="TRT3" s="20"/>
      <c r="TRU3" s="20"/>
      <c r="TRV3" s="20"/>
      <c r="TRW3" s="20"/>
      <c r="TRX3" s="20"/>
      <c r="TRY3" s="20"/>
      <c r="TRZ3" s="20"/>
      <c r="TSA3" s="20"/>
      <c r="TSB3" s="20"/>
      <c r="TSC3" s="20"/>
      <c r="TSD3" s="20"/>
      <c r="TSE3" s="20"/>
      <c r="TSF3" s="20"/>
      <c r="TSG3" s="20"/>
      <c r="TSH3" s="20"/>
      <c r="TSI3" s="20"/>
      <c r="TSJ3" s="20"/>
      <c r="TSK3" s="20"/>
      <c r="TSL3" s="20"/>
      <c r="TSM3" s="20"/>
      <c r="TSN3" s="20"/>
      <c r="TSO3" s="20"/>
      <c r="TSP3" s="20"/>
      <c r="TSQ3" s="20"/>
      <c r="TSR3" s="20"/>
      <c r="TSS3" s="20"/>
      <c r="TST3" s="20"/>
      <c r="TSU3" s="20"/>
      <c r="TSV3" s="20"/>
      <c r="TSW3" s="20"/>
      <c r="TSX3" s="20"/>
      <c r="TSY3" s="20"/>
      <c r="TSZ3" s="20"/>
      <c r="TTA3" s="20"/>
      <c r="TTB3" s="20"/>
      <c r="TTC3" s="20"/>
      <c r="TTD3" s="20"/>
      <c r="TTE3" s="20"/>
      <c r="TTF3" s="20"/>
      <c r="TTG3" s="20"/>
      <c r="TTH3" s="20"/>
      <c r="TTI3" s="20"/>
      <c r="TTJ3" s="20"/>
      <c r="TTK3" s="20"/>
      <c r="TTL3" s="20"/>
      <c r="TTM3" s="20"/>
      <c r="TTN3" s="20"/>
      <c r="TTO3" s="20"/>
      <c r="TTP3" s="20"/>
      <c r="TTQ3" s="20"/>
      <c r="TTR3" s="20"/>
      <c r="TTS3" s="20"/>
      <c r="TTT3" s="20"/>
      <c r="TTU3" s="20"/>
      <c r="TTV3" s="20"/>
      <c r="TTW3" s="20"/>
      <c r="TTX3" s="20"/>
      <c r="TTY3" s="20"/>
      <c r="TTZ3" s="20"/>
      <c r="TUA3" s="20"/>
      <c r="TUB3" s="20"/>
      <c r="TUC3" s="20"/>
      <c r="TUD3" s="20"/>
      <c r="TUE3" s="20"/>
      <c r="TUF3" s="20"/>
      <c r="TUG3" s="20"/>
      <c r="TUH3" s="20"/>
      <c r="TUI3" s="20"/>
      <c r="TUJ3" s="20"/>
      <c r="TUK3" s="20"/>
      <c r="TUL3" s="20"/>
      <c r="TUM3" s="20"/>
      <c r="TUN3" s="20"/>
      <c r="TUO3" s="20"/>
      <c r="TUP3" s="20"/>
      <c r="TUQ3" s="20"/>
      <c r="TUR3" s="20"/>
      <c r="TUS3" s="20"/>
      <c r="TUT3" s="20"/>
      <c r="TUU3" s="20"/>
      <c r="TUV3" s="20"/>
      <c r="TUW3" s="20"/>
      <c r="TUX3" s="20"/>
      <c r="TUY3" s="20"/>
      <c r="TUZ3" s="20"/>
      <c r="TVA3" s="20"/>
      <c r="TVB3" s="20"/>
      <c r="TVC3" s="20"/>
      <c r="TVD3" s="20"/>
      <c r="TVE3" s="20"/>
      <c r="TVF3" s="20"/>
      <c r="TVG3" s="20"/>
      <c r="TVH3" s="20"/>
      <c r="TVI3" s="20"/>
      <c r="TVJ3" s="20"/>
      <c r="TVK3" s="20"/>
      <c r="TVL3" s="20"/>
      <c r="TVM3" s="20"/>
      <c r="TVN3" s="20"/>
      <c r="TVO3" s="20"/>
      <c r="TVP3" s="20"/>
      <c r="TVQ3" s="20"/>
      <c r="TVR3" s="20"/>
      <c r="TVS3" s="20"/>
      <c r="TVT3" s="20"/>
      <c r="TVU3" s="20"/>
      <c r="TVV3" s="20"/>
      <c r="TVW3" s="20"/>
      <c r="TVX3" s="20"/>
      <c r="TVY3" s="20"/>
      <c r="TVZ3" s="20"/>
      <c r="TWA3" s="20"/>
      <c r="TWB3" s="20"/>
      <c r="TWC3" s="20"/>
      <c r="TWD3" s="20"/>
      <c r="TWE3" s="20"/>
      <c r="TWF3" s="20"/>
      <c r="TWG3" s="20"/>
      <c r="TWH3" s="20"/>
      <c r="TWI3" s="20"/>
      <c r="TWJ3" s="20"/>
      <c r="TWK3" s="20"/>
      <c r="TWL3" s="20"/>
      <c r="TWM3" s="20"/>
      <c r="TWN3" s="20"/>
      <c r="TWO3" s="20"/>
      <c r="TWP3" s="20"/>
      <c r="TWQ3" s="20"/>
      <c r="TWR3" s="20"/>
      <c r="TWS3" s="20"/>
      <c r="TWT3" s="20"/>
      <c r="TWU3" s="20"/>
      <c r="TWV3" s="20"/>
      <c r="TWW3" s="20"/>
      <c r="TWX3" s="20"/>
      <c r="TWY3" s="20"/>
      <c r="TWZ3" s="20"/>
      <c r="TXA3" s="20"/>
      <c r="TXB3" s="20"/>
      <c r="TXC3" s="20"/>
      <c r="TXD3" s="20"/>
      <c r="TXE3" s="20"/>
      <c r="TXF3" s="20"/>
      <c r="TXG3" s="20"/>
      <c r="TXH3" s="20"/>
      <c r="TXI3" s="20"/>
      <c r="TXJ3" s="20"/>
      <c r="TXK3" s="20"/>
      <c r="TXL3" s="20"/>
      <c r="TXM3" s="20"/>
      <c r="TXN3" s="20"/>
      <c r="TXO3" s="20"/>
      <c r="TXP3" s="20"/>
      <c r="TXQ3" s="20"/>
      <c r="TXR3" s="20"/>
      <c r="TXS3" s="20"/>
      <c r="TXT3" s="20"/>
      <c r="TXU3" s="20"/>
      <c r="TXV3" s="20"/>
      <c r="TXW3" s="20"/>
      <c r="TXX3" s="20"/>
      <c r="TXY3" s="20"/>
      <c r="TXZ3" s="20"/>
      <c r="TYA3" s="20"/>
      <c r="TYB3" s="20"/>
      <c r="TYC3" s="20"/>
      <c r="TYD3" s="20"/>
      <c r="TYE3" s="20"/>
      <c r="TYF3" s="20"/>
      <c r="TYG3" s="20"/>
      <c r="TYH3" s="20"/>
      <c r="TYI3" s="20"/>
      <c r="TYJ3" s="20"/>
      <c r="TYK3" s="20"/>
      <c r="TYL3" s="20"/>
      <c r="TYM3" s="20"/>
      <c r="TYN3" s="20"/>
      <c r="TYO3" s="20"/>
      <c r="TYP3" s="20"/>
      <c r="TYQ3" s="20"/>
      <c r="TYR3" s="20"/>
      <c r="TYS3" s="20"/>
      <c r="TYT3" s="20"/>
      <c r="TYU3" s="20"/>
      <c r="TYV3" s="20"/>
      <c r="TYW3" s="20"/>
      <c r="TYX3" s="20"/>
      <c r="TYY3" s="20"/>
      <c r="TYZ3" s="20"/>
      <c r="TZA3" s="20"/>
      <c r="TZB3" s="20"/>
      <c r="TZC3" s="20"/>
      <c r="TZD3" s="20"/>
      <c r="TZE3" s="20"/>
      <c r="TZF3" s="20"/>
      <c r="TZG3" s="20"/>
      <c r="TZH3" s="20"/>
      <c r="TZI3" s="20"/>
      <c r="TZJ3" s="20"/>
      <c r="TZK3" s="20"/>
      <c r="TZL3" s="20"/>
      <c r="TZM3" s="20"/>
      <c r="TZN3" s="20"/>
      <c r="TZO3" s="20"/>
      <c r="TZP3" s="20"/>
      <c r="TZQ3" s="20"/>
      <c r="TZR3" s="20"/>
      <c r="TZS3" s="20"/>
      <c r="TZT3" s="20"/>
      <c r="TZU3" s="20"/>
      <c r="TZV3" s="20"/>
      <c r="TZW3" s="20"/>
      <c r="TZX3" s="20"/>
      <c r="TZY3" s="20"/>
      <c r="TZZ3" s="20"/>
      <c r="UAA3" s="20"/>
      <c r="UAB3" s="20"/>
      <c r="UAC3" s="20"/>
      <c r="UAD3" s="20"/>
      <c r="UAE3" s="20"/>
      <c r="UAF3" s="20"/>
      <c r="UAG3" s="20"/>
      <c r="UAH3" s="20"/>
      <c r="UAI3" s="20"/>
      <c r="UAJ3" s="20"/>
      <c r="UAK3" s="20"/>
      <c r="UAL3" s="20"/>
      <c r="UAM3" s="20"/>
      <c r="UAN3" s="20"/>
      <c r="UAO3" s="20"/>
      <c r="UAP3" s="20"/>
      <c r="UAQ3" s="20"/>
      <c r="UAR3" s="20"/>
      <c r="UAS3" s="20"/>
      <c r="UAT3" s="20"/>
      <c r="UAU3" s="20"/>
      <c r="UAV3" s="20"/>
      <c r="UAW3" s="20"/>
      <c r="UAX3" s="20"/>
      <c r="UAY3" s="20"/>
      <c r="UAZ3" s="20"/>
      <c r="UBA3" s="20"/>
      <c r="UBB3" s="20"/>
      <c r="UBC3" s="20"/>
      <c r="UBD3" s="20"/>
      <c r="UBE3" s="20"/>
      <c r="UBF3" s="20"/>
      <c r="UBG3" s="20"/>
      <c r="UBH3" s="20"/>
      <c r="UBI3" s="20"/>
      <c r="UBJ3" s="20"/>
      <c r="UBK3" s="20"/>
      <c r="UBL3" s="20"/>
      <c r="UBM3" s="20"/>
      <c r="UBN3" s="20"/>
      <c r="UBO3" s="20"/>
      <c r="UBP3" s="20"/>
      <c r="UBQ3" s="20"/>
      <c r="UBR3" s="20"/>
      <c r="UBS3" s="20"/>
      <c r="UBT3" s="20"/>
      <c r="UBU3" s="20"/>
      <c r="UBV3" s="20"/>
      <c r="UBW3" s="20"/>
      <c r="UBX3" s="20"/>
      <c r="UBY3" s="20"/>
      <c r="UBZ3" s="20"/>
      <c r="UCA3" s="20"/>
      <c r="UCB3" s="20"/>
      <c r="UCC3" s="20"/>
      <c r="UCD3" s="20"/>
      <c r="UCE3" s="20"/>
      <c r="UCF3" s="20"/>
      <c r="UCG3" s="20"/>
      <c r="UCH3" s="20"/>
      <c r="UCI3" s="20"/>
      <c r="UCJ3" s="20"/>
      <c r="UCK3" s="20"/>
      <c r="UCL3" s="20"/>
      <c r="UCM3" s="20"/>
      <c r="UCN3" s="20"/>
      <c r="UCO3" s="20"/>
      <c r="UCP3" s="20"/>
      <c r="UCQ3" s="20"/>
      <c r="UCR3" s="20"/>
      <c r="UCS3" s="20"/>
      <c r="UCT3" s="20"/>
      <c r="UCU3" s="20"/>
      <c r="UCV3" s="20"/>
      <c r="UCW3" s="20"/>
      <c r="UCX3" s="20"/>
      <c r="UCY3" s="20"/>
      <c r="UCZ3" s="20"/>
      <c r="UDA3" s="20"/>
      <c r="UDB3" s="20"/>
      <c r="UDC3" s="20"/>
      <c r="UDD3" s="20"/>
      <c r="UDE3" s="20"/>
      <c r="UDF3" s="20"/>
      <c r="UDG3" s="20"/>
      <c r="UDH3" s="20"/>
      <c r="UDI3" s="20"/>
      <c r="UDJ3" s="20"/>
      <c r="UDK3" s="20"/>
      <c r="UDL3" s="20"/>
      <c r="UDM3" s="20"/>
      <c r="UDN3" s="20"/>
      <c r="UDO3" s="20"/>
      <c r="UDP3" s="20"/>
      <c r="UDQ3" s="20"/>
      <c r="UDR3" s="20"/>
      <c r="UDS3" s="20"/>
      <c r="UDT3" s="20"/>
      <c r="UDU3" s="20"/>
      <c r="UDV3" s="20"/>
      <c r="UDW3" s="20"/>
      <c r="UDX3" s="20"/>
      <c r="UDY3" s="20"/>
      <c r="UDZ3" s="20"/>
      <c r="UEA3" s="20"/>
      <c r="UEB3" s="20"/>
      <c r="UEC3" s="20"/>
      <c r="UED3" s="20"/>
      <c r="UEE3" s="20"/>
      <c r="UEF3" s="20"/>
      <c r="UEG3" s="20"/>
      <c r="UEH3" s="20"/>
      <c r="UEI3" s="20"/>
      <c r="UEJ3" s="20"/>
      <c r="UEK3" s="20"/>
      <c r="UEL3" s="20"/>
      <c r="UEM3" s="20"/>
      <c r="UEN3" s="20"/>
      <c r="UEO3" s="20"/>
      <c r="UEP3" s="20"/>
      <c r="UEQ3" s="20"/>
      <c r="UER3" s="20"/>
      <c r="UES3" s="20"/>
      <c r="UET3" s="20"/>
      <c r="UEU3" s="20"/>
      <c r="UEV3" s="20"/>
      <c r="UEW3" s="20"/>
      <c r="UEX3" s="20"/>
      <c r="UEY3" s="20"/>
      <c r="UEZ3" s="20"/>
      <c r="UFA3" s="20"/>
      <c r="UFB3" s="20"/>
      <c r="UFC3" s="20"/>
      <c r="UFD3" s="20"/>
      <c r="UFE3" s="20"/>
      <c r="UFF3" s="20"/>
      <c r="UFG3" s="20"/>
      <c r="UFH3" s="20"/>
      <c r="UFI3" s="20"/>
      <c r="UFJ3" s="20"/>
      <c r="UFK3" s="20"/>
      <c r="UFL3" s="20"/>
      <c r="UFM3" s="20"/>
      <c r="UFN3" s="20"/>
      <c r="UFO3" s="20"/>
      <c r="UFP3" s="20"/>
      <c r="UFQ3" s="20"/>
      <c r="UFR3" s="20"/>
      <c r="UFS3" s="20"/>
      <c r="UFT3" s="20"/>
      <c r="UFU3" s="20"/>
      <c r="UFV3" s="20"/>
      <c r="UFW3" s="20"/>
      <c r="UFX3" s="20"/>
      <c r="UFY3" s="20"/>
      <c r="UFZ3" s="20"/>
      <c r="UGA3" s="20"/>
      <c r="UGB3" s="20"/>
      <c r="UGC3" s="20"/>
      <c r="UGD3" s="20"/>
      <c r="UGE3" s="20"/>
      <c r="UGF3" s="20"/>
      <c r="UGG3" s="20"/>
      <c r="UGH3" s="20"/>
      <c r="UGI3" s="20"/>
      <c r="UGJ3" s="20"/>
      <c r="UGK3" s="20"/>
      <c r="UGL3" s="20"/>
      <c r="UGM3" s="20"/>
      <c r="UGN3" s="20"/>
      <c r="UGO3" s="20"/>
      <c r="UGP3" s="20"/>
      <c r="UGQ3" s="20"/>
      <c r="UGR3" s="20"/>
      <c r="UGS3" s="20"/>
      <c r="UGT3" s="20"/>
      <c r="UGU3" s="20"/>
      <c r="UGV3" s="20"/>
      <c r="UGW3" s="20"/>
      <c r="UGX3" s="20"/>
      <c r="UGY3" s="20"/>
      <c r="UGZ3" s="20"/>
      <c r="UHA3" s="20"/>
      <c r="UHB3" s="20"/>
      <c r="UHC3" s="20"/>
      <c r="UHD3" s="20"/>
      <c r="UHE3" s="20"/>
      <c r="UHF3" s="20"/>
      <c r="UHG3" s="20"/>
      <c r="UHH3" s="20"/>
      <c r="UHI3" s="20"/>
      <c r="UHJ3" s="20"/>
      <c r="UHK3" s="20"/>
      <c r="UHL3" s="20"/>
      <c r="UHM3" s="20"/>
      <c r="UHN3" s="20"/>
      <c r="UHO3" s="20"/>
      <c r="UHP3" s="20"/>
      <c r="UHQ3" s="20"/>
      <c r="UHR3" s="20"/>
      <c r="UHS3" s="20"/>
      <c r="UHT3" s="20"/>
      <c r="UHU3" s="20"/>
      <c r="UHV3" s="20"/>
      <c r="UHW3" s="20"/>
      <c r="UHX3" s="20"/>
      <c r="UHY3" s="20"/>
      <c r="UHZ3" s="20"/>
      <c r="UIA3" s="20"/>
      <c r="UIB3" s="20"/>
      <c r="UIC3" s="20"/>
      <c r="UID3" s="20"/>
      <c r="UIE3" s="20"/>
      <c r="UIF3" s="20"/>
      <c r="UIG3" s="20"/>
      <c r="UIH3" s="20"/>
      <c r="UII3" s="20"/>
      <c r="UIJ3" s="20"/>
      <c r="UIK3" s="20"/>
      <c r="UIL3" s="20"/>
      <c r="UIM3" s="20"/>
      <c r="UIN3" s="20"/>
      <c r="UIO3" s="20"/>
      <c r="UIP3" s="20"/>
      <c r="UIQ3" s="20"/>
      <c r="UIR3" s="20"/>
      <c r="UIS3" s="20"/>
      <c r="UIT3" s="20"/>
      <c r="UIU3" s="20"/>
      <c r="UIV3" s="20"/>
      <c r="UIW3" s="20"/>
      <c r="UIX3" s="20"/>
      <c r="UIY3" s="20"/>
      <c r="UIZ3" s="20"/>
      <c r="UJA3" s="20"/>
      <c r="UJB3" s="20"/>
      <c r="UJC3" s="20"/>
      <c r="UJD3" s="20"/>
      <c r="UJE3" s="20"/>
      <c r="UJF3" s="20"/>
      <c r="UJG3" s="20"/>
      <c r="UJH3" s="20"/>
      <c r="UJI3" s="20"/>
      <c r="UJJ3" s="20"/>
      <c r="UJK3" s="20"/>
      <c r="UJL3" s="20"/>
      <c r="UJM3" s="20"/>
      <c r="UJN3" s="20"/>
      <c r="UJO3" s="20"/>
      <c r="UJP3" s="20"/>
      <c r="UJQ3" s="20"/>
      <c r="UJR3" s="20"/>
      <c r="UJS3" s="20"/>
      <c r="UJT3" s="20"/>
      <c r="UJU3" s="20"/>
      <c r="UJV3" s="20"/>
      <c r="UJW3" s="20"/>
      <c r="UJX3" s="20"/>
      <c r="UJY3" s="20"/>
      <c r="UJZ3" s="20"/>
      <c r="UKA3" s="20"/>
      <c r="UKB3" s="20"/>
      <c r="UKC3" s="20"/>
      <c r="UKD3" s="20"/>
      <c r="UKE3" s="20"/>
      <c r="UKF3" s="20"/>
      <c r="UKG3" s="20"/>
      <c r="UKH3" s="20"/>
      <c r="UKI3" s="20"/>
      <c r="UKJ3" s="20"/>
      <c r="UKK3" s="20"/>
      <c r="UKL3" s="20"/>
      <c r="UKM3" s="20"/>
      <c r="UKN3" s="20"/>
      <c r="UKO3" s="20"/>
      <c r="UKP3" s="20"/>
      <c r="UKQ3" s="20"/>
      <c r="UKR3" s="20"/>
      <c r="UKS3" s="20"/>
      <c r="UKT3" s="20"/>
      <c r="UKU3" s="20"/>
      <c r="UKV3" s="20"/>
      <c r="UKW3" s="20"/>
      <c r="UKX3" s="20"/>
      <c r="UKY3" s="20"/>
      <c r="UKZ3" s="20"/>
      <c r="ULA3" s="20"/>
      <c r="ULB3" s="20"/>
      <c r="ULC3" s="20"/>
      <c r="ULD3" s="20"/>
      <c r="ULE3" s="20"/>
      <c r="ULF3" s="20"/>
      <c r="ULG3" s="20"/>
      <c r="ULH3" s="20"/>
      <c r="ULI3" s="20"/>
      <c r="ULJ3" s="20"/>
      <c r="ULK3" s="20"/>
      <c r="ULL3" s="20"/>
      <c r="ULM3" s="20"/>
      <c r="ULN3" s="20"/>
      <c r="ULO3" s="20"/>
      <c r="ULP3" s="20"/>
      <c r="ULQ3" s="20"/>
      <c r="ULR3" s="20"/>
      <c r="ULS3" s="20"/>
      <c r="ULT3" s="20"/>
      <c r="ULU3" s="20"/>
      <c r="ULV3" s="20"/>
      <c r="ULW3" s="20"/>
      <c r="ULX3" s="20"/>
      <c r="ULY3" s="20"/>
      <c r="ULZ3" s="20"/>
      <c r="UMA3" s="20"/>
      <c r="UMB3" s="20"/>
      <c r="UMC3" s="20"/>
      <c r="UMD3" s="20"/>
      <c r="UME3" s="20"/>
      <c r="UMF3" s="20"/>
      <c r="UMG3" s="20"/>
      <c r="UMH3" s="20"/>
      <c r="UMI3" s="20"/>
      <c r="UMJ3" s="20"/>
      <c r="UMK3" s="20"/>
      <c r="UML3" s="20"/>
      <c r="UMM3" s="20"/>
      <c r="UMN3" s="20"/>
      <c r="UMO3" s="20"/>
      <c r="UMP3" s="20"/>
      <c r="UMQ3" s="20"/>
      <c r="UMR3" s="20"/>
      <c r="UMS3" s="20"/>
      <c r="UMT3" s="20"/>
      <c r="UMU3" s="20"/>
      <c r="UMV3" s="20"/>
      <c r="UMW3" s="20"/>
      <c r="UMX3" s="20"/>
      <c r="UMY3" s="20"/>
      <c r="UMZ3" s="20"/>
      <c r="UNA3" s="20"/>
      <c r="UNB3" s="20"/>
      <c r="UNC3" s="20"/>
      <c r="UND3" s="20"/>
      <c r="UNE3" s="20"/>
      <c r="UNF3" s="20"/>
      <c r="UNG3" s="20"/>
      <c r="UNH3" s="20"/>
      <c r="UNI3" s="20"/>
      <c r="UNJ3" s="20"/>
      <c r="UNK3" s="20"/>
      <c r="UNL3" s="20"/>
      <c r="UNM3" s="20"/>
      <c r="UNN3" s="20"/>
      <c r="UNO3" s="20"/>
      <c r="UNP3" s="20"/>
      <c r="UNQ3" s="20"/>
      <c r="UNR3" s="20"/>
      <c r="UNS3" s="20"/>
      <c r="UNT3" s="20"/>
      <c r="UNU3" s="20"/>
      <c r="UNV3" s="20"/>
      <c r="UNW3" s="20"/>
      <c r="UNX3" s="20"/>
      <c r="UNY3" s="20"/>
      <c r="UNZ3" s="20"/>
      <c r="UOA3" s="20"/>
      <c r="UOB3" s="20"/>
      <c r="UOC3" s="20"/>
      <c r="UOD3" s="20"/>
      <c r="UOE3" s="20"/>
      <c r="UOF3" s="20"/>
      <c r="UOG3" s="20"/>
      <c r="UOH3" s="20"/>
      <c r="UOI3" s="20"/>
      <c r="UOJ3" s="20"/>
      <c r="UOK3" s="20"/>
      <c r="UOL3" s="20"/>
      <c r="UOM3" s="20"/>
      <c r="UON3" s="20"/>
      <c r="UOO3" s="20"/>
      <c r="UOP3" s="20"/>
      <c r="UOQ3" s="20"/>
      <c r="UOR3" s="20"/>
      <c r="UOS3" s="20"/>
      <c r="UOT3" s="20"/>
      <c r="UOU3" s="20"/>
      <c r="UOV3" s="20"/>
      <c r="UOW3" s="20"/>
      <c r="UOX3" s="20"/>
      <c r="UOY3" s="20"/>
      <c r="UOZ3" s="20"/>
      <c r="UPA3" s="20"/>
      <c r="UPB3" s="20"/>
      <c r="UPC3" s="20"/>
      <c r="UPD3" s="20"/>
      <c r="UPE3" s="20"/>
      <c r="UPF3" s="20"/>
      <c r="UPG3" s="20"/>
      <c r="UPH3" s="20"/>
      <c r="UPI3" s="20"/>
      <c r="UPJ3" s="20"/>
      <c r="UPK3" s="20"/>
      <c r="UPL3" s="20"/>
      <c r="UPM3" s="20"/>
      <c r="UPN3" s="20"/>
      <c r="UPO3" s="20"/>
      <c r="UPP3" s="20"/>
      <c r="UPQ3" s="20"/>
      <c r="UPR3" s="20"/>
      <c r="UPS3" s="20"/>
      <c r="UPT3" s="20"/>
      <c r="UPU3" s="20"/>
      <c r="UPV3" s="20"/>
      <c r="UPW3" s="20"/>
      <c r="UPX3" s="20"/>
      <c r="UPY3" s="20"/>
      <c r="UPZ3" s="20"/>
      <c r="UQA3" s="20"/>
      <c r="UQB3" s="20"/>
      <c r="UQC3" s="20"/>
      <c r="UQD3" s="20"/>
      <c r="UQE3" s="20"/>
      <c r="UQF3" s="20"/>
      <c r="UQG3" s="20"/>
      <c r="UQH3" s="20"/>
      <c r="UQI3" s="20"/>
      <c r="UQJ3" s="20"/>
      <c r="UQK3" s="20"/>
      <c r="UQL3" s="20"/>
      <c r="UQM3" s="20"/>
      <c r="UQN3" s="20"/>
      <c r="UQO3" s="20"/>
      <c r="UQP3" s="20"/>
      <c r="UQQ3" s="20"/>
      <c r="UQR3" s="20"/>
      <c r="UQS3" s="20"/>
      <c r="UQT3" s="20"/>
      <c r="UQU3" s="20"/>
      <c r="UQV3" s="20"/>
      <c r="UQW3" s="20"/>
      <c r="UQX3" s="20"/>
      <c r="UQY3" s="20"/>
      <c r="UQZ3" s="20"/>
      <c r="URA3" s="20"/>
      <c r="URB3" s="20"/>
      <c r="URC3" s="20"/>
      <c r="URD3" s="20"/>
      <c r="URE3" s="20"/>
      <c r="URF3" s="20"/>
      <c r="URG3" s="20"/>
      <c r="URH3" s="20"/>
      <c r="URI3" s="20"/>
      <c r="URJ3" s="20"/>
      <c r="URK3" s="20"/>
      <c r="URL3" s="20"/>
      <c r="URM3" s="20"/>
      <c r="URN3" s="20"/>
      <c r="URO3" s="20"/>
      <c r="URP3" s="20"/>
      <c r="URQ3" s="20"/>
      <c r="URR3" s="20"/>
      <c r="URS3" s="20"/>
      <c r="URT3" s="20"/>
      <c r="URU3" s="20"/>
      <c r="URV3" s="20"/>
      <c r="URW3" s="20"/>
      <c r="URX3" s="20"/>
      <c r="URY3" s="20"/>
      <c r="URZ3" s="20"/>
      <c r="USA3" s="20"/>
      <c r="USB3" s="20"/>
      <c r="USC3" s="20"/>
      <c r="USD3" s="20"/>
      <c r="USE3" s="20"/>
      <c r="USF3" s="20"/>
      <c r="USG3" s="20"/>
      <c r="USH3" s="20"/>
      <c r="USI3" s="20"/>
      <c r="USJ3" s="20"/>
      <c r="USK3" s="20"/>
      <c r="USL3" s="20"/>
      <c r="USM3" s="20"/>
      <c r="USN3" s="20"/>
      <c r="USO3" s="20"/>
      <c r="USP3" s="20"/>
      <c r="USQ3" s="20"/>
      <c r="USR3" s="20"/>
      <c r="USS3" s="20"/>
      <c r="UST3" s="20"/>
      <c r="USU3" s="20"/>
      <c r="USV3" s="20"/>
      <c r="USW3" s="20"/>
      <c r="USX3" s="20"/>
      <c r="USY3" s="20"/>
      <c r="USZ3" s="20"/>
      <c r="UTA3" s="20"/>
      <c r="UTB3" s="20"/>
      <c r="UTC3" s="20"/>
      <c r="UTD3" s="20"/>
      <c r="UTE3" s="20"/>
      <c r="UTF3" s="20"/>
      <c r="UTG3" s="20"/>
      <c r="UTH3" s="20"/>
      <c r="UTI3" s="20"/>
      <c r="UTJ3" s="20"/>
      <c r="UTK3" s="20"/>
      <c r="UTL3" s="20"/>
      <c r="UTM3" s="20"/>
      <c r="UTN3" s="20"/>
      <c r="UTO3" s="20"/>
      <c r="UTP3" s="20"/>
      <c r="UTQ3" s="20"/>
      <c r="UTR3" s="20"/>
      <c r="UTS3" s="20"/>
      <c r="UTT3" s="20"/>
      <c r="UTU3" s="20"/>
      <c r="UTV3" s="20"/>
      <c r="UTW3" s="20"/>
      <c r="UTX3" s="20"/>
      <c r="UTY3" s="20"/>
      <c r="UTZ3" s="20"/>
      <c r="UUA3" s="20"/>
      <c r="UUB3" s="20"/>
      <c r="UUC3" s="20"/>
      <c r="UUD3" s="20"/>
      <c r="UUE3" s="20"/>
      <c r="UUF3" s="20"/>
      <c r="UUG3" s="20"/>
      <c r="UUH3" s="20"/>
      <c r="UUI3" s="20"/>
      <c r="UUJ3" s="20"/>
      <c r="UUK3" s="20"/>
      <c r="UUL3" s="20"/>
      <c r="UUM3" s="20"/>
      <c r="UUN3" s="20"/>
      <c r="UUO3" s="20"/>
      <c r="UUP3" s="20"/>
      <c r="UUQ3" s="20"/>
      <c r="UUR3" s="20"/>
      <c r="UUS3" s="20"/>
      <c r="UUT3" s="20"/>
      <c r="UUU3" s="20"/>
      <c r="UUV3" s="20"/>
      <c r="UUW3" s="20"/>
      <c r="UUX3" s="20"/>
      <c r="UUY3" s="20"/>
      <c r="UUZ3" s="20"/>
      <c r="UVA3" s="20"/>
      <c r="UVB3" s="20"/>
      <c r="UVC3" s="20"/>
      <c r="UVD3" s="20"/>
      <c r="UVE3" s="20"/>
      <c r="UVF3" s="20"/>
      <c r="UVG3" s="20"/>
      <c r="UVH3" s="20"/>
      <c r="UVI3" s="20"/>
      <c r="UVJ3" s="20"/>
      <c r="UVK3" s="20"/>
      <c r="UVL3" s="20"/>
      <c r="UVM3" s="20"/>
      <c r="UVN3" s="20"/>
      <c r="UVO3" s="20"/>
      <c r="UVP3" s="20"/>
      <c r="UVQ3" s="20"/>
      <c r="UVR3" s="20"/>
      <c r="UVS3" s="20"/>
      <c r="UVT3" s="20"/>
      <c r="UVU3" s="20"/>
      <c r="UVV3" s="20"/>
      <c r="UVW3" s="20"/>
      <c r="UVX3" s="20"/>
      <c r="UVY3" s="20"/>
      <c r="UVZ3" s="20"/>
      <c r="UWA3" s="20"/>
      <c r="UWB3" s="20"/>
      <c r="UWC3" s="20"/>
      <c r="UWD3" s="20"/>
      <c r="UWE3" s="20"/>
      <c r="UWF3" s="20"/>
      <c r="UWG3" s="20"/>
      <c r="UWH3" s="20"/>
      <c r="UWI3" s="20"/>
      <c r="UWJ3" s="20"/>
      <c r="UWK3" s="20"/>
      <c r="UWL3" s="20"/>
      <c r="UWM3" s="20"/>
      <c r="UWN3" s="20"/>
      <c r="UWO3" s="20"/>
      <c r="UWP3" s="20"/>
      <c r="UWQ3" s="20"/>
      <c r="UWR3" s="20"/>
      <c r="UWS3" s="20"/>
      <c r="UWT3" s="20"/>
      <c r="UWU3" s="20"/>
      <c r="UWV3" s="20"/>
      <c r="UWW3" s="20"/>
      <c r="UWX3" s="20"/>
      <c r="UWY3" s="20"/>
      <c r="UWZ3" s="20"/>
      <c r="UXA3" s="20"/>
      <c r="UXB3" s="20"/>
      <c r="UXC3" s="20"/>
      <c r="UXD3" s="20"/>
      <c r="UXE3" s="20"/>
      <c r="UXF3" s="20"/>
      <c r="UXG3" s="20"/>
      <c r="UXH3" s="20"/>
      <c r="UXI3" s="20"/>
      <c r="UXJ3" s="20"/>
      <c r="UXK3" s="20"/>
      <c r="UXL3" s="20"/>
      <c r="UXM3" s="20"/>
      <c r="UXN3" s="20"/>
      <c r="UXO3" s="20"/>
      <c r="UXP3" s="20"/>
      <c r="UXQ3" s="20"/>
      <c r="UXR3" s="20"/>
      <c r="UXS3" s="20"/>
      <c r="UXT3" s="20"/>
      <c r="UXU3" s="20"/>
      <c r="UXV3" s="20"/>
      <c r="UXW3" s="20"/>
      <c r="UXX3" s="20"/>
      <c r="UXY3" s="20"/>
      <c r="UXZ3" s="20"/>
      <c r="UYA3" s="20"/>
      <c r="UYB3" s="20"/>
      <c r="UYC3" s="20"/>
      <c r="UYD3" s="20"/>
      <c r="UYE3" s="20"/>
      <c r="UYF3" s="20"/>
      <c r="UYG3" s="20"/>
      <c r="UYH3" s="20"/>
      <c r="UYI3" s="20"/>
      <c r="UYJ3" s="20"/>
      <c r="UYK3" s="20"/>
      <c r="UYL3" s="20"/>
      <c r="UYM3" s="20"/>
      <c r="UYN3" s="20"/>
      <c r="UYO3" s="20"/>
      <c r="UYP3" s="20"/>
      <c r="UYQ3" s="20"/>
      <c r="UYR3" s="20"/>
      <c r="UYS3" s="20"/>
      <c r="UYT3" s="20"/>
      <c r="UYU3" s="20"/>
      <c r="UYV3" s="20"/>
      <c r="UYW3" s="20"/>
      <c r="UYX3" s="20"/>
      <c r="UYY3" s="20"/>
      <c r="UYZ3" s="20"/>
      <c r="UZA3" s="20"/>
      <c r="UZB3" s="20"/>
      <c r="UZC3" s="20"/>
      <c r="UZD3" s="20"/>
      <c r="UZE3" s="20"/>
      <c r="UZF3" s="20"/>
      <c r="UZG3" s="20"/>
      <c r="UZH3" s="20"/>
      <c r="UZI3" s="20"/>
      <c r="UZJ3" s="20"/>
      <c r="UZK3" s="20"/>
      <c r="UZL3" s="20"/>
      <c r="UZM3" s="20"/>
      <c r="UZN3" s="20"/>
      <c r="UZO3" s="20"/>
      <c r="UZP3" s="20"/>
      <c r="UZQ3" s="20"/>
      <c r="UZR3" s="20"/>
      <c r="UZS3" s="20"/>
      <c r="UZT3" s="20"/>
      <c r="UZU3" s="20"/>
      <c r="UZV3" s="20"/>
      <c r="UZW3" s="20"/>
      <c r="UZX3" s="20"/>
      <c r="UZY3" s="20"/>
      <c r="UZZ3" s="20"/>
      <c r="VAA3" s="20"/>
      <c r="VAB3" s="20"/>
      <c r="VAC3" s="20"/>
      <c r="VAD3" s="20"/>
      <c r="VAE3" s="20"/>
      <c r="VAF3" s="20"/>
      <c r="VAG3" s="20"/>
      <c r="VAH3" s="20"/>
      <c r="VAI3" s="20"/>
      <c r="VAJ3" s="20"/>
      <c r="VAK3" s="20"/>
      <c r="VAL3" s="20"/>
      <c r="VAM3" s="20"/>
      <c r="VAN3" s="20"/>
      <c r="VAO3" s="20"/>
      <c r="VAP3" s="20"/>
      <c r="VAQ3" s="20"/>
      <c r="VAR3" s="20"/>
      <c r="VAS3" s="20"/>
      <c r="VAT3" s="20"/>
      <c r="VAU3" s="20"/>
      <c r="VAV3" s="20"/>
      <c r="VAW3" s="20"/>
      <c r="VAX3" s="20"/>
      <c r="VAY3" s="20"/>
      <c r="VAZ3" s="20"/>
      <c r="VBA3" s="20"/>
      <c r="VBB3" s="20"/>
      <c r="VBC3" s="20"/>
      <c r="VBD3" s="20"/>
      <c r="VBE3" s="20"/>
      <c r="VBF3" s="20"/>
      <c r="VBG3" s="20"/>
      <c r="VBH3" s="20"/>
      <c r="VBI3" s="20"/>
      <c r="VBJ3" s="20"/>
      <c r="VBK3" s="20"/>
      <c r="VBL3" s="20"/>
      <c r="VBM3" s="20"/>
      <c r="VBN3" s="20"/>
      <c r="VBO3" s="20"/>
      <c r="VBP3" s="20"/>
      <c r="VBQ3" s="20"/>
      <c r="VBR3" s="20"/>
      <c r="VBS3" s="20"/>
      <c r="VBT3" s="20"/>
      <c r="VBU3" s="20"/>
      <c r="VBV3" s="20"/>
      <c r="VBW3" s="20"/>
      <c r="VBX3" s="20"/>
      <c r="VBY3" s="20"/>
      <c r="VBZ3" s="20"/>
      <c r="VCA3" s="20"/>
      <c r="VCB3" s="20"/>
      <c r="VCC3" s="20"/>
      <c r="VCD3" s="20"/>
      <c r="VCE3" s="20"/>
      <c r="VCF3" s="20"/>
      <c r="VCG3" s="20"/>
      <c r="VCH3" s="20"/>
      <c r="VCI3" s="20"/>
      <c r="VCJ3" s="20"/>
      <c r="VCK3" s="20"/>
      <c r="VCL3" s="20"/>
      <c r="VCM3" s="20"/>
      <c r="VCN3" s="20"/>
      <c r="VCO3" s="20"/>
      <c r="VCP3" s="20"/>
      <c r="VCQ3" s="20"/>
      <c r="VCR3" s="20"/>
      <c r="VCS3" s="20"/>
      <c r="VCT3" s="20"/>
      <c r="VCU3" s="20"/>
      <c r="VCV3" s="20"/>
      <c r="VCW3" s="20"/>
      <c r="VCX3" s="20"/>
      <c r="VCY3" s="20"/>
      <c r="VCZ3" s="20"/>
      <c r="VDA3" s="20"/>
      <c r="VDB3" s="20"/>
      <c r="VDC3" s="20"/>
      <c r="VDD3" s="20"/>
      <c r="VDE3" s="20"/>
      <c r="VDF3" s="20"/>
      <c r="VDG3" s="20"/>
      <c r="VDH3" s="20"/>
      <c r="VDI3" s="20"/>
      <c r="VDJ3" s="20"/>
      <c r="VDK3" s="20"/>
      <c r="VDL3" s="20"/>
      <c r="VDM3" s="20"/>
      <c r="VDN3" s="20"/>
      <c r="VDO3" s="20"/>
      <c r="VDP3" s="20"/>
      <c r="VDQ3" s="20"/>
      <c r="VDR3" s="20"/>
      <c r="VDS3" s="20"/>
      <c r="VDT3" s="20"/>
      <c r="VDU3" s="20"/>
      <c r="VDV3" s="20"/>
      <c r="VDW3" s="20"/>
      <c r="VDX3" s="20"/>
      <c r="VDY3" s="20"/>
      <c r="VDZ3" s="20"/>
      <c r="VEA3" s="20"/>
      <c r="VEB3" s="20"/>
      <c r="VEC3" s="20"/>
      <c r="VED3" s="20"/>
      <c r="VEE3" s="20"/>
      <c r="VEF3" s="20"/>
      <c r="VEG3" s="20"/>
      <c r="VEH3" s="20"/>
      <c r="VEI3" s="20"/>
      <c r="VEJ3" s="20"/>
      <c r="VEK3" s="20"/>
      <c r="VEL3" s="20"/>
      <c r="VEM3" s="20"/>
      <c r="VEN3" s="20"/>
      <c r="VEO3" s="20"/>
      <c r="VEP3" s="20"/>
      <c r="VEQ3" s="20"/>
      <c r="VER3" s="20"/>
      <c r="VES3" s="20"/>
      <c r="VET3" s="20"/>
      <c r="VEU3" s="20"/>
      <c r="VEV3" s="20"/>
      <c r="VEW3" s="20"/>
      <c r="VEX3" s="20"/>
      <c r="VEY3" s="20"/>
      <c r="VEZ3" s="20"/>
      <c r="VFA3" s="20"/>
      <c r="VFB3" s="20"/>
      <c r="VFC3" s="20"/>
      <c r="VFD3" s="20"/>
      <c r="VFE3" s="20"/>
      <c r="VFF3" s="20"/>
      <c r="VFG3" s="20"/>
      <c r="VFH3" s="20"/>
      <c r="VFI3" s="20"/>
      <c r="VFJ3" s="20"/>
      <c r="VFK3" s="20"/>
      <c r="VFL3" s="20"/>
      <c r="VFM3" s="20"/>
      <c r="VFN3" s="20"/>
      <c r="VFO3" s="20"/>
      <c r="VFP3" s="20"/>
      <c r="VFQ3" s="20"/>
      <c r="VFR3" s="20"/>
      <c r="VFS3" s="20"/>
      <c r="VFT3" s="20"/>
      <c r="VFU3" s="20"/>
      <c r="VFV3" s="20"/>
      <c r="VFW3" s="20"/>
      <c r="VFX3" s="20"/>
      <c r="VFY3" s="20"/>
      <c r="VFZ3" s="20"/>
      <c r="VGA3" s="20"/>
      <c r="VGB3" s="20"/>
      <c r="VGC3" s="20"/>
      <c r="VGD3" s="20"/>
      <c r="VGE3" s="20"/>
      <c r="VGF3" s="20"/>
      <c r="VGG3" s="20"/>
      <c r="VGH3" s="20"/>
      <c r="VGI3" s="20"/>
      <c r="VGJ3" s="20"/>
      <c r="VGK3" s="20"/>
      <c r="VGL3" s="20"/>
      <c r="VGM3" s="20"/>
      <c r="VGN3" s="20"/>
      <c r="VGO3" s="20"/>
      <c r="VGP3" s="20"/>
      <c r="VGQ3" s="20"/>
      <c r="VGR3" s="20"/>
      <c r="VGS3" s="20"/>
      <c r="VGT3" s="20"/>
      <c r="VGU3" s="20"/>
      <c r="VGV3" s="20"/>
      <c r="VGW3" s="20"/>
      <c r="VGX3" s="20"/>
      <c r="VGY3" s="20"/>
      <c r="VGZ3" s="20"/>
      <c r="VHA3" s="20"/>
      <c r="VHB3" s="20"/>
      <c r="VHC3" s="20"/>
      <c r="VHD3" s="20"/>
      <c r="VHE3" s="20"/>
      <c r="VHF3" s="20"/>
      <c r="VHG3" s="20"/>
      <c r="VHH3" s="20"/>
      <c r="VHI3" s="20"/>
      <c r="VHJ3" s="20"/>
      <c r="VHK3" s="20"/>
      <c r="VHL3" s="20"/>
      <c r="VHM3" s="20"/>
      <c r="VHN3" s="20"/>
      <c r="VHO3" s="20"/>
      <c r="VHP3" s="20"/>
      <c r="VHQ3" s="20"/>
      <c r="VHR3" s="20"/>
      <c r="VHS3" s="20"/>
      <c r="VHT3" s="20"/>
      <c r="VHU3" s="20"/>
      <c r="VHV3" s="20"/>
      <c r="VHW3" s="20"/>
      <c r="VHX3" s="20"/>
      <c r="VHY3" s="20"/>
      <c r="VHZ3" s="20"/>
      <c r="VIA3" s="20"/>
      <c r="VIB3" s="20"/>
      <c r="VIC3" s="20"/>
      <c r="VID3" s="20"/>
      <c r="VIE3" s="20"/>
      <c r="VIF3" s="20"/>
      <c r="VIG3" s="20"/>
      <c r="VIH3" s="20"/>
      <c r="VII3" s="20"/>
      <c r="VIJ3" s="20"/>
      <c r="VIK3" s="20"/>
      <c r="VIL3" s="20"/>
      <c r="VIM3" s="20"/>
      <c r="VIN3" s="20"/>
      <c r="VIO3" s="20"/>
      <c r="VIP3" s="20"/>
      <c r="VIQ3" s="20"/>
      <c r="VIR3" s="20"/>
      <c r="VIS3" s="20"/>
      <c r="VIT3" s="20"/>
      <c r="VIU3" s="20"/>
      <c r="VIV3" s="20"/>
      <c r="VIW3" s="20"/>
      <c r="VIX3" s="20"/>
      <c r="VIY3" s="20"/>
      <c r="VIZ3" s="20"/>
      <c r="VJA3" s="20"/>
      <c r="VJB3" s="20"/>
      <c r="VJC3" s="20"/>
      <c r="VJD3" s="20"/>
      <c r="VJE3" s="20"/>
      <c r="VJF3" s="20"/>
      <c r="VJG3" s="20"/>
      <c r="VJH3" s="20"/>
      <c r="VJI3" s="20"/>
      <c r="VJJ3" s="20"/>
      <c r="VJK3" s="20"/>
      <c r="VJL3" s="20"/>
      <c r="VJM3" s="20"/>
      <c r="VJN3" s="20"/>
      <c r="VJO3" s="20"/>
      <c r="VJP3" s="20"/>
      <c r="VJQ3" s="20"/>
      <c r="VJR3" s="20"/>
      <c r="VJS3" s="20"/>
      <c r="VJT3" s="20"/>
      <c r="VJU3" s="20"/>
      <c r="VJV3" s="20"/>
      <c r="VJW3" s="20"/>
      <c r="VJX3" s="20"/>
      <c r="VJY3" s="20"/>
      <c r="VJZ3" s="20"/>
      <c r="VKA3" s="20"/>
      <c r="VKB3" s="20"/>
      <c r="VKC3" s="20"/>
      <c r="VKD3" s="20"/>
      <c r="VKE3" s="20"/>
      <c r="VKF3" s="20"/>
      <c r="VKG3" s="20"/>
      <c r="VKH3" s="20"/>
      <c r="VKI3" s="20"/>
      <c r="VKJ3" s="20"/>
      <c r="VKK3" s="20"/>
      <c r="VKL3" s="20"/>
      <c r="VKM3" s="20"/>
      <c r="VKN3" s="20"/>
      <c r="VKO3" s="20"/>
      <c r="VKP3" s="20"/>
      <c r="VKQ3" s="20"/>
      <c r="VKR3" s="20"/>
      <c r="VKS3" s="20"/>
      <c r="VKT3" s="20"/>
      <c r="VKU3" s="20"/>
      <c r="VKV3" s="20"/>
      <c r="VKW3" s="20"/>
      <c r="VKX3" s="20"/>
      <c r="VKY3" s="20"/>
      <c r="VKZ3" s="20"/>
      <c r="VLA3" s="20"/>
      <c r="VLB3" s="20"/>
      <c r="VLC3" s="20"/>
      <c r="VLD3" s="20"/>
      <c r="VLE3" s="20"/>
      <c r="VLF3" s="20"/>
      <c r="VLG3" s="20"/>
      <c r="VLH3" s="20"/>
      <c r="VLI3" s="20"/>
      <c r="VLJ3" s="20"/>
      <c r="VLK3" s="20"/>
      <c r="VLL3" s="20"/>
      <c r="VLM3" s="20"/>
      <c r="VLN3" s="20"/>
      <c r="VLO3" s="20"/>
      <c r="VLP3" s="20"/>
      <c r="VLQ3" s="20"/>
      <c r="VLR3" s="20"/>
      <c r="VLS3" s="20"/>
      <c r="VLT3" s="20"/>
      <c r="VLU3" s="20"/>
      <c r="VLV3" s="20"/>
      <c r="VLW3" s="20"/>
      <c r="VLX3" s="20"/>
      <c r="VLY3" s="20"/>
      <c r="VLZ3" s="20"/>
      <c r="VMA3" s="20"/>
      <c r="VMB3" s="20"/>
      <c r="VMC3" s="20"/>
      <c r="VMD3" s="20"/>
      <c r="VME3" s="20"/>
      <c r="VMF3" s="20"/>
      <c r="VMG3" s="20"/>
      <c r="VMH3" s="20"/>
      <c r="VMI3" s="20"/>
      <c r="VMJ3" s="20"/>
      <c r="VMK3" s="20"/>
      <c r="VML3" s="20"/>
      <c r="VMM3" s="20"/>
      <c r="VMN3" s="20"/>
      <c r="VMO3" s="20"/>
      <c r="VMP3" s="20"/>
      <c r="VMQ3" s="20"/>
      <c r="VMR3" s="20"/>
      <c r="VMS3" s="20"/>
      <c r="VMT3" s="20"/>
      <c r="VMU3" s="20"/>
      <c r="VMV3" s="20"/>
      <c r="VMW3" s="20"/>
      <c r="VMX3" s="20"/>
      <c r="VMY3" s="20"/>
      <c r="VMZ3" s="20"/>
      <c r="VNA3" s="20"/>
      <c r="VNB3" s="20"/>
      <c r="VNC3" s="20"/>
      <c r="VND3" s="20"/>
      <c r="VNE3" s="20"/>
      <c r="VNF3" s="20"/>
      <c r="VNG3" s="20"/>
      <c r="VNH3" s="20"/>
      <c r="VNI3" s="20"/>
      <c r="VNJ3" s="20"/>
      <c r="VNK3" s="20"/>
      <c r="VNL3" s="20"/>
      <c r="VNM3" s="20"/>
      <c r="VNN3" s="20"/>
      <c r="VNO3" s="20"/>
      <c r="VNP3" s="20"/>
      <c r="VNQ3" s="20"/>
      <c r="VNR3" s="20"/>
      <c r="VNS3" s="20"/>
      <c r="VNT3" s="20"/>
      <c r="VNU3" s="20"/>
      <c r="VNV3" s="20"/>
      <c r="VNW3" s="20"/>
      <c r="VNX3" s="20"/>
      <c r="VNY3" s="20"/>
      <c r="VNZ3" s="20"/>
      <c r="VOA3" s="20"/>
      <c r="VOB3" s="20"/>
      <c r="VOC3" s="20"/>
      <c r="VOD3" s="20"/>
      <c r="VOE3" s="20"/>
      <c r="VOF3" s="20"/>
      <c r="VOG3" s="20"/>
      <c r="VOH3" s="20"/>
      <c r="VOI3" s="20"/>
      <c r="VOJ3" s="20"/>
      <c r="VOK3" s="20"/>
      <c r="VOL3" s="20"/>
      <c r="VOM3" s="20"/>
      <c r="VON3" s="20"/>
      <c r="VOO3" s="20"/>
      <c r="VOP3" s="20"/>
      <c r="VOQ3" s="20"/>
      <c r="VOR3" s="20"/>
      <c r="VOS3" s="20"/>
      <c r="VOT3" s="20"/>
      <c r="VOU3" s="20"/>
      <c r="VOV3" s="20"/>
      <c r="VOW3" s="20"/>
      <c r="VOX3" s="20"/>
      <c r="VOY3" s="20"/>
      <c r="VOZ3" s="20"/>
      <c r="VPA3" s="20"/>
      <c r="VPB3" s="20"/>
      <c r="VPC3" s="20"/>
      <c r="VPD3" s="20"/>
      <c r="VPE3" s="20"/>
      <c r="VPF3" s="20"/>
      <c r="VPG3" s="20"/>
      <c r="VPH3" s="20"/>
      <c r="VPI3" s="20"/>
      <c r="VPJ3" s="20"/>
      <c r="VPK3" s="20"/>
      <c r="VPL3" s="20"/>
      <c r="VPM3" s="20"/>
      <c r="VPN3" s="20"/>
      <c r="VPO3" s="20"/>
      <c r="VPP3" s="20"/>
      <c r="VPQ3" s="20"/>
      <c r="VPR3" s="20"/>
      <c r="VPS3" s="20"/>
      <c r="VPT3" s="20"/>
      <c r="VPU3" s="20"/>
      <c r="VPV3" s="20"/>
      <c r="VPW3" s="20"/>
      <c r="VPX3" s="20"/>
      <c r="VPY3" s="20"/>
      <c r="VPZ3" s="20"/>
      <c r="VQA3" s="20"/>
      <c r="VQB3" s="20"/>
      <c r="VQC3" s="20"/>
      <c r="VQD3" s="20"/>
      <c r="VQE3" s="20"/>
      <c r="VQF3" s="20"/>
      <c r="VQG3" s="20"/>
      <c r="VQH3" s="20"/>
      <c r="VQI3" s="20"/>
      <c r="VQJ3" s="20"/>
      <c r="VQK3" s="20"/>
      <c r="VQL3" s="20"/>
      <c r="VQM3" s="20"/>
      <c r="VQN3" s="20"/>
      <c r="VQO3" s="20"/>
      <c r="VQP3" s="20"/>
      <c r="VQQ3" s="20"/>
      <c r="VQR3" s="20"/>
      <c r="VQS3" s="20"/>
      <c r="VQT3" s="20"/>
      <c r="VQU3" s="20"/>
      <c r="VQV3" s="20"/>
      <c r="VQW3" s="20"/>
      <c r="VQX3" s="20"/>
      <c r="VQY3" s="20"/>
      <c r="VQZ3" s="20"/>
      <c r="VRA3" s="20"/>
      <c r="VRB3" s="20"/>
      <c r="VRC3" s="20"/>
      <c r="VRD3" s="20"/>
      <c r="VRE3" s="20"/>
      <c r="VRF3" s="20"/>
      <c r="VRG3" s="20"/>
      <c r="VRH3" s="20"/>
      <c r="VRI3" s="20"/>
      <c r="VRJ3" s="20"/>
      <c r="VRK3" s="20"/>
      <c r="VRL3" s="20"/>
      <c r="VRM3" s="20"/>
      <c r="VRN3" s="20"/>
      <c r="VRO3" s="20"/>
      <c r="VRP3" s="20"/>
      <c r="VRQ3" s="20"/>
      <c r="VRR3" s="20"/>
      <c r="VRS3" s="20"/>
      <c r="VRT3" s="20"/>
      <c r="VRU3" s="20"/>
      <c r="VRV3" s="20"/>
      <c r="VRW3" s="20"/>
      <c r="VRX3" s="20"/>
      <c r="VRY3" s="20"/>
      <c r="VRZ3" s="20"/>
      <c r="VSA3" s="20"/>
      <c r="VSB3" s="20"/>
      <c r="VSC3" s="20"/>
      <c r="VSD3" s="20"/>
      <c r="VSE3" s="20"/>
      <c r="VSF3" s="20"/>
      <c r="VSG3" s="20"/>
      <c r="VSH3" s="20"/>
      <c r="VSI3" s="20"/>
      <c r="VSJ3" s="20"/>
      <c r="VSK3" s="20"/>
      <c r="VSL3" s="20"/>
      <c r="VSM3" s="20"/>
      <c r="VSN3" s="20"/>
      <c r="VSO3" s="20"/>
      <c r="VSP3" s="20"/>
      <c r="VSQ3" s="20"/>
      <c r="VSR3" s="20"/>
      <c r="VSS3" s="20"/>
      <c r="VST3" s="20"/>
      <c r="VSU3" s="20"/>
      <c r="VSV3" s="20"/>
      <c r="VSW3" s="20"/>
      <c r="VSX3" s="20"/>
      <c r="VSY3" s="20"/>
      <c r="VSZ3" s="20"/>
      <c r="VTA3" s="20"/>
      <c r="VTB3" s="20"/>
      <c r="VTC3" s="20"/>
      <c r="VTD3" s="20"/>
      <c r="VTE3" s="20"/>
      <c r="VTF3" s="20"/>
      <c r="VTG3" s="20"/>
      <c r="VTH3" s="20"/>
      <c r="VTI3" s="20"/>
      <c r="VTJ3" s="20"/>
      <c r="VTK3" s="20"/>
      <c r="VTL3" s="20"/>
      <c r="VTM3" s="20"/>
      <c r="VTN3" s="20"/>
      <c r="VTO3" s="20"/>
      <c r="VTP3" s="20"/>
      <c r="VTQ3" s="20"/>
      <c r="VTR3" s="20"/>
      <c r="VTS3" s="20"/>
      <c r="VTT3" s="20"/>
      <c r="VTU3" s="20"/>
      <c r="VTV3" s="20"/>
      <c r="VTW3" s="20"/>
      <c r="VTX3" s="20"/>
      <c r="VTY3" s="20"/>
      <c r="VTZ3" s="20"/>
      <c r="VUA3" s="20"/>
      <c r="VUB3" s="20"/>
      <c r="VUC3" s="20"/>
      <c r="VUD3" s="20"/>
      <c r="VUE3" s="20"/>
      <c r="VUF3" s="20"/>
      <c r="VUG3" s="20"/>
      <c r="VUH3" s="20"/>
      <c r="VUI3" s="20"/>
      <c r="VUJ3" s="20"/>
      <c r="VUK3" s="20"/>
      <c r="VUL3" s="20"/>
      <c r="VUM3" s="20"/>
      <c r="VUN3" s="20"/>
      <c r="VUO3" s="20"/>
      <c r="VUP3" s="20"/>
      <c r="VUQ3" s="20"/>
      <c r="VUR3" s="20"/>
      <c r="VUS3" s="20"/>
      <c r="VUT3" s="20"/>
      <c r="VUU3" s="20"/>
      <c r="VUV3" s="20"/>
      <c r="VUW3" s="20"/>
      <c r="VUX3" s="20"/>
      <c r="VUY3" s="20"/>
      <c r="VUZ3" s="20"/>
      <c r="VVA3" s="20"/>
      <c r="VVB3" s="20"/>
      <c r="VVC3" s="20"/>
      <c r="VVD3" s="20"/>
      <c r="VVE3" s="20"/>
      <c r="VVF3" s="20"/>
      <c r="VVG3" s="20"/>
      <c r="VVH3" s="20"/>
      <c r="VVI3" s="20"/>
      <c r="VVJ3" s="20"/>
      <c r="VVK3" s="20"/>
      <c r="VVL3" s="20"/>
      <c r="VVM3" s="20"/>
      <c r="VVN3" s="20"/>
      <c r="VVO3" s="20"/>
      <c r="VVP3" s="20"/>
      <c r="VVQ3" s="20"/>
      <c r="VVR3" s="20"/>
      <c r="VVS3" s="20"/>
      <c r="VVT3" s="20"/>
      <c r="VVU3" s="20"/>
      <c r="VVV3" s="20"/>
      <c r="VVW3" s="20"/>
      <c r="VVX3" s="20"/>
      <c r="VVY3" s="20"/>
      <c r="VVZ3" s="20"/>
      <c r="VWA3" s="20"/>
      <c r="VWB3" s="20"/>
      <c r="VWC3" s="20"/>
      <c r="VWD3" s="20"/>
      <c r="VWE3" s="20"/>
      <c r="VWF3" s="20"/>
      <c r="VWG3" s="20"/>
      <c r="VWH3" s="20"/>
      <c r="VWI3" s="20"/>
      <c r="VWJ3" s="20"/>
      <c r="VWK3" s="20"/>
      <c r="VWL3" s="20"/>
      <c r="VWM3" s="20"/>
      <c r="VWN3" s="20"/>
      <c r="VWO3" s="20"/>
      <c r="VWP3" s="20"/>
      <c r="VWQ3" s="20"/>
      <c r="VWR3" s="20"/>
      <c r="VWS3" s="20"/>
      <c r="VWT3" s="20"/>
      <c r="VWU3" s="20"/>
      <c r="VWV3" s="20"/>
      <c r="VWW3" s="20"/>
      <c r="VWX3" s="20"/>
      <c r="VWY3" s="20"/>
      <c r="VWZ3" s="20"/>
      <c r="VXA3" s="20"/>
      <c r="VXB3" s="20"/>
      <c r="VXC3" s="20"/>
      <c r="VXD3" s="20"/>
      <c r="VXE3" s="20"/>
      <c r="VXF3" s="20"/>
      <c r="VXG3" s="20"/>
      <c r="VXH3" s="20"/>
      <c r="VXI3" s="20"/>
      <c r="VXJ3" s="20"/>
      <c r="VXK3" s="20"/>
      <c r="VXL3" s="20"/>
      <c r="VXM3" s="20"/>
      <c r="VXN3" s="20"/>
      <c r="VXO3" s="20"/>
      <c r="VXP3" s="20"/>
      <c r="VXQ3" s="20"/>
      <c r="VXR3" s="20"/>
      <c r="VXS3" s="20"/>
      <c r="VXT3" s="20"/>
      <c r="VXU3" s="20"/>
      <c r="VXV3" s="20"/>
      <c r="VXW3" s="20"/>
      <c r="VXX3" s="20"/>
      <c r="VXY3" s="20"/>
      <c r="VXZ3" s="20"/>
      <c r="VYA3" s="20"/>
      <c r="VYB3" s="20"/>
      <c r="VYC3" s="20"/>
      <c r="VYD3" s="20"/>
      <c r="VYE3" s="20"/>
      <c r="VYF3" s="20"/>
      <c r="VYG3" s="20"/>
      <c r="VYH3" s="20"/>
      <c r="VYI3" s="20"/>
      <c r="VYJ3" s="20"/>
      <c r="VYK3" s="20"/>
      <c r="VYL3" s="20"/>
      <c r="VYM3" s="20"/>
      <c r="VYN3" s="20"/>
      <c r="VYO3" s="20"/>
      <c r="VYP3" s="20"/>
      <c r="VYQ3" s="20"/>
      <c r="VYR3" s="20"/>
      <c r="VYS3" s="20"/>
      <c r="VYT3" s="20"/>
      <c r="VYU3" s="20"/>
      <c r="VYV3" s="20"/>
      <c r="VYW3" s="20"/>
      <c r="VYX3" s="20"/>
      <c r="VYY3" s="20"/>
      <c r="VYZ3" s="20"/>
      <c r="VZA3" s="20"/>
      <c r="VZB3" s="20"/>
      <c r="VZC3" s="20"/>
      <c r="VZD3" s="20"/>
      <c r="VZE3" s="20"/>
      <c r="VZF3" s="20"/>
      <c r="VZG3" s="20"/>
      <c r="VZH3" s="20"/>
      <c r="VZI3" s="20"/>
      <c r="VZJ3" s="20"/>
      <c r="VZK3" s="20"/>
      <c r="VZL3" s="20"/>
      <c r="VZM3" s="20"/>
      <c r="VZN3" s="20"/>
      <c r="VZO3" s="20"/>
      <c r="VZP3" s="20"/>
      <c r="VZQ3" s="20"/>
      <c r="VZR3" s="20"/>
      <c r="VZS3" s="20"/>
      <c r="VZT3" s="20"/>
      <c r="VZU3" s="20"/>
      <c r="VZV3" s="20"/>
      <c r="VZW3" s="20"/>
      <c r="VZX3" s="20"/>
      <c r="VZY3" s="20"/>
      <c r="VZZ3" s="20"/>
      <c r="WAA3" s="20"/>
      <c r="WAB3" s="20"/>
      <c r="WAC3" s="20"/>
      <c r="WAD3" s="20"/>
      <c r="WAE3" s="20"/>
      <c r="WAF3" s="20"/>
      <c r="WAG3" s="20"/>
      <c r="WAH3" s="20"/>
      <c r="WAI3" s="20"/>
      <c r="WAJ3" s="20"/>
      <c r="WAK3" s="20"/>
      <c r="WAL3" s="20"/>
      <c r="WAM3" s="20"/>
      <c r="WAN3" s="20"/>
      <c r="WAO3" s="20"/>
      <c r="WAP3" s="20"/>
      <c r="WAQ3" s="20"/>
      <c r="WAR3" s="20"/>
      <c r="WAS3" s="20"/>
      <c r="WAT3" s="20"/>
      <c r="WAU3" s="20"/>
      <c r="WAV3" s="20"/>
      <c r="WAW3" s="20"/>
      <c r="WAX3" s="20"/>
      <c r="WAY3" s="20"/>
      <c r="WAZ3" s="20"/>
      <c r="WBA3" s="20"/>
      <c r="WBB3" s="20"/>
      <c r="WBC3" s="20"/>
      <c r="WBD3" s="20"/>
      <c r="WBE3" s="20"/>
      <c r="WBF3" s="20"/>
      <c r="WBG3" s="20"/>
      <c r="WBH3" s="20"/>
      <c r="WBI3" s="20"/>
      <c r="WBJ3" s="20"/>
      <c r="WBK3" s="20"/>
      <c r="WBL3" s="20"/>
      <c r="WBM3" s="20"/>
      <c r="WBN3" s="20"/>
      <c r="WBO3" s="20"/>
      <c r="WBP3" s="20"/>
      <c r="WBQ3" s="20"/>
      <c r="WBR3" s="20"/>
      <c r="WBS3" s="20"/>
      <c r="WBT3" s="20"/>
      <c r="WBU3" s="20"/>
      <c r="WBV3" s="20"/>
      <c r="WBW3" s="20"/>
      <c r="WBX3" s="20"/>
      <c r="WBY3" s="20"/>
      <c r="WBZ3" s="20"/>
      <c r="WCA3" s="20"/>
      <c r="WCB3" s="20"/>
      <c r="WCC3" s="20"/>
      <c r="WCD3" s="20"/>
      <c r="WCE3" s="20"/>
      <c r="WCF3" s="20"/>
      <c r="WCG3" s="20"/>
      <c r="WCH3" s="20"/>
      <c r="WCI3" s="20"/>
      <c r="WCJ3" s="20"/>
      <c r="WCK3" s="20"/>
      <c r="WCL3" s="20"/>
      <c r="WCM3" s="20"/>
      <c r="WCN3" s="20"/>
      <c r="WCO3" s="20"/>
      <c r="WCP3" s="20"/>
      <c r="WCQ3" s="20"/>
      <c r="WCR3" s="20"/>
      <c r="WCS3" s="20"/>
      <c r="WCT3" s="20"/>
      <c r="WCU3" s="20"/>
      <c r="WCV3" s="20"/>
      <c r="WCW3" s="20"/>
      <c r="WCX3" s="20"/>
      <c r="WCY3" s="20"/>
      <c r="WCZ3" s="20"/>
      <c r="WDA3" s="20"/>
      <c r="WDB3" s="20"/>
      <c r="WDC3" s="20"/>
      <c r="WDD3" s="20"/>
      <c r="WDE3" s="20"/>
      <c r="WDF3" s="20"/>
      <c r="WDG3" s="20"/>
      <c r="WDH3" s="20"/>
      <c r="WDI3" s="20"/>
      <c r="WDJ3" s="20"/>
      <c r="WDK3" s="20"/>
      <c r="WDL3" s="20"/>
      <c r="WDM3" s="20"/>
      <c r="WDN3" s="20"/>
      <c r="WDO3" s="20"/>
      <c r="WDP3" s="20"/>
      <c r="WDQ3" s="20"/>
      <c r="WDR3" s="20"/>
      <c r="WDS3" s="20"/>
      <c r="WDT3" s="20"/>
      <c r="WDU3" s="20"/>
      <c r="WDV3" s="20"/>
      <c r="WDW3" s="20"/>
      <c r="WDX3" s="20"/>
      <c r="WDY3" s="20"/>
      <c r="WDZ3" s="20"/>
      <c r="WEA3" s="20"/>
      <c r="WEB3" s="20"/>
      <c r="WEC3" s="20"/>
      <c r="WED3" s="20"/>
      <c r="WEE3" s="20"/>
      <c r="WEF3" s="20"/>
      <c r="WEG3" s="20"/>
      <c r="WEH3" s="20"/>
      <c r="WEI3" s="20"/>
      <c r="WEJ3" s="20"/>
      <c r="WEK3" s="20"/>
      <c r="WEL3" s="20"/>
      <c r="WEM3" s="20"/>
      <c r="WEN3" s="20"/>
      <c r="WEO3" s="20"/>
      <c r="WEP3" s="20"/>
      <c r="WEQ3" s="20"/>
      <c r="WER3" s="20"/>
      <c r="WES3" s="20"/>
      <c r="WET3" s="20"/>
      <c r="WEU3" s="20"/>
      <c r="WEV3" s="20"/>
      <c r="WEW3" s="20"/>
      <c r="WEX3" s="20"/>
      <c r="WEY3" s="20"/>
      <c r="WEZ3" s="20"/>
      <c r="WFA3" s="20"/>
      <c r="WFB3" s="20"/>
      <c r="WFC3" s="20"/>
      <c r="WFD3" s="20"/>
      <c r="WFE3" s="20"/>
      <c r="WFF3" s="20"/>
      <c r="WFG3" s="20"/>
      <c r="WFH3" s="20"/>
      <c r="WFI3" s="20"/>
      <c r="WFJ3" s="20"/>
      <c r="WFK3" s="20"/>
      <c r="WFL3" s="20"/>
      <c r="WFM3" s="20"/>
      <c r="WFN3" s="20"/>
      <c r="WFO3" s="20"/>
      <c r="WFP3" s="20"/>
      <c r="WFQ3" s="20"/>
      <c r="WFR3" s="20"/>
      <c r="WFS3" s="20"/>
      <c r="WFT3" s="20"/>
      <c r="WFU3" s="20"/>
      <c r="WFV3" s="20"/>
      <c r="WFW3" s="20"/>
      <c r="WFX3" s="20"/>
      <c r="WFY3" s="20"/>
      <c r="WFZ3" s="20"/>
      <c r="WGA3" s="20"/>
      <c r="WGB3" s="20"/>
      <c r="WGC3" s="20"/>
      <c r="WGD3" s="20"/>
      <c r="WGE3" s="20"/>
      <c r="WGF3" s="20"/>
      <c r="WGG3" s="20"/>
      <c r="WGH3" s="20"/>
      <c r="WGI3" s="20"/>
      <c r="WGJ3" s="20"/>
      <c r="WGK3" s="20"/>
      <c r="WGL3" s="20"/>
      <c r="WGM3" s="20"/>
      <c r="WGN3" s="20"/>
      <c r="WGO3" s="20"/>
      <c r="WGP3" s="20"/>
      <c r="WGQ3" s="20"/>
      <c r="WGR3" s="20"/>
      <c r="WGS3" s="20"/>
      <c r="WGT3" s="20"/>
      <c r="WGU3" s="20"/>
      <c r="WGV3" s="20"/>
      <c r="WGW3" s="20"/>
      <c r="WGX3" s="20"/>
      <c r="WGY3" s="20"/>
      <c r="WGZ3" s="20"/>
      <c r="WHA3" s="20"/>
      <c r="WHB3" s="20"/>
      <c r="WHC3" s="20"/>
      <c r="WHD3" s="20"/>
      <c r="WHE3" s="20"/>
      <c r="WHF3" s="20"/>
      <c r="WHG3" s="20"/>
      <c r="WHH3" s="20"/>
      <c r="WHI3" s="20"/>
      <c r="WHJ3" s="20"/>
      <c r="WHK3" s="20"/>
      <c r="WHL3" s="20"/>
      <c r="WHM3" s="20"/>
      <c r="WHN3" s="20"/>
      <c r="WHO3" s="20"/>
      <c r="WHP3" s="20"/>
      <c r="WHQ3" s="20"/>
      <c r="WHR3" s="20"/>
      <c r="WHS3" s="20"/>
      <c r="WHT3" s="20"/>
      <c r="WHU3" s="20"/>
      <c r="WHV3" s="20"/>
      <c r="WHW3" s="20"/>
      <c r="WHX3" s="20"/>
      <c r="WHY3" s="20"/>
      <c r="WHZ3" s="20"/>
      <c r="WIA3" s="20"/>
      <c r="WIB3" s="20"/>
      <c r="WIC3" s="20"/>
      <c r="WID3" s="20"/>
      <c r="WIE3" s="20"/>
      <c r="WIF3" s="20"/>
      <c r="WIG3" s="20"/>
      <c r="WIH3" s="20"/>
      <c r="WII3" s="20"/>
      <c r="WIJ3" s="20"/>
      <c r="WIK3" s="20"/>
      <c r="WIL3" s="20"/>
      <c r="WIM3" s="20"/>
      <c r="WIN3" s="20"/>
      <c r="WIO3" s="20"/>
      <c r="WIP3" s="20"/>
      <c r="WIQ3" s="20"/>
      <c r="WIR3" s="20"/>
      <c r="WIS3" s="20"/>
      <c r="WIT3" s="20"/>
      <c r="WIU3" s="20"/>
      <c r="WIV3" s="20"/>
      <c r="WIW3" s="20"/>
      <c r="WIX3" s="20"/>
      <c r="WIY3" s="20"/>
      <c r="WIZ3" s="20"/>
      <c r="WJA3" s="20"/>
      <c r="WJB3" s="20"/>
      <c r="WJC3" s="20"/>
      <c r="WJD3" s="20"/>
      <c r="WJE3" s="20"/>
      <c r="WJF3" s="20"/>
      <c r="WJG3" s="20"/>
      <c r="WJH3" s="20"/>
      <c r="WJI3" s="20"/>
      <c r="WJJ3" s="20"/>
      <c r="WJK3" s="20"/>
      <c r="WJL3" s="20"/>
      <c r="WJM3" s="20"/>
      <c r="WJN3" s="20"/>
      <c r="WJO3" s="20"/>
      <c r="WJP3" s="20"/>
      <c r="WJQ3" s="20"/>
      <c r="WJR3" s="20"/>
      <c r="WJS3" s="20"/>
      <c r="WJT3" s="20"/>
      <c r="WJU3" s="20"/>
      <c r="WJV3" s="20"/>
      <c r="WJW3" s="20"/>
      <c r="WJX3" s="20"/>
      <c r="WJY3" s="20"/>
      <c r="WJZ3" s="20"/>
      <c r="WKA3" s="20"/>
      <c r="WKB3" s="20"/>
      <c r="WKC3" s="20"/>
      <c r="WKD3" s="20"/>
      <c r="WKE3" s="20"/>
      <c r="WKF3" s="20"/>
      <c r="WKG3" s="20"/>
      <c r="WKH3" s="20"/>
      <c r="WKI3" s="20"/>
      <c r="WKJ3" s="20"/>
      <c r="WKK3" s="20"/>
      <c r="WKL3" s="20"/>
      <c r="WKM3" s="20"/>
      <c r="WKN3" s="20"/>
      <c r="WKO3" s="20"/>
      <c r="WKP3" s="20"/>
      <c r="WKQ3" s="20"/>
      <c r="WKR3" s="20"/>
      <c r="WKS3" s="20"/>
      <c r="WKT3" s="20"/>
      <c r="WKU3" s="20"/>
      <c r="WKV3" s="20"/>
      <c r="WKW3" s="20"/>
      <c r="WKX3" s="20"/>
      <c r="WKY3" s="20"/>
      <c r="WKZ3" s="20"/>
      <c r="WLA3" s="20"/>
      <c r="WLB3" s="20"/>
      <c r="WLC3" s="20"/>
      <c r="WLD3" s="20"/>
      <c r="WLE3" s="20"/>
      <c r="WLF3" s="20"/>
      <c r="WLG3" s="20"/>
      <c r="WLH3" s="20"/>
      <c r="WLI3" s="20"/>
      <c r="WLJ3" s="20"/>
      <c r="WLK3" s="20"/>
      <c r="WLL3" s="20"/>
      <c r="WLM3" s="20"/>
      <c r="WLN3" s="20"/>
      <c r="WLO3" s="20"/>
      <c r="WLP3" s="20"/>
      <c r="WLQ3" s="20"/>
      <c r="WLR3" s="20"/>
      <c r="WLS3" s="20"/>
      <c r="WLT3" s="20"/>
      <c r="WLU3" s="20"/>
      <c r="WLV3" s="20"/>
      <c r="WLW3" s="20"/>
      <c r="WLX3" s="20"/>
      <c r="WLY3" s="20"/>
      <c r="WLZ3" s="20"/>
      <c r="WMA3" s="20"/>
      <c r="WMB3" s="20"/>
      <c r="WMC3" s="20"/>
      <c r="WMD3" s="20"/>
      <c r="WME3" s="20"/>
      <c r="WMF3" s="20"/>
      <c r="WMG3" s="20"/>
      <c r="WMH3" s="20"/>
      <c r="WMI3" s="20"/>
      <c r="WMJ3" s="20"/>
      <c r="WMK3" s="20"/>
      <c r="WML3" s="20"/>
      <c r="WMM3" s="20"/>
      <c r="WMN3" s="20"/>
      <c r="WMO3" s="20"/>
      <c r="WMP3" s="20"/>
      <c r="WMQ3" s="20"/>
      <c r="WMR3" s="20"/>
      <c r="WMS3" s="20"/>
      <c r="WMT3" s="20"/>
      <c r="WMU3" s="20"/>
      <c r="WMV3" s="20"/>
      <c r="WMW3" s="20"/>
      <c r="WMX3" s="20"/>
      <c r="WMY3" s="20"/>
      <c r="WMZ3" s="20"/>
      <c r="WNA3" s="20"/>
      <c r="WNB3" s="20"/>
      <c r="WNC3" s="20"/>
      <c r="WND3" s="20"/>
      <c r="WNE3" s="20"/>
      <c r="WNF3" s="20"/>
      <c r="WNG3" s="20"/>
      <c r="WNH3" s="20"/>
      <c r="WNI3" s="20"/>
      <c r="WNJ3" s="20"/>
      <c r="WNK3" s="20"/>
      <c r="WNL3" s="20"/>
      <c r="WNM3" s="20"/>
      <c r="WNN3" s="20"/>
      <c r="WNO3" s="20"/>
      <c r="WNP3" s="20"/>
      <c r="WNQ3" s="20"/>
      <c r="WNR3" s="20"/>
      <c r="WNS3" s="20"/>
      <c r="WNT3" s="20"/>
      <c r="WNU3" s="20"/>
      <c r="WNV3" s="20"/>
      <c r="WNW3" s="20"/>
      <c r="WNX3" s="20"/>
      <c r="WNY3" s="20"/>
      <c r="WNZ3" s="20"/>
      <c r="WOA3" s="20"/>
      <c r="WOB3" s="20"/>
      <c r="WOC3" s="20"/>
      <c r="WOD3" s="20"/>
      <c r="WOE3" s="20"/>
      <c r="WOF3" s="20"/>
      <c r="WOG3" s="20"/>
      <c r="WOH3" s="20"/>
      <c r="WOI3" s="20"/>
      <c r="WOJ3" s="20"/>
      <c r="WOK3" s="20"/>
      <c r="WOL3" s="20"/>
      <c r="WOM3" s="20"/>
      <c r="WON3" s="20"/>
      <c r="WOO3" s="20"/>
      <c r="WOP3" s="20"/>
      <c r="WOQ3" s="20"/>
      <c r="WOR3" s="20"/>
      <c r="WOS3" s="20"/>
      <c r="WOT3" s="20"/>
      <c r="WOU3" s="20"/>
      <c r="WOV3" s="20"/>
      <c r="WOW3" s="20"/>
      <c r="WOX3" s="20"/>
      <c r="WOY3" s="20"/>
      <c r="WOZ3" s="20"/>
      <c r="WPA3" s="20"/>
      <c r="WPB3" s="20"/>
      <c r="WPC3" s="20"/>
      <c r="WPD3" s="20"/>
      <c r="WPE3" s="20"/>
      <c r="WPF3" s="20"/>
      <c r="WPG3" s="20"/>
      <c r="WPH3" s="20"/>
      <c r="WPI3" s="20"/>
      <c r="WPJ3" s="20"/>
      <c r="WPK3" s="20"/>
      <c r="WPL3" s="20"/>
      <c r="WPM3" s="20"/>
      <c r="WPN3" s="20"/>
      <c r="WPO3" s="20"/>
      <c r="WPP3" s="20"/>
      <c r="WPQ3" s="20"/>
      <c r="WPR3" s="20"/>
      <c r="WPS3" s="20"/>
      <c r="WPT3" s="20"/>
      <c r="WPU3" s="20"/>
      <c r="WPV3" s="20"/>
      <c r="WPW3" s="20"/>
      <c r="WPX3" s="20"/>
      <c r="WPY3" s="20"/>
      <c r="WPZ3" s="20"/>
      <c r="WQA3" s="20"/>
      <c r="WQB3" s="20"/>
      <c r="WQC3" s="20"/>
      <c r="WQD3" s="20"/>
      <c r="WQE3" s="20"/>
      <c r="WQF3" s="20"/>
      <c r="WQG3" s="20"/>
      <c r="WQH3" s="20"/>
      <c r="WQI3" s="20"/>
      <c r="WQJ3" s="20"/>
      <c r="WQK3" s="20"/>
      <c r="WQL3" s="20"/>
      <c r="WQM3" s="20"/>
      <c r="WQN3" s="20"/>
      <c r="WQO3" s="20"/>
      <c r="WQP3" s="20"/>
      <c r="WQQ3" s="20"/>
      <c r="WQR3" s="20"/>
      <c r="WQS3" s="20"/>
      <c r="WQT3" s="20"/>
      <c r="WQU3" s="20"/>
      <c r="WQV3" s="20"/>
      <c r="WQW3" s="20"/>
      <c r="WQX3" s="20"/>
      <c r="WQY3" s="20"/>
      <c r="WQZ3" s="20"/>
      <c r="WRA3" s="20"/>
      <c r="WRB3" s="20"/>
      <c r="WRC3" s="20"/>
      <c r="WRD3" s="20"/>
      <c r="WRE3" s="20"/>
      <c r="WRF3" s="20"/>
      <c r="WRG3" s="20"/>
      <c r="WRH3" s="20"/>
      <c r="WRI3" s="20"/>
      <c r="WRJ3" s="20"/>
      <c r="WRK3" s="20"/>
      <c r="WRL3" s="20"/>
      <c r="WRM3" s="20"/>
      <c r="WRN3" s="20"/>
      <c r="WRO3" s="20"/>
      <c r="WRP3" s="20"/>
      <c r="WRQ3" s="20"/>
      <c r="WRR3" s="20"/>
      <c r="WRS3" s="20"/>
      <c r="WRT3" s="20"/>
      <c r="WRU3" s="20"/>
      <c r="WRV3" s="20"/>
      <c r="WRW3" s="20"/>
      <c r="WRX3" s="20"/>
      <c r="WRY3" s="20"/>
      <c r="WRZ3" s="20"/>
      <c r="WSA3" s="20"/>
      <c r="WSB3" s="20"/>
      <c r="WSC3" s="20"/>
      <c r="WSD3" s="20"/>
      <c r="WSE3" s="20"/>
      <c r="WSF3" s="20"/>
      <c r="WSG3" s="20"/>
      <c r="WSH3" s="20"/>
      <c r="WSI3" s="20"/>
      <c r="WSJ3" s="20"/>
      <c r="WSK3" s="20"/>
      <c r="WSL3" s="20"/>
      <c r="WSM3" s="20"/>
      <c r="WSN3" s="20"/>
      <c r="WSO3" s="20"/>
      <c r="WSP3" s="20"/>
      <c r="WSQ3" s="20"/>
      <c r="WSR3" s="20"/>
      <c r="WSS3" s="20"/>
      <c r="WST3" s="20"/>
      <c r="WSU3" s="20"/>
      <c r="WSV3" s="20"/>
      <c r="WSW3" s="20"/>
      <c r="WSX3" s="20"/>
      <c r="WSY3" s="20"/>
      <c r="WSZ3" s="20"/>
      <c r="WTA3" s="20"/>
      <c r="WTB3" s="20"/>
      <c r="WTC3" s="20"/>
      <c r="WTD3" s="20"/>
      <c r="WTE3" s="20"/>
      <c r="WTF3" s="20"/>
      <c r="WTG3" s="20"/>
      <c r="WTH3" s="20"/>
      <c r="WTI3" s="20"/>
      <c r="WTJ3" s="20"/>
      <c r="WTK3" s="20"/>
      <c r="WTL3" s="20"/>
      <c r="WTM3" s="20"/>
      <c r="WTN3" s="20"/>
      <c r="WTO3" s="20"/>
      <c r="WTP3" s="20"/>
      <c r="WTQ3" s="20"/>
      <c r="WTR3" s="20"/>
      <c r="WTS3" s="20"/>
      <c r="WTT3" s="20"/>
      <c r="WTU3" s="20"/>
      <c r="WTV3" s="20"/>
      <c r="WTW3" s="20"/>
      <c r="WTX3" s="20"/>
      <c r="WTY3" s="20"/>
      <c r="WTZ3" s="20"/>
      <c r="WUA3" s="20"/>
      <c r="WUB3" s="20"/>
      <c r="WUC3" s="20"/>
      <c r="WUD3" s="20"/>
      <c r="WUE3" s="20"/>
      <c r="WUF3" s="20"/>
      <c r="WUG3" s="20"/>
      <c r="WUH3" s="20"/>
      <c r="WUI3" s="20"/>
      <c r="WUJ3" s="20"/>
      <c r="WUK3" s="20"/>
      <c r="WUL3" s="20"/>
      <c r="WUM3" s="20"/>
      <c r="WUN3" s="20"/>
      <c r="WUO3" s="20"/>
      <c r="WUP3" s="20"/>
      <c r="WUQ3" s="20"/>
      <c r="WUR3" s="20"/>
      <c r="WUS3" s="20"/>
      <c r="WUT3" s="20"/>
      <c r="WUU3" s="20"/>
      <c r="WUV3" s="20"/>
      <c r="WUW3" s="20"/>
      <c r="WUX3" s="20"/>
      <c r="WUY3" s="20"/>
      <c r="WUZ3" s="20"/>
      <c r="WVA3" s="20"/>
      <c r="WVB3" s="20"/>
      <c r="WVC3" s="20"/>
      <c r="WVD3" s="20"/>
      <c r="WVE3" s="20"/>
      <c r="WVF3" s="20"/>
      <c r="WVG3" s="20"/>
      <c r="WVH3" s="20"/>
      <c r="WVI3" s="20"/>
      <c r="WVJ3" s="20"/>
      <c r="WVK3" s="20"/>
      <c r="WVL3" s="20"/>
      <c r="WVM3" s="20"/>
      <c r="WVN3" s="20"/>
      <c r="WVO3" s="20"/>
      <c r="WVP3" s="20"/>
      <c r="WVQ3" s="20"/>
      <c r="WVR3" s="20"/>
      <c r="WVS3" s="20"/>
      <c r="WVT3" s="20"/>
      <c r="WVU3" s="20"/>
      <c r="WVV3" s="20"/>
      <c r="WVW3" s="20"/>
      <c r="WVX3" s="20"/>
      <c r="WVY3" s="20"/>
      <c r="WVZ3" s="20"/>
      <c r="WWA3" s="20"/>
      <c r="WWB3" s="20"/>
      <c r="WWC3" s="20"/>
      <c r="WWD3" s="20"/>
      <c r="WWE3" s="20"/>
      <c r="WWF3" s="20"/>
      <c r="WWG3" s="20"/>
      <c r="WWH3" s="20"/>
      <c r="WWI3" s="20"/>
      <c r="WWJ3" s="20"/>
      <c r="WWK3" s="20"/>
      <c r="WWL3" s="20"/>
      <c r="WWM3" s="20"/>
      <c r="WWN3" s="20"/>
      <c r="WWO3" s="20"/>
      <c r="WWP3" s="20"/>
      <c r="WWQ3" s="20"/>
      <c r="WWR3" s="20"/>
      <c r="WWS3" s="20"/>
      <c r="WWT3" s="20"/>
      <c r="WWU3" s="20"/>
      <c r="WWV3" s="20"/>
      <c r="WWW3" s="20"/>
      <c r="WWX3" s="20"/>
      <c r="WWY3" s="20"/>
      <c r="WWZ3" s="20"/>
      <c r="WXA3" s="20"/>
      <c r="WXB3" s="20"/>
      <c r="WXC3" s="20"/>
      <c r="WXD3" s="20"/>
      <c r="WXE3" s="20"/>
      <c r="WXF3" s="20"/>
      <c r="WXG3" s="20"/>
      <c r="WXH3" s="20"/>
      <c r="WXI3" s="20"/>
      <c r="WXJ3" s="20"/>
      <c r="WXK3" s="20"/>
      <c r="WXL3" s="20"/>
      <c r="WXM3" s="20"/>
      <c r="WXN3" s="20"/>
      <c r="WXO3" s="20"/>
      <c r="WXP3" s="20"/>
      <c r="WXQ3" s="20"/>
      <c r="WXR3" s="20"/>
      <c r="WXS3" s="20"/>
      <c r="WXT3" s="20"/>
      <c r="WXU3" s="20"/>
      <c r="WXV3" s="20"/>
      <c r="WXW3" s="20"/>
      <c r="WXX3" s="20"/>
      <c r="WXY3" s="20"/>
      <c r="WXZ3" s="20"/>
      <c r="WYA3" s="20"/>
      <c r="WYB3" s="20"/>
      <c r="WYC3" s="20"/>
      <c r="WYD3" s="20"/>
      <c r="WYE3" s="20"/>
      <c r="WYF3" s="20"/>
      <c r="WYG3" s="20"/>
      <c r="WYH3" s="20"/>
      <c r="WYI3" s="20"/>
      <c r="WYJ3" s="20"/>
      <c r="WYK3" s="20"/>
      <c r="WYL3" s="20"/>
      <c r="WYM3" s="20"/>
      <c r="WYN3" s="20"/>
      <c r="WYO3" s="20"/>
      <c r="WYP3" s="20"/>
      <c r="WYQ3" s="20"/>
      <c r="WYR3" s="20"/>
      <c r="WYS3" s="20"/>
      <c r="WYT3" s="20"/>
      <c r="WYU3" s="20"/>
      <c r="WYV3" s="20"/>
      <c r="WYW3" s="20"/>
      <c r="WYX3" s="20"/>
      <c r="WYY3" s="20"/>
      <c r="WYZ3" s="20"/>
      <c r="WZA3" s="20"/>
      <c r="WZB3" s="20"/>
      <c r="WZC3" s="20"/>
      <c r="WZD3" s="20"/>
      <c r="WZE3" s="20"/>
      <c r="WZF3" s="20"/>
      <c r="WZG3" s="20"/>
      <c r="WZH3" s="20"/>
      <c r="WZI3" s="20"/>
      <c r="WZJ3" s="20"/>
      <c r="WZK3" s="20"/>
      <c r="WZL3" s="20"/>
      <c r="WZM3" s="20"/>
      <c r="WZN3" s="20"/>
      <c r="WZO3" s="20"/>
      <c r="WZP3" s="20"/>
      <c r="WZQ3" s="20"/>
      <c r="WZR3" s="20"/>
      <c r="WZS3" s="20"/>
      <c r="WZT3" s="20"/>
      <c r="WZU3" s="20"/>
      <c r="WZV3" s="20"/>
      <c r="WZW3" s="20"/>
      <c r="WZX3" s="20"/>
      <c r="WZY3" s="20"/>
      <c r="WZZ3" s="20"/>
      <c r="XAA3" s="20"/>
      <c r="XAB3" s="20"/>
      <c r="XAC3" s="20"/>
      <c r="XAD3" s="20"/>
      <c r="XAE3" s="20"/>
      <c r="XAF3" s="20"/>
      <c r="XAG3" s="20"/>
      <c r="XAH3" s="20"/>
      <c r="XAI3" s="20"/>
      <c r="XAJ3" s="20"/>
      <c r="XAK3" s="20"/>
      <c r="XAL3" s="20"/>
      <c r="XAM3" s="20"/>
      <c r="XAN3" s="20"/>
      <c r="XAO3" s="20"/>
      <c r="XAP3" s="20"/>
      <c r="XAQ3" s="20"/>
      <c r="XAR3" s="20"/>
      <c r="XAS3" s="20"/>
      <c r="XAT3" s="20"/>
      <c r="XAU3" s="20"/>
      <c r="XAV3" s="20"/>
      <c r="XAW3" s="20"/>
      <c r="XAX3" s="20"/>
      <c r="XAY3" s="20"/>
      <c r="XAZ3" s="20"/>
      <c r="XBA3" s="20"/>
      <c r="XBB3" s="20"/>
      <c r="XBC3" s="20"/>
      <c r="XBD3" s="20"/>
      <c r="XBE3" s="20"/>
      <c r="XBF3" s="20"/>
      <c r="XBG3" s="20"/>
      <c r="XBH3" s="20"/>
      <c r="XBI3" s="20"/>
      <c r="XBJ3" s="20"/>
      <c r="XBK3" s="20"/>
      <c r="XBL3" s="20"/>
      <c r="XBM3" s="20"/>
      <c r="XBN3" s="20"/>
      <c r="XBO3" s="20"/>
      <c r="XBP3" s="20"/>
      <c r="XBQ3" s="20"/>
      <c r="XBR3" s="20"/>
      <c r="XBS3" s="20"/>
      <c r="XBT3" s="20"/>
      <c r="XBU3" s="20"/>
      <c r="XBV3" s="20"/>
      <c r="XBW3" s="20"/>
      <c r="XBX3" s="20"/>
      <c r="XBY3" s="20"/>
      <c r="XBZ3" s="20"/>
      <c r="XCA3" s="20"/>
      <c r="XCB3" s="20"/>
      <c r="XCC3" s="20"/>
      <c r="XCD3" s="20"/>
      <c r="XCE3" s="20"/>
      <c r="XCF3" s="20"/>
      <c r="XCG3" s="20"/>
      <c r="XCH3" s="20"/>
      <c r="XCI3" s="20"/>
      <c r="XCJ3" s="20"/>
      <c r="XCK3" s="20"/>
      <c r="XCL3" s="20"/>
      <c r="XCM3" s="20"/>
      <c r="XCN3" s="20"/>
      <c r="XCO3" s="20"/>
      <c r="XCP3" s="20"/>
      <c r="XCQ3" s="20"/>
      <c r="XCR3" s="20"/>
      <c r="XCS3" s="20"/>
      <c r="XCT3" s="20"/>
      <c r="XCU3" s="20"/>
      <c r="XCV3" s="20"/>
      <c r="XCW3" s="20"/>
      <c r="XCX3" s="20"/>
      <c r="XCY3" s="20"/>
      <c r="XCZ3" s="20"/>
      <c r="XDA3" s="20"/>
      <c r="XDB3" s="20"/>
      <c r="XDC3" s="20"/>
      <c r="XDD3" s="20"/>
      <c r="XDE3" s="20"/>
      <c r="XDF3" s="20"/>
      <c r="XDG3" s="20"/>
      <c r="XDH3" s="20"/>
      <c r="XDI3" s="20"/>
      <c r="XDJ3" s="20"/>
      <c r="XDK3" s="20"/>
      <c r="XDL3" s="20"/>
      <c r="XDM3" s="20"/>
      <c r="XDN3" s="20"/>
      <c r="XDO3" s="20"/>
      <c r="XDP3" s="20"/>
      <c r="XDQ3" s="20"/>
      <c r="XDR3" s="20"/>
      <c r="XDS3" s="20"/>
      <c r="XDT3" s="20"/>
      <c r="XDU3" s="20"/>
    </row>
    <row r="4" spans="1:16349" s="21" customFormat="1" ht="16.5" customHeight="1">
      <c r="A4" s="282" t="s">
        <v>531</v>
      </c>
      <c r="B4" s="172"/>
      <c r="C4" s="172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286"/>
    </row>
    <row r="5" spans="1:16349" s="21" customFormat="1" ht="16.5" customHeight="1" thickBot="1">
      <c r="A5" s="289"/>
      <c r="B5" s="289"/>
      <c r="C5" s="289"/>
      <c r="D5" s="289"/>
      <c r="E5" s="289"/>
      <c r="F5" s="289"/>
      <c r="G5" s="289"/>
      <c r="H5" s="289"/>
      <c r="I5" s="289"/>
      <c r="J5" s="289"/>
      <c r="K5" s="289"/>
      <c r="L5" s="289"/>
      <c r="M5" s="289"/>
      <c r="N5" s="289"/>
      <c r="O5" s="289"/>
      <c r="P5" s="289"/>
    </row>
    <row r="6" spans="1:16349" ht="30.75" customHeight="1" thickTop="1">
      <c r="A6" s="476" t="s">
        <v>34</v>
      </c>
      <c r="B6" s="480" t="s">
        <v>17</v>
      </c>
      <c r="C6" s="482" t="s">
        <v>551</v>
      </c>
      <c r="D6" s="483"/>
      <c r="E6" s="483"/>
      <c r="F6" s="483"/>
      <c r="G6" s="483"/>
      <c r="H6" s="483"/>
      <c r="I6" s="484"/>
      <c r="J6" s="478" t="s">
        <v>97</v>
      </c>
      <c r="K6" s="478"/>
      <c r="L6" s="478"/>
      <c r="M6" s="478"/>
      <c r="N6" s="478"/>
      <c r="O6" s="479"/>
      <c r="P6" s="479"/>
      <c r="Q6" s="82"/>
      <c r="R6" s="82"/>
    </row>
    <row r="7" spans="1:16349" ht="25.5" customHeight="1" thickBot="1">
      <c r="A7" s="477"/>
      <c r="B7" s="481"/>
      <c r="C7" s="195" t="s">
        <v>66</v>
      </c>
      <c r="D7" s="195" t="s">
        <v>67</v>
      </c>
      <c r="E7" s="195" t="s">
        <v>70</v>
      </c>
      <c r="F7" s="195" t="s">
        <v>69</v>
      </c>
      <c r="G7" s="196" t="s">
        <v>469</v>
      </c>
      <c r="H7" s="196" t="s">
        <v>87</v>
      </c>
      <c r="I7" s="196" t="s">
        <v>461</v>
      </c>
      <c r="J7" s="195">
        <v>2019</v>
      </c>
      <c r="K7" s="195">
        <v>2020</v>
      </c>
      <c r="L7" s="195">
        <v>2021</v>
      </c>
      <c r="M7" s="195">
        <v>2022</v>
      </c>
      <c r="N7" s="195" t="s">
        <v>136</v>
      </c>
      <c r="O7" s="197" t="s">
        <v>88</v>
      </c>
      <c r="P7" s="197" t="s">
        <v>457</v>
      </c>
      <c r="Q7" s="83"/>
      <c r="R7" s="83"/>
      <c r="S7" s="84"/>
    </row>
    <row r="8" spans="1:16349" ht="30.75" customHeight="1" thickTop="1">
      <c r="A8" s="252" t="s">
        <v>18</v>
      </c>
      <c r="B8" s="198" t="s">
        <v>64</v>
      </c>
      <c r="C8" s="95">
        <f>+'6. PIBTRIM CONSTANTE 18-25'!B13-'6. PIBTRIM CONSTANTE 18-25'!B8</f>
        <v>96.511978505615161</v>
      </c>
      <c r="D8" s="91">
        <f>+'6. PIBTRIM CONSTANTE 18-25'!B18-'6. PIBTRIM CONSTANTE 18-25'!B13</f>
        <v>37.437925619354019</v>
      </c>
      <c r="E8" s="95">
        <f>+'6. PIBTRIM CONSTANTE 18-25'!B23-'6. PIBTRIM CONSTANTE 18-25'!B18</f>
        <v>83.117489800139538</v>
      </c>
      <c r="F8" s="91">
        <f>+'6. PIBTRIM CONSTANTE 18-25'!B28-'6. PIBTRIM CONSTANTE 18-25'!B23</f>
        <v>56.731890959461907</v>
      </c>
      <c r="G8" s="90">
        <f>+'6. PIBTRIM CONSTANTE 18-25'!B33-'6. PIBTRIM CONSTANTE 18-25'!B28</f>
        <v>58.561354500361858</v>
      </c>
      <c r="H8" s="90">
        <f>+'6. PIBTRIM CONSTANTE 18-25'!B38-'6. PIBTRIM CONSTANTE 18-25'!B33</f>
        <v>157.55996377288534</v>
      </c>
      <c r="I8" s="329">
        <f>+'6. PIBTRIM CONSTANTE 18-25'!B43-'6. PIBTRIM CONSTANTE 18-25'!B38</f>
        <v>-36.125087869784693</v>
      </c>
      <c r="J8" s="192">
        <f>C8/C$22*100</f>
        <v>4.6202831728292901</v>
      </c>
      <c r="K8" s="364">
        <f>(D8/D$22*100)*-1</f>
        <v>0.30267822137778932</v>
      </c>
      <c r="L8" s="90">
        <f t="shared" ref="L8:P8" si="0">E8/E$22*100</f>
        <v>0.88495680529228227</v>
      </c>
      <c r="M8" s="90">
        <f t="shared" si="0"/>
        <v>0.77367650110543784</v>
      </c>
      <c r="N8" s="193">
        <f t="shared" si="0"/>
        <v>1.1078594058046298</v>
      </c>
      <c r="O8" s="194">
        <f t="shared" si="0"/>
        <v>7.2536934403201485</v>
      </c>
      <c r="P8" s="194">
        <f t="shared" si="0"/>
        <v>-1.0224300382107385</v>
      </c>
      <c r="Q8" s="130"/>
      <c r="R8" s="130"/>
      <c r="S8" s="130"/>
      <c r="T8" s="130"/>
      <c r="U8" s="130"/>
    </row>
    <row r="9" spans="1:16349" ht="24.75" customHeight="1">
      <c r="A9" s="24" t="s">
        <v>19</v>
      </c>
      <c r="B9" s="37" t="s">
        <v>26</v>
      </c>
      <c r="C9" s="89">
        <f>+'6. PIBTRIM CONSTANTE 18-25'!C13-'6. PIBTRIM CONSTANTE 18-25'!C8</f>
        <v>201.33728885408152</v>
      </c>
      <c r="D9" s="91">
        <f>+'6. PIBTRIM CONSTANTE 18-25'!C18-'6. PIBTRIM CONSTANTE 18-25'!C13</f>
        <v>307.56192068491532</v>
      </c>
      <c r="E9" s="89">
        <f>+'6. PIBTRIM CONSTANTE 18-25'!C23-'6. PIBTRIM CONSTANTE 18-25'!C18</f>
        <v>1420.6669157632389</v>
      </c>
      <c r="F9" s="91">
        <f>+'6. PIBTRIM CONSTANTE 18-25'!C28-'6. PIBTRIM CONSTANTE 18-25'!C23</f>
        <v>149.65482988179292</v>
      </c>
      <c r="G9" s="329">
        <f>+'6. PIBTRIM CONSTANTE 18-25'!C33-'6. PIBTRIM CONSTANTE 18-25'!C28</f>
        <v>-344.68235725090199</v>
      </c>
      <c r="H9" s="329">
        <f>+'6. PIBTRIM CONSTANTE 18-25'!C38-'6. PIBTRIM CONSTANTE 18-25'!C33</f>
        <v>-1555.8595459932092</v>
      </c>
      <c r="I9" s="90">
        <f>+'6. PIBTRIM CONSTANTE 18-25'!C43-'6. PIBTRIM CONSTANTE 18-25'!C38</f>
        <v>34.225057750459428</v>
      </c>
      <c r="J9" s="92">
        <f t="shared" ref="J9:J22" si="1">C9/C$22*100</f>
        <v>9.6385474856000499</v>
      </c>
      <c r="K9" s="365">
        <f t="shared" ref="K9:K21" si="2">(D9/D$22*100)*-1</f>
        <v>2.4865772762880223</v>
      </c>
      <c r="L9" s="94">
        <f t="shared" ref="L9:L22" si="3">E9/E$22*100</f>
        <v>15.125924257113033</v>
      </c>
      <c r="M9" s="94">
        <f t="shared" ref="M9:M22" si="4">F9/F$22*100</f>
        <v>2.0409054448618589</v>
      </c>
      <c r="N9" s="326">
        <f t="shared" ref="N9:N22" si="5">G9/G$22*100</f>
        <v>-6.5206755334350035</v>
      </c>
      <c r="O9" s="154">
        <f t="shared" ref="O9:O22" si="6">H9/H$22*100</f>
        <v>-71.628146596290335</v>
      </c>
      <c r="P9" s="154">
        <f t="shared" ref="P9:P22" si="7">I9/I$22*100</f>
        <v>0.9686544494978282</v>
      </c>
      <c r="Q9" s="130"/>
      <c r="R9" s="130"/>
      <c r="S9" s="130"/>
      <c r="T9" s="130"/>
      <c r="U9" s="130"/>
    </row>
    <row r="10" spans="1:16349" ht="24.75" customHeight="1">
      <c r="A10" s="24" t="s">
        <v>13</v>
      </c>
      <c r="B10" s="37" t="s">
        <v>71</v>
      </c>
      <c r="C10" s="330">
        <f>+'6. PIBTRIM CONSTANTE 18-25'!D13-'6. PIBTRIM CONSTANTE 18-25'!D8</f>
        <v>-42.502822107385782</v>
      </c>
      <c r="D10" s="331">
        <f>+'6. PIBTRIM CONSTANTE 18-25'!D18-'6. PIBTRIM CONSTANTE 18-25'!D13</f>
        <v>-769.83037725601389</v>
      </c>
      <c r="E10" s="89">
        <f>+'6. PIBTRIM CONSTANTE 18-25'!D23-'6. PIBTRIM CONSTANTE 18-25'!D18</f>
        <v>337.40450549735579</v>
      </c>
      <c r="F10" s="91">
        <f>+'6. PIBTRIM CONSTANTE 18-25'!D28-'6. PIBTRIM CONSTANTE 18-25'!D23</f>
        <v>239.70539347401336</v>
      </c>
      <c r="G10" s="90">
        <f>+'6. PIBTRIM CONSTANTE 18-25'!D33-'6. PIBTRIM CONSTANTE 18-25'!D28</f>
        <v>101.95500208111116</v>
      </c>
      <c r="H10" s="90">
        <f>+'6. PIBTRIM CONSTANTE 18-25'!D38-'6. PIBTRIM CONSTANTE 18-25'!D33</f>
        <v>75.71777540764333</v>
      </c>
      <c r="I10" s="90">
        <f>+'6. PIBTRIM CONSTANTE 18-25'!D43-'6. PIBTRIM CONSTANTE 18-25'!D38</f>
        <v>42.177562250288702</v>
      </c>
      <c r="J10" s="328">
        <f t="shared" si="1"/>
        <v>-2.0347222885818885</v>
      </c>
      <c r="K10" s="365">
        <f t="shared" si="2"/>
        <v>-6.2239262858619728</v>
      </c>
      <c r="L10" s="94">
        <f t="shared" si="3"/>
        <v>3.5923656259847849</v>
      </c>
      <c r="M10" s="94">
        <f t="shared" si="4"/>
        <v>3.2689626060868378</v>
      </c>
      <c r="N10" s="93">
        <f t="shared" si="5"/>
        <v>1.9287772454732355</v>
      </c>
      <c r="O10" s="154">
        <f t="shared" si="6"/>
        <v>3.4858698722585948</v>
      </c>
      <c r="P10" s="154">
        <f t="shared" si="7"/>
        <v>1.1937301505989526</v>
      </c>
      <c r="Q10" s="130"/>
      <c r="R10" s="130"/>
      <c r="S10" s="130"/>
      <c r="T10" s="130"/>
      <c r="U10" s="130"/>
    </row>
    <row r="11" spans="1:16349" ht="24.75" customHeight="1">
      <c r="A11" s="24" t="s">
        <v>243</v>
      </c>
      <c r="B11" s="36" t="s">
        <v>72</v>
      </c>
      <c r="C11" s="89">
        <f>+'6. PIBTRIM CONSTANTE 18-25'!E13-'6. PIBTRIM CONSTANTE 18-25'!E8</f>
        <v>32.583859624401839</v>
      </c>
      <c r="D11" s="91">
        <f>+'6. PIBTRIM CONSTANTE 18-25'!E18-'6. PIBTRIM CONSTANTE 18-25'!E13</f>
        <v>32.71827216618999</v>
      </c>
      <c r="E11" s="89">
        <f>+'6. PIBTRIM CONSTANTE 18-25'!E23-'6. PIBTRIM CONSTANTE 18-25'!E18</f>
        <v>145.69213813589022</v>
      </c>
      <c r="F11" s="91">
        <f>+'6. PIBTRIM CONSTANTE 18-25'!E28-'6. PIBTRIM CONSTANTE 18-25'!E23</f>
        <v>73.333187787776751</v>
      </c>
      <c r="G11" s="90">
        <f>+'6. PIBTRIM CONSTANTE 18-25'!E33-'6. PIBTRIM CONSTANTE 18-25'!E28</f>
        <v>115.71491142314972</v>
      </c>
      <c r="H11" s="90">
        <f>+'6. PIBTRIM CONSTANTE 18-25'!E38-'6. PIBTRIM CONSTANTE 18-25'!E33</f>
        <v>89.300077684224561</v>
      </c>
      <c r="I11" s="90">
        <f>+'6. PIBTRIM CONSTANTE 18-25'!E43-'6. PIBTRIM CONSTANTE 18-25'!E38</f>
        <v>73.127158321805155</v>
      </c>
      <c r="J11" s="92">
        <f t="shared" si="1"/>
        <v>1.559875371529106</v>
      </c>
      <c r="K11" s="365">
        <f t="shared" si="2"/>
        <v>0.26452075701270367</v>
      </c>
      <c r="L11" s="94">
        <f t="shared" si="3"/>
        <v>1.5511927685853049</v>
      </c>
      <c r="M11" s="94">
        <f t="shared" si="4"/>
        <v>1.0000753224160339</v>
      </c>
      <c r="N11" s="93">
        <f t="shared" si="5"/>
        <v>2.189086200374581</v>
      </c>
      <c r="O11" s="154">
        <f t="shared" si="6"/>
        <v>4.1111674070441246</v>
      </c>
      <c r="P11" s="154">
        <f t="shared" si="7"/>
        <v>2.0696808696136628</v>
      </c>
      <c r="Q11" s="130"/>
      <c r="R11" s="130"/>
      <c r="S11" s="130"/>
      <c r="T11" s="130"/>
      <c r="U11" s="130"/>
    </row>
    <row r="12" spans="1:16349" ht="24.75" customHeight="1">
      <c r="A12" s="24" t="s">
        <v>2</v>
      </c>
      <c r="B12" s="38" t="s">
        <v>23</v>
      </c>
      <c r="C12" s="89">
        <f>SUMIFS(TABLA!$F:$F,TABLA!$D:$D,$A12,TABLA!$A:$A,"2019",TABLA!$B:$B,"B00101ENC",TABLA!$G:$G,"ENC")-SUMIFS(TABLA!$F:$F,TABLA!$D:$D,$A12,TABLA!$A:$A,"2018",TABLA!$B:$B,"B00101ENC",TABLA!$G:$G,"ENC")+SUMIFS(TABLA!$F:$F,TABLA!$D:$D,$A12,TABLA!$A:$A,"2019",TABLA!$B:$B,"B00102ENC",TABLA!$G:$G,"ENC")-SUMIFS(TABLA!$F:$F,TABLA!$D:$D,$A12,TABLA!$A:$A,"2018",TABLA!$B:$B,"B00102ENC",TABLA!$G:$G,"ENC")</f>
        <v>118.32856875284085</v>
      </c>
      <c r="D12" s="331">
        <f>SUMIFS(TABLA!$F:$F,TABLA!$D:$D,$A12,TABLA!$A:$A,"2020",TABLA!$B:$B,"B00101ENC",TABLA!$G:$G,"ENC")-SUMIFS(TABLA!$F:$F,TABLA!$D:$D,$A12,TABLA!$A:$A,"2019",TABLA!$B:$B,"B00101ENC",TABLA!$G:$G,"ENC")+SUMIFS(TABLA!$F:$F,TABLA!$D:$D,$A12,TABLA!$A:$A,"2020",TABLA!$B:$B,"B00102ENC",TABLA!$G:$G,"ENC")-SUMIFS(TABLA!$F:$F,TABLA!$D:$D,$A12,TABLA!$A:$A,"2019",TABLA!$B:$B,"B00102ENC",TABLA!$G:$G,"ENC")</f>
        <v>-6221.8999183722135</v>
      </c>
      <c r="E12" s="89">
        <f>SUMIFS(TABLA!$F:$F,TABLA!$D:$D,$A12,TABLA!$A:$A,"2021",TABLA!$B:$B,"B00101ENC",TABLA!$G:$G,"ENC")-SUMIFS(TABLA!$F:$F,TABLA!$D:$D,$A12,TABLA!$A:$A,"2020",TABLA!$B:$B,"B00101ENC",TABLA!$G:$G,"ENC")+SUMIFS(TABLA!$F:$F,TABLA!$D:$D,$A12,TABLA!$A:$A,"2021",TABLA!$B:$B,"B00102ENC",TABLA!$G:$G,"ENC")-SUMIFS(TABLA!$F:$F,TABLA!$D:$D,$A12,TABLA!$A:$A,"2020",TABLA!$B:$B,"B00102ENC",TABLA!$G:$G,"ENC")</f>
        <v>1954.5639979504058</v>
      </c>
      <c r="F12" s="91">
        <f>SUMIFS(TABLA!$F:$F,TABLA!$D:$D,$A12,TABLA!$A:$A,"2022",TABLA!$B:$B,"B00101ENC",TABLA!$G:$G,"ENC")-SUMIFS(TABLA!$F:$F,TABLA!$D:$D,$A12,TABLA!$A:$A,"2021",TABLA!$B:$B,"B00101ENC",TABLA!$G:$G,"ENC")+SUMIFS(TABLA!$F:$F,TABLA!$D:$D,$A12,TABLA!$A:$A,"2022",TABLA!$B:$B,"B00102ENC",TABLA!$G:$G,"ENC")-SUMIFS(TABLA!$F:$F,TABLA!$D:$D,$A12,TABLA!$A:$A,"2021",TABLA!$B:$B,"B00102ENC",TABLA!$G:$G,"ENC")</f>
        <v>1554.2712730420985</v>
      </c>
      <c r="G12" s="90">
        <f>SUMIFS(TABLA!$F:$F,TABLA!$D:$D,$A12,TABLA!$A:$A,"2023 (P)",TABLA!$B:$B,"B00101ENC",TABLA!$G:$G,"ENC")-SUMIFS(TABLA!$F:$F,TABLA!$D:$D,$A12,TABLA!$A:$A,"2022",TABLA!$B:$B,"B00101ENC",TABLA!$G:$G,"ENC")+SUMIFS(TABLA!$F:$F,TABLA!$D:$D,$A12,TABLA!$A:$A,"2023 (P)",TABLA!$B:$B,"B00102ENC",TABLA!$G:$G,"ENC")-SUMIFS(TABLA!$F:$F,TABLA!$D:$D,$A12,TABLA!$A:$A,"2022",TABLA!$B:$B,"B00102ENC",TABLA!$G:$G,"ENC")</f>
        <v>1989.6688167606494</v>
      </c>
      <c r="H12" s="90">
        <f>SUMIFS(TABLA!$F:$F,TABLA!$D:$D,$A12,TABLA!$A:$A,"2024 (E)",TABLA!$B:$B,"B00101ENC",TABLA!$G:$G,"ENC")-SUMIFS(TABLA!$F:$F,TABLA!$D:$D,$A12,TABLA!$A:$A,"2023 (P)",TABLA!$B:$B,"B00101ENC",TABLA!$G:$G,"ENC")+SUMIFS(TABLA!$F:$F,TABLA!$D:$D,$A12,TABLA!$A:$A,"2024 (E)",TABLA!$B:$B,"B00102ENC",TABLA!$G:$G,"ENC")-SUMIFS(TABLA!$F:$F,TABLA!$D:$D,$A12,TABLA!$A:$A,"2023 (P)",TABLA!$B:$B,"B00102ENC",TABLA!$G:$G,"ENC")</f>
        <v>563.7474143272799</v>
      </c>
      <c r="I12" s="329">
        <f>('6. PIBTRIM CONSTANTE 18-25'!F43+'6. PIBTRIM CONSTANTE 18-25'!P43)-('6. PIBTRIM CONSTANTE 18-25'!F38+'6. PIBTRIM CONSTANTE 18-25'!P38)</f>
        <v>346.28368845737532</v>
      </c>
      <c r="J12" s="92">
        <f t="shared" si="1"/>
        <v>5.6647009370128725</v>
      </c>
      <c r="K12" s="365">
        <f t="shared" si="2"/>
        <v>-50.302829810366212</v>
      </c>
      <c r="L12" s="94">
        <f t="shared" si="3"/>
        <v>20.810357910527252</v>
      </c>
      <c r="M12" s="94">
        <f t="shared" si="4"/>
        <v>21.196246766305759</v>
      </c>
      <c r="N12" s="93">
        <f t="shared" si="5"/>
        <v>37.640408625979326</v>
      </c>
      <c r="O12" s="154">
        <f t="shared" si="6"/>
        <v>25.953616790606031</v>
      </c>
      <c r="P12" s="154">
        <f t="shared" si="7"/>
        <v>9.8006915885555692</v>
      </c>
      <c r="Q12" s="131"/>
      <c r="R12" s="130"/>
      <c r="S12" s="130"/>
      <c r="T12" s="130"/>
      <c r="U12" s="130"/>
    </row>
    <row r="13" spans="1:16349" ht="24.75" customHeight="1">
      <c r="A13" s="24" t="s">
        <v>5</v>
      </c>
      <c r="B13" s="39" t="s">
        <v>73</v>
      </c>
      <c r="C13" s="89">
        <f>+'6. PIBTRIM CONSTANTE 18-25'!G13-'6. PIBTRIM CONSTANTE 18-25'!G8</f>
        <v>179.52813147764027</v>
      </c>
      <c r="D13" s="331">
        <f>+'6. PIBTRIM CONSTANTE 18-25'!G18-'6. PIBTRIM CONSTANTE 18-25'!G13</f>
        <v>-2071.6083050435846</v>
      </c>
      <c r="E13" s="89">
        <f>+'6. PIBTRIM CONSTANTE 18-25'!G23-'6. PIBTRIM CONSTANTE 18-25'!G18</f>
        <v>1984.4239466377421</v>
      </c>
      <c r="F13" s="91">
        <f>+'6. PIBTRIM CONSTANTE 18-25'!G28-'6. PIBTRIM CONSTANTE 18-25'!G23</f>
        <v>2138.2371593964999</v>
      </c>
      <c r="G13" s="90">
        <f>+'6. PIBTRIM CONSTANTE 18-25'!G33-'6. PIBTRIM CONSTANTE 18-25'!G28</f>
        <v>1211.7778768851476</v>
      </c>
      <c r="H13" s="90">
        <f>+'6. PIBTRIM CONSTANTE 18-25'!G38-'6. PIBTRIM CONSTANTE 18-25'!G33</f>
        <v>890.5084880135455</v>
      </c>
      <c r="I13" s="90">
        <f>+'6. PIBTRIM CONSTANTE 18-25'!G43-'6. PIBTRIM CONSTANTE 18-25'!G38</f>
        <v>602.24057954489763</v>
      </c>
      <c r="J13" s="92">
        <f t="shared" si="1"/>
        <v>8.5944855525613999</v>
      </c>
      <c r="K13" s="365">
        <f t="shared" si="2"/>
        <v>-16.748543269659613</v>
      </c>
      <c r="L13" s="94">
        <f t="shared" si="3"/>
        <v>21.128278541432692</v>
      </c>
      <c r="M13" s="94">
        <f t="shared" si="4"/>
        <v>29.160033554982444</v>
      </c>
      <c r="N13" s="93">
        <f t="shared" si="5"/>
        <v>22.924324925662027</v>
      </c>
      <c r="O13" s="154">
        <f t="shared" si="6"/>
        <v>40.996934902601737</v>
      </c>
      <c r="P13" s="154">
        <f t="shared" si="7"/>
        <v>17.044909647712281</v>
      </c>
      <c r="Q13" s="130"/>
      <c r="R13" s="130"/>
      <c r="S13" s="130"/>
      <c r="T13" s="130"/>
      <c r="U13" s="130"/>
    </row>
    <row r="14" spans="1:16349" ht="24.75" customHeight="1">
      <c r="A14" s="24" t="s">
        <v>8</v>
      </c>
      <c r="B14" s="38" t="s">
        <v>60</v>
      </c>
      <c r="C14" s="89">
        <f>+'6. PIBTRIM CONSTANTE 18-25'!H13-'6. PIBTRIM CONSTANTE 18-25'!H8</f>
        <v>508.62235001805038</v>
      </c>
      <c r="D14" s="331">
        <f>+'6. PIBTRIM CONSTANTE 18-25'!H18-'6. PIBTRIM CONSTANTE 18-25'!H13</f>
        <v>-1159.9216478227336</v>
      </c>
      <c r="E14" s="89">
        <f>+'6. PIBTRIM CONSTANTE 18-25'!H23-'6. PIBTRIM CONSTANTE 18-25'!H18</f>
        <v>1183.2562134934979</v>
      </c>
      <c r="F14" s="91">
        <f>+'6. PIBTRIM CONSTANTE 18-25'!H28-'6. PIBTRIM CONSTANTE 18-25'!H23</f>
        <v>1221.4159711115353</v>
      </c>
      <c r="G14" s="90">
        <f>+'6. PIBTRIM CONSTANTE 18-25'!H33-'6. PIBTRIM CONSTANTE 18-25'!H28</f>
        <v>706.90647216099751</v>
      </c>
      <c r="H14" s="90">
        <f>+'6. PIBTRIM CONSTANTE 18-25'!H38-'6. PIBTRIM CONSTANTE 18-25'!H33</f>
        <v>427.24180501271803</v>
      </c>
      <c r="I14" s="90">
        <f>+'6. PIBTRIM CONSTANTE 18-25'!H43-'6. PIBTRIM CONSTANTE 18-25'!H38</f>
        <v>1414.5777079278141</v>
      </c>
      <c r="J14" s="92">
        <f t="shared" si="1"/>
        <v>24.349094501016406</v>
      </c>
      <c r="K14" s="365">
        <f t="shared" si="2"/>
        <v>-9.3777370271573659</v>
      </c>
      <c r="L14" s="94">
        <f t="shared" si="3"/>
        <v>12.598198538638863</v>
      </c>
      <c r="M14" s="94">
        <f t="shared" si="4"/>
        <v>16.656959938090456</v>
      </c>
      <c r="N14" s="93">
        <f t="shared" si="5"/>
        <v>13.373204750632784</v>
      </c>
      <c r="O14" s="154">
        <f t="shared" si="6"/>
        <v>19.669216749240054</v>
      </c>
      <c r="P14" s="154">
        <f t="shared" si="7"/>
        <v>40.036075349685063</v>
      </c>
      <c r="Q14" s="130"/>
      <c r="R14" s="130"/>
      <c r="S14" s="130"/>
      <c r="T14" s="130"/>
      <c r="U14" s="130"/>
    </row>
    <row r="15" spans="1:16349" ht="24.75" customHeight="1">
      <c r="A15" s="24" t="s">
        <v>9</v>
      </c>
      <c r="B15" s="36" t="s">
        <v>27</v>
      </c>
      <c r="C15" s="89">
        <f>+'6. PIBTRIM CONSTANTE 18-25'!I13-'6. PIBTRIM CONSTANTE 18-25'!I8</f>
        <v>20.644072324432273</v>
      </c>
      <c r="D15" s="331">
        <f>+'6. PIBTRIM CONSTANTE 18-25'!I18-'6. PIBTRIM CONSTANTE 18-25'!I13</f>
        <v>-1268.3675462196932</v>
      </c>
      <c r="E15" s="89">
        <f>+'6. PIBTRIM CONSTANTE 18-25'!I23-'6. PIBTRIM CONSTANTE 18-25'!I18</f>
        <v>223.64434450180124</v>
      </c>
      <c r="F15" s="91">
        <f>+'6. PIBTRIM CONSTANTE 18-25'!I28-'6. PIBTRIM CONSTANTE 18-25'!I23</f>
        <v>272.64625635718926</v>
      </c>
      <c r="G15" s="90">
        <f>+'6. PIBTRIM CONSTANTE 18-25'!I33-'6. PIBTRIM CONSTANTE 18-25'!I28</f>
        <v>110.36330349221294</v>
      </c>
      <c r="H15" s="90">
        <f>+'6. PIBTRIM CONSTANTE 18-25'!I38-'6. PIBTRIM CONSTANTE 18-25'!I33</f>
        <v>112.24105420477576</v>
      </c>
      <c r="I15" s="90">
        <f>+'6. PIBTRIM CONSTANTE 18-25'!I43-'6. PIBTRIM CONSTANTE 18-25'!I38</f>
        <v>87.304638086148088</v>
      </c>
      <c r="J15" s="92">
        <f t="shared" si="1"/>
        <v>0.98828623613488453</v>
      </c>
      <c r="K15" s="365">
        <f t="shared" si="2"/>
        <v>-10.254500659209119</v>
      </c>
      <c r="L15" s="94">
        <f t="shared" si="3"/>
        <v>2.3811544971810297</v>
      </c>
      <c r="M15" s="94">
        <f t="shared" si="4"/>
        <v>3.7181909167923703</v>
      </c>
      <c r="N15" s="93">
        <f t="shared" si="5"/>
        <v>2.0878448743661413</v>
      </c>
      <c r="O15" s="154">
        <f t="shared" si="6"/>
        <v>5.1673164877936468</v>
      </c>
      <c r="P15" s="154">
        <f t="shared" si="7"/>
        <v>2.4709388881253149</v>
      </c>
      <c r="Q15" s="130"/>
      <c r="R15" s="130"/>
      <c r="S15" s="130"/>
      <c r="T15" s="130"/>
      <c r="U15" s="130"/>
    </row>
    <row r="16" spans="1:16349" ht="24.75" customHeight="1">
      <c r="A16" s="24" t="s">
        <v>12</v>
      </c>
      <c r="B16" s="38" t="s">
        <v>59</v>
      </c>
      <c r="C16" s="95">
        <f>+'6. PIBTRIM CONSTANTE 18-25'!J13-'6. PIBTRIM CONSTANTE 18-25'!J8</f>
        <v>3.0933490021989201</v>
      </c>
      <c r="D16" s="91">
        <f>+'6. PIBTRIM CONSTANTE 18-25'!J18-'6. PIBTRIM CONSTANTE 18-25'!J13</f>
        <v>23.73679490718223</v>
      </c>
      <c r="E16" s="95">
        <f>+'6. PIBTRIM CONSTANTE 18-25'!J23-'6. PIBTRIM CONSTANTE 18-25'!J18</f>
        <v>97.668253725033537</v>
      </c>
      <c r="F16" s="331">
        <f>+'6. PIBTRIM CONSTANTE 18-25'!J28-'6. PIBTRIM CONSTANTE 18-25'!J23</f>
        <v>-17.683847654134979</v>
      </c>
      <c r="G16" s="90">
        <f>+'6. PIBTRIM CONSTANTE 18-25'!J33-'6. PIBTRIM CONSTANTE 18-25'!J28</f>
        <v>125.8003738348666</v>
      </c>
      <c r="H16" s="90">
        <f>+'6. PIBTRIM CONSTANTE 18-25'!J38-'6. PIBTRIM CONSTANTE 18-25'!J33</f>
        <v>114.99120660452513</v>
      </c>
      <c r="I16" s="90">
        <f>+'6. PIBTRIM CONSTANTE 18-25'!J43-'6. PIBTRIM CONSTANTE 18-25'!J38</f>
        <v>26.560848988573071</v>
      </c>
      <c r="J16" s="92">
        <f t="shared" si="1"/>
        <v>0.1480867822196435</v>
      </c>
      <c r="K16" s="365">
        <f t="shared" si="2"/>
        <v>0.19190729039755097</v>
      </c>
      <c r="L16" s="94">
        <f t="shared" si="3"/>
        <v>1.0398796451001173</v>
      </c>
      <c r="M16" s="327">
        <f t="shared" si="4"/>
        <v>-0.24116201924080063</v>
      </c>
      <c r="N16" s="93">
        <f t="shared" si="5"/>
        <v>2.3798822379669247</v>
      </c>
      <c r="O16" s="154">
        <f t="shared" si="6"/>
        <v>5.2939270933323597</v>
      </c>
      <c r="P16" s="154">
        <f t="shared" si="7"/>
        <v>0.75173823643514015</v>
      </c>
      <c r="Q16" s="130"/>
      <c r="R16" s="130"/>
      <c r="S16" s="130"/>
      <c r="T16" s="130"/>
      <c r="U16" s="130"/>
    </row>
    <row r="17" spans="1:21" ht="24.75" customHeight="1">
      <c r="A17" s="24" t="s">
        <v>6</v>
      </c>
      <c r="B17" s="38" t="s">
        <v>58</v>
      </c>
      <c r="C17" s="89">
        <f>+'6. PIBTRIM CONSTANTE 18-25'!K13-'6. PIBTRIM CONSTANTE 18-25'!K8</f>
        <v>86.271454252660988</v>
      </c>
      <c r="D17" s="331">
        <f>+'6. PIBTRIM CONSTANTE 18-25'!K18-'6. PIBTRIM CONSTANTE 18-25'!K13</f>
        <v>-37.251330463766863</v>
      </c>
      <c r="E17" s="89">
        <f>+'6. PIBTRIM CONSTANTE 18-25'!K23-'6. PIBTRIM CONSTANTE 18-25'!K18</f>
        <v>251.87307488998886</v>
      </c>
      <c r="F17" s="91">
        <f>+'6. PIBTRIM CONSTANTE 18-25'!K28-'6. PIBTRIM CONSTANTE 18-25'!K23</f>
        <v>124.41985637086509</v>
      </c>
      <c r="G17" s="90">
        <f>+'6. PIBTRIM CONSTANTE 18-25'!K33-'6. PIBTRIM CONSTANTE 18-25'!K28</f>
        <v>57.604203716278789</v>
      </c>
      <c r="H17" s="90">
        <f>+'6. PIBTRIM CONSTANTE 18-25'!K38-'6. PIBTRIM CONSTANTE 18-25'!K33</f>
        <v>215.10746565922545</v>
      </c>
      <c r="I17" s="90">
        <f>+'6. PIBTRIM CONSTANTE 18-25'!K43-'6. PIBTRIM CONSTANTE 18-25'!K38</f>
        <v>249.80615679545554</v>
      </c>
      <c r="J17" s="92">
        <f t="shared" si="1"/>
        <v>4.1300422450244412</v>
      </c>
      <c r="K17" s="365">
        <f t="shared" si="2"/>
        <v>-0.30116963646352163</v>
      </c>
      <c r="L17" s="94">
        <f t="shared" si="3"/>
        <v>2.6817074508596876</v>
      </c>
      <c r="M17" s="94">
        <f t="shared" si="4"/>
        <v>1.6967655672509783</v>
      </c>
      <c r="N17" s="93">
        <f t="shared" si="5"/>
        <v>1.0897520975299697</v>
      </c>
      <c r="O17" s="154">
        <f t="shared" si="6"/>
        <v>9.9030462768152336</v>
      </c>
      <c r="P17" s="154">
        <f t="shared" si="7"/>
        <v>7.0701369463320169</v>
      </c>
      <c r="Q17" s="130"/>
      <c r="R17" s="130"/>
      <c r="S17" s="130"/>
      <c r="T17" s="130"/>
      <c r="U17" s="130"/>
    </row>
    <row r="18" spans="1:21" ht="24.75" customHeight="1">
      <c r="A18" s="24" t="s">
        <v>98</v>
      </c>
      <c r="B18" s="38" t="s">
        <v>116</v>
      </c>
      <c r="C18" s="89">
        <f>SUMIFS(TABLA!$F:$F,TABLA!$D:$D,$A18,TABLA!$A:$A,"2019",TABLA!$B:$B,"B001_ENC",TABLA!$G:$G,"ENC")-SUMIFS(TABLA!$F:$F,TABLA!$D:$D,$A18,TABLA!$A:$A,"2018",TABLA!$B:$B,"B001_ENC",TABLA!$G:$G,"ENC")</f>
        <v>550.28284821192392</v>
      </c>
      <c r="D18" s="331">
        <f>SUMIFS(TABLA!$F:$F,TABLA!$D:$D,$A18,TABLA!$A:$A,"2020",TABLA!$B:$B,"B001_ENC",TABLA!$G:$G,"ENC")-SUMIFS(TABLA!$F:$F,TABLA!$D:$D,$A18,TABLA!$A:$A,"2019",TABLA!$B:$B,"B001_ENC",TABLA!$G:$G,"ENC")</f>
        <v>-598.7872131262302</v>
      </c>
      <c r="E18" s="89">
        <f>SUMIFS(TABLA!$F:$F,TABLA!$D:$D,$A18,TABLA!$A:$A,"2021",TABLA!$B:$B,"B001_ENC",TABLA!$G:$G,"ENC")-SUMIFS(TABLA!$F:$F,TABLA!$D:$D,$A18,TABLA!$A:$A,"2020",TABLA!$B:$B,"B001_ENC",TABLA!$G:$G,"ENC")</f>
        <v>776.50264970845456</v>
      </c>
      <c r="F18" s="91">
        <f>SUMIFS(TABLA!$F:$F,TABLA!$D:$D,$A18,TABLA!$A:$A,"2022",TABLA!$B:$B,"B001_ENC",TABLA!$G:$G,"ENC")-SUMIFS(TABLA!$F:$F,TABLA!$D:$D,$A18,TABLA!$A:$A,"2021",TABLA!$B:$B,"B001_ENC",TABLA!$G:$G,"ENC")</f>
        <v>700.53754102475796</v>
      </c>
      <c r="G18" s="90">
        <f>SUMIFS(TABLA!$F:$F,TABLA!$D:$D,$A18,TABLA!$A:$A,"2023 (P)",TABLA!$B:$B,"B001_ENC",TABLA!$G:$G,"ENC")-SUMIFS(TABLA!$F:$F,TABLA!$D:$D,$A18,TABLA!$A:$A,"2022",TABLA!$B:$B,"B001_ENC",TABLA!$G:$G,"ENC")</f>
        <v>455.254624942183</v>
      </c>
      <c r="H18" s="90">
        <f>SUMIFS(TABLA!$F:$F,TABLA!$D:$D,$A18,TABLA!$A:$A,"2024 (E)",TABLA!$B:$B,"B001_ENC",TABLA!$G:$G,"ENC")-SUMIFS(TABLA!$F:$F,TABLA!$D:$D,$A18,TABLA!$A:$A,"2023 (P)",TABLA!$B:$B,"B001_ENC",TABLA!$G:$G,"ENC")</f>
        <v>497.41881124756947</v>
      </c>
      <c r="I18" s="329">
        <f>('6. PIBTRIM CONSTANTE 18-25'!L43+'6. PIBTRIM CONSTANTE 18-25'!Q43)-('6. PIBTRIM CONSTANTE 18-25'!L38+'6. PIBTRIM CONSTANTE 18-25'!Q38)</f>
        <v>416.44288905219582</v>
      </c>
      <c r="J18" s="92">
        <f t="shared" si="1"/>
        <v>26.343492520383922</v>
      </c>
      <c r="K18" s="365">
        <f t="shared" si="2"/>
        <v>-4.8410761454987332</v>
      </c>
      <c r="L18" s="94">
        <f t="shared" si="3"/>
        <v>8.2674694079347972</v>
      </c>
      <c r="M18" s="94">
        <f t="shared" si="4"/>
        <v>9.553523150150653</v>
      </c>
      <c r="N18" s="93">
        <f t="shared" si="5"/>
        <v>8.6124735771803227</v>
      </c>
      <c r="O18" s="154">
        <f t="shared" si="6"/>
        <v>22.900002525002268</v>
      </c>
      <c r="P18" s="154">
        <f t="shared" si="7"/>
        <v>11.786371856062825</v>
      </c>
      <c r="Q18" s="130"/>
      <c r="R18" s="130"/>
      <c r="S18" s="130"/>
      <c r="T18" s="130"/>
      <c r="U18" s="130"/>
    </row>
    <row r="19" spans="1:21" ht="24.75" customHeight="1">
      <c r="A19" s="24"/>
      <c r="B19" s="39" t="s">
        <v>244</v>
      </c>
      <c r="C19" s="89">
        <f>SUMIFS(TABLA!$F:$F,TABLA!$D:$D,$B19,TABLA!$A:$A,"2019",TABLA!$B:$B,"B001_ENC",TABLA!$G:$G,"ENC")-SUMIFS(TABLA!$F:$F,TABLA!$D:$D,$B19,TABLA!$A:$A,"2018",TABLA!$B:$B,"B001_ENC",TABLA!$G:$G,"ENC")</f>
        <v>102.59505233864547</v>
      </c>
      <c r="D19" s="331">
        <f>SUMIFS(TABLA!$F:$F,TABLA!$D:$D,$B19,TABLA!$A:$A,"2020",TABLA!$B:$B,"B001_ENC",TABLA!$G:$G,"ENC")-SUMIFS(TABLA!$F:$F,TABLA!$D:$D,$B19,TABLA!$A:$A,"2019",TABLA!$B:$B,"B001_ENC",TABLA!$G:$G,"ENC")</f>
        <v>-465.08365153885325</v>
      </c>
      <c r="E19" s="89">
        <f>SUMIFS(TABLA!$F:$F,TABLA!$D:$D,$B19,TABLA!$A:$A,"2021",TABLA!$B:$B,"B001_ENC",TABLA!$G:$G,"ENC")-SUMIFS(TABLA!$F:$F,TABLA!$D:$D,$B19,TABLA!$A:$A,"2020",TABLA!$B:$B,"B001_ENC",TABLA!$G:$G,"ENC")</f>
        <v>150.81952368919383</v>
      </c>
      <c r="F19" s="91">
        <f>SUMIFS(TABLA!$F:$F,TABLA!$D:$D,$B19,TABLA!$A:$A,"2022",TABLA!$B:$B,"B001_ENC",TABLA!$G:$G,"ENC")-SUMIFS(TABLA!$F:$F,TABLA!$D:$D,$B19,TABLA!$A:$A,"2021",TABLA!$B:$B,"B001_ENC",TABLA!$G:$G,"ENC")</f>
        <v>299.32928204713244</v>
      </c>
      <c r="G19" s="90">
        <f>SUMIFS(TABLA!$F:$F,TABLA!$D:$D,$B19,TABLA!$A:$A,"2023 (P)",TABLA!$B:$B,"B001_ENC",TABLA!$G:$G,"ENC")-SUMIFS(TABLA!$F:$F,TABLA!$D:$D,$B19,TABLA!$A:$A,"2022",TABLA!$B:$B,"B001_ENC",TABLA!$G:$G,"ENC")</f>
        <v>153.4490711722442</v>
      </c>
      <c r="H19" s="90">
        <f>SUMIFS(TABLA!$F:$F,TABLA!$D:$D,$B19,TABLA!$A:$A,"2024 (E)",TABLA!$B:$B,"B001_ENC",TABLA!$G:$G,"ENC")-SUMIFS(TABLA!$F:$F,TABLA!$D:$D,$B19,TABLA!$A:$A,"2023 (P)",TABLA!$B:$B,"B001_ENC",TABLA!$G:$G,"ENC")</f>
        <v>152.1997168398957</v>
      </c>
      <c r="I19" s="329">
        <f>('6. PIBTRIM CONSTANTE 18-25'!M43+'6. PIBTRIM CONSTANTE 18-25'!N43+'6. PIBTRIM CONSTANTE 18-25'!O43+'6. PIBTRIM CONSTANTE 18-25'!R43)-('6. PIBTRIM CONSTANTE 18-25'!M38+'6. PIBTRIM CONSTANTE 18-25'!N38+'6. PIBTRIM CONSTANTE 18-25'!O38+'6. PIBTRIM CONSTANTE 18-25'!R38)</f>
        <v>67.411068764892207</v>
      </c>
      <c r="J19" s="92">
        <f t="shared" si="1"/>
        <v>4.9114959746494593</v>
      </c>
      <c r="K19" s="365">
        <f t="shared" si="2"/>
        <v>-3.7601093038898084</v>
      </c>
      <c r="L19" s="94">
        <f t="shared" si="3"/>
        <v>1.6057843443133983</v>
      </c>
      <c r="M19" s="94">
        <f t="shared" si="4"/>
        <v>4.0820784870031535</v>
      </c>
      <c r="N19" s="93">
        <f t="shared" si="5"/>
        <v>2.9029382646725557</v>
      </c>
      <c r="O19" s="154">
        <f t="shared" si="6"/>
        <v>7.0069201669245729</v>
      </c>
      <c r="P19" s="154">
        <f t="shared" si="7"/>
        <v>1.9079012862627049</v>
      </c>
      <c r="Q19" s="130"/>
      <c r="R19" s="130"/>
      <c r="S19" s="130"/>
      <c r="T19" s="130"/>
      <c r="U19" s="130"/>
    </row>
    <row r="20" spans="1:21" ht="24.75" customHeight="1">
      <c r="A20" s="24"/>
      <c r="B20" s="70" t="s">
        <v>74</v>
      </c>
      <c r="C20" s="95">
        <f>+'6. PIBTRIM CONSTANTE 18-25'!S13-'6. PIBTRIM CONSTANTE 18-25'!S8</f>
        <v>267.36907964216789</v>
      </c>
      <c r="D20" s="91">
        <f>+'6. PIBTRIM CONSTANTE 18-25'!S18-'6. PIBTRIM CONSTANTE 18-25'!S13</f>
        <v>674.27579455939122</v>
      </c>
      <c r="E20" s="95">
        <f>+'6. PIBTRIM CONSTANTE 18-25'!S23-'6. PIBTRIM CONSTANTE 18-25'!S18</f>
        <v>420.8802090635063</v>
      </c>
      <c r="F20" s="91">
        <f>+'6. PIBTRIM CONSTANTE 18-25'!S28-'6. PIBTRIM CONSTANTE 18-25'!S23</f>
        <v>116.48909050533075</v>
      </c>
      <c r="G20" s="90">
        <f>+'6. PIBTRIM CONSTANTE 18-25'!S33-'6. PIBTRIM CONSTANTE 18-25'!S28</f>
        <v>211.37081874597334</v>
      </c>
      <c r="H20" s="90">
        <f>+'6. PIBTRIM CONSTANTE 18-25'!S38-'6. PIBTRIM CONSTANTE 18-25'!S33</f>
        <v>205.5073217646077</v>
      </c>
      <c r="I20" s="90">
        <f>'6. PIBTRIM CONSTANTE 18-25'!S43-'6. PIBTRIM CONSTANTE 18-25'!S38</f>
        <v>129.49516236586896</v>
      </c>
      <c r="J20" s="92">
        <f t="shared" si="1"/>
        <v>12.799663614125272</v>
      </c>
      <c r="K20" s="365">
        <f t="shared" si="2"/>
        <v>5.4513863906451583</v>
      </c>
      <c r="L20" s="94">
        <f t="shared" si="3"/>
        <v>4.481136354324347</v>
      </c>
      <c r="M20" s="94">
        <f t="shared" si="4"/>
        <v>1.5886103994580087</v>
      </c>
      <c r="N20" s="93">
        <f t="shared" si="5"/>
        <v>3.9986976335888063</v>
      </c>
      <c r="O20" s="154">
        <f t="shared" si="6"/>
        <v>9.4610780310310698</v>
      </c>
      <c r="P20" s="154">
        <f t="shared" si="7"/>
        <v>3.6650358964685417</v>
      </c>
      <c r="Q20" s="130"/>
      <c r="R20" s="130"/>
      <c r="S20" s="130"/>
      <c r="T20" s="130"/>
      <c r="U20" s="130"/>
    </row>
    <row r="21" spans="1:21" ht="24.75" customHeight="1">
      <c r="A21" s="69" t="s">
        <v>11</v>
      </c>
      <c r="B21" s="71" t="s">
        <v>523</v>
      </c>
      <c r="C21" s="333">
        <f>+'6. PIBTRIM CONSTANTE 18-25'!U13-'6. PIBTRIM CONSTANTE 18-25'!U8</f>
        <v>-35.7893802301096</v>
      </c>
      <c r="D21" s="332">
        <f>+'6. PIBTRIM CONSTANTE 18-25'!U18-'6. PIBTRIM CONSTANTE 18-25'!U13</f>
        <v>-806.36357036334721</v>
      </c>
      <c r="E21" s="96">
        <f>+'6. PIBTRIM CONSTANTE 18-25'!U23-'6. PIBTRIM CONSTANTE 18-25'!U18</f>
        <v>318.0544383579329</v>
      </c>
      <c r="F21" s="85">
        <f>+'6. PIBTRIM CONSTANTE 18-25'!U28-'6. PIBTRIM CONSTANTE 18-25'!U23</f>
        <v>295.6041611474609</v>
      </c>
      <c r="G21" s="90">
        <f>+'6. PIBTRIM CONSTANTE 18-25'!U33-'6. PIBTRIM CONSTANTE 18-25'!U28</f>
        <v>109.38781867415946</v>
      </c>
      <c r="H21" s="90">
        <f>+'6. PIBTRIM CONSTANTE 18-25'!U38-'6. PIBTRIM CONSTANTE 18-25'!U33</f>
        <v>73.349017227830245</v>
      </c>
      <c r="I21" s="90">
        <f>+'6. PIBTRIM CONSTANTE 18-25'!U43-'6. PIBTRIM CONSTANTE 18-25'!U38</f>
        <v>76.65880596755369</v>
      </c>
      <c r="J21" s="328">
        <f t="shared" si="1"/>
        <v>-1.7133321045070486</v>
      </c>
      <c r="K21" s="365">
        <f t="shared" si="2"/>
        <v>-6.519289923885295</v>
      </c>
      <c r="L21" s="94">
        <f t="shared" si="3"/>
        <v>3.3863443224171439</v>
      </c>
      <c r="M21" s="94">
        <f t="shared" si="4"/>
        <v>4.0312774568398551</v>
      </c>
      <c r="N21" s="93">
        <f t="shared" si="5"/>
        <v>2.069390724182619</v>
      </c>
      <c r="O21" s="154">
        <f t="shared" si="6"/>
        <v>3.3768177675285997</v>
      </c>
      <c r="P21" s="154">
        <f t="shared" si="7"/>
        <v>2.1696353015697909</v>
      </c>
      <c r="Q21" s="130"/>
      <c r="R21" s="130"/>
      <c r="S21" s="130"/>
      <c r="T21" s="130"/>
      <c r="U21" s="130"/>
    </row>
    <row r="22" spans="1:21" ht="24.75" customHeight="1">
      <c r="A22" s="40"/>
      <c r="B22" s="41" t="s">
        <v>25</v>
      </c>
      <c r="C22" s="86">
        <f>+'6. PIBTRIM CONSTANTE 18-25'!V13-'6. PIBTRIM CONSTANTE 18-25'!V8</f>
        <v>2088.8758306672098</v>
      </c>
      <c r="D22" s="334">
        <f>+'6. PIBTRIM CONSTANTE 18-25'!V18-'6. PIBTRIM CONSTANTE 18-25'!V13</f>
        <v>-12368.886485765914</v>
      </c>
      <c r="E22" s="86">
        <f>+'6. PIBTRIM CONSTANTE 18-25'!V23-'6. PIBTRIM CONSTANTE 18-25'!V18</f>
        <v>9392.26517080544</v>
      </c>
      <c r="F22" s="87">
        <f>+'6. PIBTRIM CONSTANTE 18-25'!V28-'6. PIBTRIM CONSTANTE 18-25'!V23</f>
        <v>7332.7664570919151</v>
      </c>
      <c r="G22" s="88">
        <f>+'6. PIBTRIM CONSTANTE 18-25'!V33-'6. PIBTRIM CONSTANTE 18-25'!V28</f>
        <v>5285.9915431082336</v>
      </c>
      <c r="H22" s="88">
        <f>+'6. PIBTRIM CONSTANTE 18-25'!V38-'6. PIBTRIM CONSTANTE 18-25'!V33</f>
        <v>2172.1343074285105</v>
      </c>
      <c r="I22" s="88">
        <f>+'6. PIBTRIM CONSTANTE 18-25'!V43-'6. PIBTRIM CONSTANTE 18-25'!V38</f>
        <v>3533.257682159252</v>
      </c>
      <c r="J22" s="100">
        <f t="shared" si="1"/>
        <v>100</v>
      </c>
      <c r="K22" s="97">
        <f t="shared" ref="K22" si="8">D22/D$22*100</f>
        <v>100</v>
      </c>
      <c r="L22" s="98">
        <f t="shared" si="3"/>
        <v>100</v>
      </c>
      <c r="M22" s="98">
        <f t="shared" si="4"/>
        <v>100</v>
      </c>
      <c r="N22" s="98">
        <f t="shared" si="5"/>
        <v>100</v>
      </c>
      <c r="O22" s="98">
        <f t="shared" si="6"/>
        <v>100</v>
      </c>
      <c r="P22" s="98">
        <f t="shared" si="7"/>
        <v>100</v>
      </c>
      <c r="Q22" s="130"/>
      <c r="R22" s="130"/>
      <c r="S22" s="130"/>
      <c r="T22" s="130"/>
      <c r="U22" s="130"/>
    </row>
    <row r="23" spans="1:21" s="21" customFormat="1" ht="15" customHeight="1">
      <c r="A23" s="132" t="s">
        <v>518</v>
      </c>
      <c r="B23" s="25"/>
      <c r="C23" s="25"/>
      <c r="D23" s="25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7"/>
      <c r="R23" s="28"/>
      <c r="S23" s="28"/>
    </row>
    <row r="24" spans="1:21" s="21" customFormat="1" ht="15" customHeight="1">
      <c r="A24" s="133" t="s">
        <v>133</v>
      </c>
      <c r="B24" s="25"/>
      <c r="C24" s="25"/>
      <c r="D24" s="25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7"/>
      <c r="R24" s="28"/>
      <c r="S24" s="28"/>
    </row>
    <row r="25" spans="1:21" s="21" customFormat="1" ht="15" customHeight="1">
      <c r="A25" s="133" t="s">
        <v>132</v>
      </c>
      <c r="B25" s="25"/>
      <c r="C25" s="25"/>
      <c r="D25" s="25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7"/>
      <c r="R25" s="28"/>
      <c r="S25" s="28"/>
    </row>
    <row r="26" spans="1:21" ht="15" customHeight="1">
      <c r="A26" s="134" t="s">
        <v>519</v>
      </c>
    </row>
    <row r="27" spans="1:21" ht="15" customHeight="1">
      <c r="A27" s="134" t="s">
        <v>520</v>
      </c>
    </row>
    <row r="28" spans="1:21" s="73" customFormat="1" ht="15" customHeight="1">
      <c r="A28" s="72" t="s">
        <v>32</v>
      </c>
      <c r="J28" s="8"/>
      <c r="K28" s="8"/>
      <c r="L28" s="8"/>
      <c r="M28" s="8"/>
      <c r="N28" s="8"/>
      <c r="O28" s="8"/>
      <c r="P28" s="8"/>
    </row>
    <row r="29" spans="1:21" ht="15" customHeight="1">
      <c r="A29" s="126" t="s">
        <v>24</v>
      </c>
      <c r="B29" s="31"/>
      <c r="C29" s="31"/>
      <c r="D29" s="31"/>
      <c r="E29" s="224"/>
      <c r="F29" s="224"/>
      <c r="G29" s="224"/>
      <c r="H29" s="224"/>
      <c r="I29" s="224"/>
    </row>
    <row r="30" spans="1:21" ht="15" customHeight="1">
      <c r="A30" s="127" t="s">
        <v>28</v>
      </c>
    </row>
    <row r="31" spans="1:21">
      <c r="A31" s="29"/>
    </row>
    <row r="34" ht="14.25" customHeight="1"/>
    <row r="36" ht="13.15" customHeight="1"/>
  </sheetData>
  <mergeCells count="4">
    <mergeCell ref="A6:A7"/>
    <mergeCell ref="J6:P6"/>
    <mergeCell ref="B6:B7"/>
    <mergeCell ref="C6:I6"/>
  </mergeCells>
  <printOptions horizontalCentered="1"/>
  <pageMargins left="0.39370078740157483" right="0.39370078740157483" top="0.9055118110236221" bottom="0.9055118110236221" header="0.31496062992125984" footer="0"/>
  <pageSetup paperSize="5" scale="75" orientation="landscape" r:id="rId1"/>
  <headerFooter alignWithMargins="0"/>
  <ignoredErrors>
    <ignoredError sqref="K8:K21" 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53"/>
  <sheetViews>
    <sheetView zoomScale="90" zoomScaleNormal="90" zoomScaleSheetLayoutView="106" workbookViewId="0">
      <pane ySplit="7" topLeftCell="A8" activePane="bottomLeft" state="frozen"/>
      <selection pane="bottomLeft"/>
    </sheetView>
  </sheetViews>
  <sheetFormatPr baseColWidth="10" defaultColWidth="21.85546875" defaultRowHeight="12.75"/>
  <cols>
    <col min="1" max="1" width="12.7109375" style="395" customWidth="1"/>
    <col min="2" max="22" width="20.7109375" style="395" customWidth="1"/>
    <col min="23" max="48" width="21.85546875" style="379"/>
    <col min="49" max="49" width="21.85546875" style="395"/>
    <col min="50" max="87" width="21.85546875" style="379"/>
    <col min="88" max="16384" width="21.85546875" style="395"/>
  </cols>
  <sheetData>
    <row r="1" spans="1:44" s="374" customFormat="1" ht="17.25" customHeight="1">
      <c r="A1" s="281" t="s">
        <v>467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</row>
    <row r="2" spans="1:44" s="374" customFormat="1" ht="17.25" customHeight="1">
      <c r="A2" s="281" t="s">
        <v>468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</row>
    <row r="3" spans="1:44" s="378" customFormat="1" ht="17.25" customHeight="1">
      <c r="A3" s="281" t="s">
        <v>459</v>
      </c>
      <c r="B3" s="376"/>
      <c r="C3" s="376"/>
      <c r="D3" s="376"/>
      <c r="E3" s="377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376"/>
      <c r="R3" s="376"/>
      <c r="S3" s="376"/>
      <c r="T3" s="376"/>
      <c r="U3" s="376"/>
      <c r="V3" s="376"/>
    </row>
    <row r="4" spans="1:44" s="378" customFormat="1">
      <c r="A4" s="281" t="s">
        <v>531</v>
      </c>
      <c r="B4" s="376"/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6"/>
      <c r="S4" s="376"/>
      <c r="T4" s="376"/>
      <c r="U4" s="376"/>
      <c r="V4" s="376"/>
    </row>
    <row r="5" spans="1:44" s="379" customFormat="1" ht="13.5" thickBot="1"/>
    <row r="6" spans="1:44" s="382" customFormat="1" ht="20.100000000000001" customHeight="1" thickTop="1">
      <c r="A6" s="380"/>
      <c r="B6" s="381" t="s">
        <v>18</v>
      </c>
      <c r="C6" s="381" t="s">
        <v>19</v>
      </c>
      <c r="D6" s="381" t="s">
        <v>13</v>
      </c>
      <c r="E6" s="381" t="s">
        <v>81</v>
      </c>
      <c r="F6" s="381" t="s">
        <v>2</v>
      </c>
      <c r="G6" s="381" t="s">
        <v>5</v>
      </c>
      <c r="H6" s="381" t="s">
        <v>8</v>
      </c>
      <c r="I6" s="381" t="s">
        <v>9</v>
      </c>
      <c r="J6" s="381" t="s">
        <v>12</v>
      </c>
      <c r="K6" s="381" t="s">
        <v>6</v>
      </c>
      <c r="L6" s="381" t="s">
        <v>83</v>
      </c>
      <c r="M6" s="381" t="s">
        <v>16</v>
      </c>
      <c r="N6" s="381" t="s">
        <v>47</v>
      </c>
      <c r="O6" s="381" t="s">
        <v>84</v>
      </c>
      <c r="P6" s="381" t="s">
        <v>108</v>
      </c>
      <c r="Q6" s="381" t="s">
        <v>498</v>
      </c>
      <c r="R6" s="381" t="s">
        <v>54</v>
      </c>
      <c r="S6" s="381" t="s">
        <v>15</v>
      </c>
      <c r="T6" s="485" t="s">
        <v>42</v>
      </c>
      <c r="U6" s="485" t="s">
        <v>41</v>
      </c>
      <c r="V6" s="487" t="s">
        <v>532</v>
      </c>
    </row>
    <row r="7" spans="1:44" s="382" customFormat="1" ht="110.1" customHeight="1" thickBot="1">
      <c r="A7" s="383" t="s">
        <v>80</v>
      </c>
      <c r="B7" s="384" t="s">
        <v>64</v>
      </c>
      <c r="C7" s="384" t="s">
        <v>26</v>
      </c>
      <c r="D7" s="384" t="s">
        <v>22</v>
      </c>
      <c r="E7" s="384" t="s">
        <v>82</v>
      </c>
      <c r="F7" s="384" t="s">
        <v>23</v>
      </c>
      <c r="G7" s="384" t="s">
        <v>61</v>
      </c>
      <c r="H7" s="384" t="s">
        <v>60</v>
      </c>
      <c r="I7" s="384" t="s">
        <v>27</v>
      </c>
      <c r="J7" s="384" t="s">
        <v>59</v>
      </c>
      <c r="K7" s="384" t="s">
        <v>58</v>
      </c>
      <c r="L7" s="384" t="s">
        <v>533</v>
      </c>
      <c r="M7" s="384" t="s">
        <v>48</v>
      </c>
      <c r="N7" s="384" t="s">
        <v>46</v>
      </c>
      <c r="O7" s="384" t="s">
        <v>85</v>
      </c>
      <c r="P7" s="384" t="s">
        <v>23</v>
      </c>
      <c r="Q7" s="384" t="s">
        <v>55</v>
      </c>
      <c r="R7" s="384" t="s">
        <v>53</v>
      </c>
      <c r="S7" s="384" t="s">
        <v>86</v>
      </c>
      <c r="T7" s="486"/>
      <c r="U7" s="486"/>
      <c r="V7" s="488"/>
    </row>
    <row r="8" spans="1:44" s="378" customFormat="1" ht="17.25" customHeight="1" thickTop="1">
      <c r="A8" s="385">
        <v>2018</v>
      </c>
      <c r="B8" s="386">
        <f>SUM(B9:B12)</f>
        <v>1646.6831965358538</v>
      </c>
      <c r="C8" s="386">
        <f t="shared" ref="C8:V8" si="0">SUM(C9:C12)</f>
        <v>848.58902994085668</v>
      </c>
      <c r="D8" s="386">
        <f t="shared" si="0"/>
        <v>3868.1527893538137</v>
      </c>
      <c r="E8" s="386">
        <f t="shared" si="0"/>
        <v>1398.0004914566043</v>
      </c>
      <c r="F8" s="386">
        <f t="shared" si="0"/>
        <v>12007.03093340705</v>
      </c>
      <c r="G8" s="386">
        <f t="shared" si="0"/>
        <v>12336.748211076037</v>
      </c>
      <c r="H8" s="386">
        <f t="shared" si="0"/>
        <v>6886.9803996026085</v>
      </c>
      <c r="I8" s="386">
        <f t="shared" si="0"/>
        <v>2001.8111444924609</v>
      </c>
      <c r="J8" s="386">
        <f t="shared" si="0"/>
        <v>1592.3111151123094</v>
      </c>
      <c r="K8" s="386">
        <f t="shared" si="0"/>
        <v>4125.5827261491868</v>
      </c>
      <c r="L8" s="386">
        <f t="shared" si="0"/>
        <v>4718.4562755678216</v>
      </c>
      <c r="M8" s="386">
        <f t="shared" si="0"/>
        <v>651.84146966235232</v>
      </c>
      <c r="N8" s="386">
        <f t="shared" si="0"/>
        <v>621.61517875686104</v>
      </c>
      <c r="O8" s="386">
        <f t="shared" si="0"/>
        <v>894.84136166087865</v>
      </c>
      <c r="P8" s="386">
        <f t="shared" si="0"/>
        <v>917.142528569717</v>
      </c>
      <c r="Q8" s="386">
        <f t="shared" si="0"/>
        <v>4521.2683719200613</v>
      </c>
      <c r="R8" s="386">
        <f t="shared" si="0"/>
        <v>303.23538699999995</v>
      </c>
      <c r="S8" s="386">
        <f t="shared" si="0"/>
        <v>5676.8786371143169</v>
      </c>
      <c r="T8" s="387">
        <f t="shared" si="0"/>
        <v>65017.169247378799</v>
      </c>
      <c r="U8" s="386">
        <f t="shared" si="0"/>
        <v>2299.3019338699996</v>
      </c>
      <c r="V8" s="388">
        <f t="shared" si="0"/>
        <v>67316.471181248795</v>
      </c>
      <c r="X8" s="389"/>
      <c r="Y8" s="389"/>
      <c r="Z8" s="389"/>
      <c r="AA8" s="389"/>
      <c r="AB8" s="389"/>
      <c r="AC8" s="389"/>
      <c r="AD8" s="389"/>
      <c r="AE8" s="389"/>
      <c r="AF8" s="389"/>
      <c r="AG8" s="389"/>
      <c r="AH8" s="389"/>
      <c r="AI8" s="389"/>
      <c r="AJ8" s="389"/>
      <c r="AK8" s="389"/>
      <c r="AL8" s="389"/>
      <c r="AM8" s="389"/>
      <c r="AN8" s="389"/>
      <c r="AO8" s="389"/>
      <c r="AP8" s="389"/>
      <c r="AQ8" s="389"/>
      <c r="AR8" s="389"/>
    </row>
    <row r="9" spans="1:44" s="378" customFormat="1" ht="17.25" customHeight="1">
      <c r="A9" s="390" t="s">
        <v>9</v>
      </c>
      <c r="B9" s="391">
        <f>SUMIFS(TABLA!$F:$F,TABLA!$D:$D,'6. PIBTRIM CONSTANTE 18-25'!B$6,TABLA!$A:$A,'6. PIBTRIM CONSTANTE 18-25'!$A$8,TABLA!$B:$B,"B00101",TABLA!$I:$I,"0311",TABLA!$H:$H,$A9)</f>
        <v>384.30420938163167</v>
      </c>
      <c r="C9" s="391">
        <f>SUMIFS(TABLA!$F:$F,TABLA!$D:$D,'6. PIBTRIM CONSTANTE 18-25'!C$6,TABLA!$A:$A,'6. PIBTRIM CONSTANTE 18-25'!$A$8,TABLA!$B:$B,"B00101",TABLA!$I:$I,"0311",TABLA!$H:$H,$A9)</f>
        <v>293.88412288375855</v>
      </c>
      <c r="D9" s="391">
        <f>SUMIFS(TABLA!$F:$F,TABLA!$D:$D,'6. PIBTRIM CONSTANTE 18-25'!D$6,TABLA!$A:$A,'6. PIBTRIM CONSTANTE 18-25'!$A$8,TABLA!$B:$B,"B00101",TABLA!$I:$I,"0311",TABLA!$H:$H,$A9)</f>
        <v>1008.2813574077003</v>
      </c>
      <c r="E9" s="391">
        <f>SUMIFS(TABLA!$F:$F,TABLA!$D:$D,'6. PIBTRIM CONSTANTE 18-25'!E$6,TABLA!$A:$A,'6. PIBTRIM CONSTANTE 18-25'!$A$8,TABLA!$B:$B,"B00101",TABLA!$I:$I,"0311",TABLA!$H:$H,$A9)</f>
        <v>344.50321288076242</v>
      </c>
      <c r="F9" s="391">
        <f>SUMIFS(TABLA!$F:$F,TABLA!$D:$D,'6. PIBTRIM CONSTANTE 18-25'!F$6,TABLA!$A:$A,'6. PIBTRIM CONSTANTE 18-25'!$A$8,TABLA!$B:$B,"B00101",TABLA!$I:$I,"0311",TABLA!$H:$H,$A9)</f>
        <v>4040.282555490016</v>
      </c>
      <c r="G9" s="391">
        <f>SUMIFS(TABLA!$F:$F,TABLA!$D:$D,'6. PIBTRIM CONSTANTE 18-25'!G$6,TABLA!$A:$A,'6. PIBTRIM CONSTANTE 18-25'!$A$8,TABLA!$B:$B,"B00101",TABLA!$I:$I,"0311",TABLA!$H:$H,$A9)</f>
        <v>2940.2892449687038</v>
      </c>
      <c r="H9" s="391">
        <f>SUMIFS(TABLA!$F:$F,TABLA!$D:$D,'6. PIBTRIM CONSTANTE 18-25'!H$6,TABLA!$A:$A,'6. PIBTRIM CONSTANTE 18-25'!$A$8,TABLA!$B:$B,"B00101",TABLA!$I:$I,"0311",TABLA!$H:$H,$A9)</f>
        <v>1700.5742777038417</v>
      </c>
      <c r="I9" s="391">
        <f>SUMIFS(TABLA!$F:$F,TABLA!$D:$D,'6. PIBTRIM CONSTANTE 18-25'!I$6,TABLA!$A:$A,'6. PIBTRIM CONSTANTE 18-25'!$A$8,TABLA!$B:$B,"B00101",TABLA!$I:$I,"0311",TABLA!$H:$H,$A9)</f>
        <v>502.25508340373227</v>
      </c>
      <c r="J9" s="391">
        <f>SUMIFS(TABLA!$F:$F,TABLA!$D:$D,'6. PIBTRIM CONSTANTE 18-25'!J$6,TABLA!$A:$A,'6. PIBTRIM CONSTANTE 18-25'!$A$8,TABLA!$B:$B,"B00101",TABLA!$I:$I,"0311",TABLA!$H:$H,$A9)</f>
        <v>389.12619410057067</v>
      </c>
      <c r="K9" s="391">
        <f>SUMIFS(TABLA!$F:$F,TABLA!$D:$D,'6. PIBTRIM CONSTANTE 18-25'!K$6,TABLA!$A:$A,'6. PIBTRIM CONSTANTE 18-25'!$A$8,TABLA!$B:$B,"B00101",TABLA!$I:$I,"0311",TABLA!$H:$H,$A9)</f>
        <v>1001.3247556068877</v>
      </c>
      <c r="L9" s="391">
        <f>SUMIFS(TABLA!$F:$F,TABLA!$D:$D,'6. PIBTRIM CONSTANTE 18-25'!L$6,TABLA!$A:$A,'6. PIBTRIM CONSTANTE 18-25'!$A$8,TABLA!$B:$B,"B00101",TABLA!$I:$I,"0311",TABLA!$H:$H,$A9)</f>
        <v>1100.8815635475592</v>
      </c>
      <c r="M9" s="391">
        <f>SUMIFS(TABLA!$F:$F,TABLA!$D:$D,'6. PIBTRIM CONSTANTE 18-25'!M$6,TABLA!$A:$A,'6. PIBTRIM CONSTANTE 18-25'!$A$8,TABLA!$B:$B,"B00101",TABLA!$I:$I,"0311",TABLA!$H:$H,$A9)</f>
        <v>166.74076323525969</v>
      </c>
      <c r="N9" s="391">
        <f>SUMIFS(TABLA!$F:$F,TABLA!$D:$D,'6. PIBTRIM CONSTANTE 18-25'!N$6,TABLA!$A:$A,'6. PIBTRIM CONSTANTE 18-25'!$A$8,TABLA!$B:$B,"B00101",TABLA!$I:$I,"0311",TABLA!$H:$H,$A9)</f>
        <v>150.03467202134431</v>
      </c>
      <c r="O9" s="391">
        <f>SUMIFS(TABLA!$F:$F,TABLA!$D:$D,'6. PIBTRIM CONSTANTE 18-25'!O$6,TABLA!$A:$A,'6. PIBTRIM CONSTANTE 18-25'!$A$8,TABLA!$B:$B,"B00101",TABLA!$I:$I,"0311",TABLA!$H:$H,$A9)</f>
        <v>200.86932507717708</v>
      </c>
      <c r="P9" s="391">
        <f>SUMIFS(TABLA!$F:$F,TABLA!$D:$D,'6. PIBTRIM CONSTANTE 18-25'!P$6,TABLA!$A:$A,'6. PIBTRIM CONSTANTE 18-25'!$A$8,TABLA!$B:$B,"B00102",TABLA!$I:$I,"0311",TABLA!$H:$H,$A9)</f>
        <v>356.35762354247089</v>
      </c>
      <c r="Q9" s="391">
        <f>SUMIFS(TABLA!$F:$F,TABLA!$D:$D,'6. PIBTRIM CONSTANTE 18-25'!Q$6,TABLA!$A:$A,'6. PIBTRIM CONSTANTE 18-25'!$A$8,TABLA!$B:$B,"B00102",TABLA!$I:$I,"0311",TABLA!$H:$H,$A9)</f>
        <v>1109.3483841210025</v>
      </c>
      <c r="R9" s="391">
        <f>SUMIFS(TABLA!$F:$F,TABLA!$D:$D,'6. PIBTRIM CONSTANTE 18-25'!R$6,TABLA!$A:$A,'6. PIBTRIM CONSTANTE 18-25'!$A$8,TABLA!$B:$B,"B00102",TABLA!$I:$I,"0311",TABLA!$H:$H,$A9)</f>
        <v>74.342650999457902</v>
      </c>
      <c r="S9" s="391">
        <f>SUMIFS(TABLA!$F:$F,TABLA!$D:$D,'6. PIBTRIM CONSTANTE 18-25'!S$6,TABLA!$A:$A,'6. PIBTRIM CONSTANTE 18-25'!$A$8,TABLA!$B:$B,"B00103",TABLA!$I:$I,"0311",TABLA!$H:$H,$A9)</f>
        <v>1281.4119489084699</v>
      </c>
      <c r="T9" s="392">
        <f>SUMIFS(TABLA!$F:$F,TABLA!$D:$D,"VAB",TABLA!$A:$A,'6. PIBTRIM CONSTANTE 18-25'!$A$8,TABLA!$B:$B,"B00101",TABLA!$I:$I,"0311",TABLA!$H:$H,$A9)</f>
        <v>17044.811945280351</v>
      </c>
      <c r="U9" s="391">
        <f>SUMIFS(TABLA!$F:$F,TABLA!$D:$D,"IMP",TABLA!$A:$A,'6. PIBTRIM CONSTANTE 18-25'!$A$8,TABLA!$B:$B,"B00101",TABLA!$I:$I,"0311",TABLA!$H:$H,$A9)</f>
        <v>556.08455216645666</v>
      </c>
      <c r="V9" s="393">
        <f>SUMIFS(TABLA!$F:$F,TABLA!$D:$D,"PIB",TABLA!$A:$A,'6. PIBTRIM CONSTANTE 18-25'!$A$8,TABLA!$B:$B,"B00101",TABLA!$I:$I,"0311",TABLA!$H:$H,$A9)</f>
        <v>17600.896497446804</v>
      </c>
    </row>
    <row r="10" spans="1:44" s="378" customFormat="1" ht="17.25" customHeight="1">
      <c r="A10" s="394" t="s">
        <v>92</v>
      </c>
      <c r="B10" s="391">
        <f>SUMIFS(TABLA!$F:$F,TABLA!$D:$D,'6. PIBTRIM CONSTANTE 18-25'!B$6,TABLA!$A:$A,'6. PIBTRIM CONSTANTE 18-25'!$A$8,TABLA!$B:$B,"B00101",TABLA!$I:$I,"0311",TABLA!$H:$H,$A10)</f>
        <v>441.96983121595565</v>
      </c>
      <c r="C10" s="391">
        <f>SUMIFS(TABLA!$F:$F,TABLA!$D:$D,'6. PIBTRIM CONSTANTE 18-25'!C$6,TABLA!$A:$A,'6. PIBTRIM CONSTANTE 18-25'!$A$8,TABLA!$B:$B,"B00101",TABLA!$I:$I,"0311",TABLA!$H:$H,$A10)</f>
        <v>181.57962938695897</v>
      </c>
      <c r="D10" s="391">
        <f>SUMIFS(TABLA!$F:$F,TABLA!$D:$D,'6. PIBTRIM CONSTANTE 18-25'!D$6,TABLA!$A:$A,'6. PIBTRIM CONSTANTE 18-25'!$A$8,TABLA!$B:$B,"B00101",TABLA!$I:$I,"0311",TABLA!$H:$H,$A10)</f>
        <v>984.73477020821372</v>
      </c>
      <c r="E10" s="391">
        <f>SUMIFS(TABLA!$F:$F,TABLA!$D:$D,'6. PIBTRIM CONSTANTE 18-25'!E$6,TABLA!$A:$A,'6. PIBTRIM CONSTANTE 18-25'!$A$8,TABLA!$B:$B,"B00101",TABLA!$I:$I,"0311",TABLA!$H:$H,$A10)</f>
        <v>373.15125497761403</v>
      </c>
      <c r="F10" s="391">
        <f>SUMIFS(TABLA!$F:$F,TABLA!$D:$D,'6. PIBTRIM CONSTANTE 18-25'!F$6,TABLA!$A:$A,'6. PIBTRIM CONSTANTE 18-25'!$A$8,TABLA!$B:$B,"B00101",TABLA!$I:$I,"0311",TABLA!$H:$H,$A10)</f>
        <v>2495.7850817385365</v>
      </c>
      <c r="G10" s="391">
        <f>SUMIFS(TABLA!$F:$F,TABLA!$D:$D,'6. PIBTRIM CONSTANTE 18-25'!G$6,TABLA!$A:$A,'6. PIBTRIM CONSTANTE 18-25'!$A$8,TABLA!$B:$B,"B00101",TABLA!$I:$I,"0311",TABLA!$H:$H,$A10)</f>
        <v>3006.3859948348386</v>
      </c>
      <c r="H10" s="391">
        <f>SUMIFS(TABLA!$F:$F,TABLA!$D:$D,'6. PIBTRIM CONSTANTE 18-25'!H$6,TABLA!$A:$A,'6. PIBTRIM CONSTANTE 18-25'!$A$8,TABLA!$B:$B,"B00101",TABLA!$I:$I,"0311",TABLA!$H:$H,$A10)</f>
        <v>1728.8531954438574</v>
      </c>
      <c r="I10" s="391">
        <f>SUMIFS(TABLA!$F:$F,TABLA!$D:$D,'6. PIBTRIM CONSTANTE 18-25'!I$6,TABLA!$A:$A,'6. PIBTRIM CONSTANTE 18-25'!$A$8,TABLA!$B:$B,"B00101",TABLA!$I:$I,"0311",TABLA!$H:$H,$A10)</f>
        <v>470.09643809085583</v>
      </c>
      <c r="J10" s="391">
        <f>SUMIFS(TABLA!$F:$F,TABLA!$D:$D,'6. PIBTRIM CONSTANTE 18-25'!J$6,TABLA!$A:$A,'6. PIBTRIM CONSTANTE 18-25'!$A$8,TABLA!$B:$B,"B00101",TABLA!$I:$I,"0311",TABLA!$H:$H,$A10)</f>
        <v>394.08693072379486</v>
      </c>
      <c r="K10" s="391">
        <f>SUMIFS(TABLA!$F:$F,TABLA!$D:$D,'6. PIBTRIM CONSTANTE 18-25'!K$6,TABLA!$A:$A,'6. PIBTRIM CONSTANTE 18-25'!$A$8,TABLA!$B:$B,"B00101",TABLA!$I:$I,"0311",TABLA!$H:$H,$A10)</f>
        <v>987.85798108042263</v>
      </c>
      <c r="L10" s="391">
        <f>SUMIFS(TABLA!$F:$F,TABLA!$D:$D,'6. PIBTRIM CONSTANTE 18-25'!L$6,TABLA!$A:$A,'6. PIBTRIM CONSTANTE 18-25'!$A$8,TABLA!$B:$B,"B00101",TABLA!$I:$I,"0311",TABLA!$H:$H,$A10)</f>
        <v>1176.4279359500185</v>
      </c>
      <c r="M10" s="391">
        <f>SUMIFS(TABLA!$F:$F,TABLA!$D:$D,'6. PIBTRIM CONSTANTE 18-25'!M$6,TABLA!$A:$A,'6. PIBTRIM CONSTANTE 18-25'!$A$8,TABLA!$B:$B,"B00101",TABLA!$I:$I,"0311",TABLA!$H:$H,$A10)</f>
        <v>165.31902233436</v>
      </c>
      <c r="N10" s="391">
        <f>SUMIFS(TABLA!$F:$F,TABLA!$D:$D,'6. PIBTRIM CONSTANTE 18-25'!N$6,TABLA!$A:$A,'6. PIBTRIM CONSTANTE 18-25'!$A$8,TABLA!$B:$B,"B00101",TABLA!$I:$I,"0311",TABLA!$H:$H,$A10)</f>
        <v>156.33848784681044</v>
      </c>
      <c r="O10" s="391">
        <f>SUMIFS(TABLA!$F:$F,TABLA!$D:$D,'6. PIBTRIM CONSTANTE 18-25'!O$6,TABLA!$A:$A,'6. PIBTRIM CONSTANTE 18-25'!$A$8,TABLA!$B:$B,"B00101",TABLA!$I:$I,"0311",TABLA!$H:$H,$A10)</f>
        <v>217.74607493942918</v>
      </c>
      <c r="P10" s="391">
        <f>SUMIFS(TABLA!$F:$F,TABLA!$D:$D,'6. PIBTRIM CONSTANTE 18-25'!P$6,TABLA!$A:$A,'6. PIBTRIM CONSTANTE 18-25'!$A$8,TABLA!$B:$B,"B00102",TABLA!$I:$I,"0311",TABLA!$H:$H,$A10)</f>
        <v>184.18989890906582</v>
      </c>
      <c r="Q10" s="391">
        <f>SUMIFS(TABLA!$F:$F,TABLA!$D:$D,'6. PIBTRIM CONSTANTE 18-25'!Q$6,TABLA!$A:$A,'6. PIBTRIM CONSTANTE 18-25'!$A$8,TABLA!$B:$B,"B00102",TABLA!$I:$I,"0311",TABLA!$H:$H,$A10)</f>
        <v>1116.9846727837305</v>
      </c>
      <c r="R10" s="391">
        <f>SUMIFS(TABLA!$F:$F,TABLA!$D:$D,'6. PIBTRIM CONSTANTE 18-25'!R$6,TABLA!$A:$A,'6. PIBTRIM CONSTANTE 18-25'!$A$8,TABLA!$B:$B,"B00102",TABLA!$I:$I,"0311",TABLA!$H:$H,$A10)</f>
        <v>74.758867520777002</v>
      </c>
      <c r="S10" s="391">
        <f>SUMIFS(TABLA!$F:$F,TABLA!$D:$D,'6. PIBTRIM CONSTANTE 18-25'!S$6,TABLA!$A:$A,'6. PIBTRIM CONSTANTE 18-25'!$A$8,TABLA!$B:$B,"B00103",TABLA!$I:$I,"0311",TABLA!$H:$H,$A10)</f>
        <v>1236.8201590399049</v>
      </c>
      <c r="T10" s="392">
        <f>SUMIFS(TABLA!$F:$F,TABLA!$D:$D,"VAB",TABLA!$A:$A,'6. PIBTRIM CONSTANTE 18-25'!$A$8,TABLA!$B:$B,"B00101",TABLA!$I:$I,"0311",TABLA!$H:$H,$A10)</f>
        <v>15393.086227025138</v>
      </c>
      <c r="U10" s="391">
        <f>SUMIFS(TABLA!$F:$F,TABLA!$D:$D,"IMP",TABLA!$A:$A,'6. PIBTRIM CONSTANTE 18-25'!$A$8,TABLA!$B:$B,"B00101",TABLA!$I:$I,"0311",TABLA!$H:$H,$A10)</f>
        <v>567.46975802931934</v>
      </c>
      <c r="V10" s="393">
        <f>SUMIFS(TABLA!$F:$F,TABLA!$D:$D,"PIB",TABLA!$A:$A,'6. PIBTRIM CONSTANTE 18-25'!$A$8,TABLA!$B:$B,"B00101",TABLA!$I:$I,"0311",TABLA!$H:$H,$A10)</f>
        <v>15960.555985054458</v>
      </c>
    </row>
    <row r="11" spans="1:44" s="378" customFormat="1" ht="17.25" customHeight="1">
      <c r="A11" s="394" t="s">
        <v>93</v>
      </c>
      <c r="B11" s="391">
        <f>SUMIFS(TABLA!$F:$F,TABLA!$D:$D,'6. PIBTRIM CONSTANTE 18-25'!B$6,TABLA!$A:$A,'6. PIBTRIM CONSTANTE 18-25'!$A$8,TABLA!$B:$B,"B00101",TABLA!$I:$I,"0311",TABLA!$H:$H,$A11)</f>
        <v>405.58103558117853</v>
      </c>
      <c r="C11" s="391">
        <f>SUMIFS(TABLA!$F:$F,TABLA!$D:$D,'6. PIBTRIM CONSTANTE 18-25'!C$6,TABLA!$A:$A,'6. PIBTRIM CONSTANTE 18-25'!$A$8,TABLA!$B:$B,"B00101",TABLA!$I:$I,"0311",TABLA!$H:$H,$A11)</f>
        <v>197.18549857232603</v>
      </c>
      <c r="D11" s="391">
        <f>SUMIFS(TABLA!$F:$F,TABLA!$D:$D,'6. PIBTRIM CONSTANTE 18-25'!D$6,TABLA!$A:$A,'6. PIBTRIM CONSTANTE 18-25'!$A$8,TABLA!$B:$B,"B00101",TABLA!$I:$I,"0311",TABLA!$H:$H,$A11)</f>
        <v>978.21210507337355</v>
      </c>
      <c r="E11" s="391">
        <f>SUMIFS(TABLA!$F:$F,TABLA!$D:$D,'6. PIBTRIM CONSTANTE 18-25'!E$6,TABLA!$A:$A,'6. PIBTRIM CONSTANTE 18-25'!$A$8,TABLA!$B:$B,"B00101",TABLA!$I:$I,"0311",TABLA!$H:$H,$A11)</f>
        <v>342.89820606309246</v>
      </c>
      <c r="F11" s="391">
        <f>SUMIFS(TABLA!$F:$F,TABLA!$D:$D,'6. PIBTRIM CONSTANTE 18-25'!F$6,TABLA!$A:$A,'6. PIBTRIM CONSTANTE 18-25'!$A$8,TABLA!$B:$B,"B00101",TABLA!$I:$I,"0311",TABLA!$H:$H,$A11)</f>
        <v>2823.1750975202849</v>
      </c>
      <c r="G11" s="391">
        <f>SUMIFS(TABLA!$F:$F,TABLA!$D:$D,'6. PIBTRIM CONSTANTE 18-25'!G$6,TABLA!$A:$A,'6. PIBTRIM CONSTANTE 18-25'!$A$8,TABLA!$B:$B,"B00101",TABLA!$I:$I,"0311",TABLA!$H:$H,$A11)</f>
        <v>2998.2995292543924</v>
      </c>
      <c r="H11" s="391">
        <f>SUMIFS(TABLA!$F:$F,TABLA!$D:$D,'6. PIBTRIM CONSTANTE 18-25'!H$6,TABLA!$A:$A,'6. PIBTRIM CONSTANTE 18-25'!$A$8,TABLA!$B:$B,"B00101",TABLA!$I:$I,"0311",TABLA!$H:$H,$A11)</f>
        <v>1739.5286718123327</v>
      </c>
      <c r="I11" s="391">
        <f>SUMIFS(TABLA!$F:$F,TABLA!$D:$D,'6. PIBTRIM CONSTANTE 18-25'!I$6,TABLA!$A:$A,'6. PIBTRIM CONSTANTE 18-25'!$A$8,TABLA!$B:$B,"B00101",TABLA!$I:$I,"0311",TABLA!$H:$H,$A11)</f>
        <v>482.47906272624982</v>
      </c>
      <c r="J11" s="391">
        <f>SUMIFS(TABLA!$F:$F,TABLA!$D:$D,'6. PIBTRIM CONSTANTE 18-25'!J$6,TABLA!$A:$A,'6. PIBTRIM CONSTANTE 18-25'!$A$8,TABLA!$B:$B,"B00101",TABLA!$I:$I,"0311",TABLA!$H:$H,$A11)</f>
        <v>395.72274431336541</v>
      </c>
      <c r="K11" s="391">
        <f>SUMIFS(TABLA!$F:$F,TABLA!$D:$D,'6. PIBTRIM CONSTANTE 18-25'!K$6,TABLA!$A:$A,'6. PIBTRIM CONSTANTE 18-25'!$A$8,TABLA!$B:$B,"B00101",TABLA!$I:$I,"0311",TABLA!$H:$H,$A11)</f>
        <v>1042.5449386534606</v>
      </c>
      <c r="L11" s="391">
        <f>SUMIFS(TABLA!$F:$F,TABLA!$D:$D,'6. PIBTRIM CONSTANTE 18-25'!L$6,TABLA!$A:$A,'6. PIBTRIM CONSTANTE 18-25'!$A$8,TABLA!$B:$B,"B00101",TABLA!$I:$I,"0311",TABLA!$H:$H,$A11)</f>
        <v>1171.876404843895</v>
      </c>
      <c r="M11" s="391">
        <f>SUMIFS(TABLA!$F:$F,TABLA!$D:$D,'6. PIBTRIM CONSTANTE 18-25'!M$6,TABLA!$A:$A,'6. PIBTRIM CONSTANTE 18-25'!$A$8,TABLA!$B:$B,"B00101",TABLA!$I:$I,"0311",TABLA!$H:$H,$A11)</f>
        <v>156.532793334883</v>
      </c>
      <c r="N11" s="391">
        <f>SUMIFS(TABLA!$F:$F,TABLA!$D:$D,'6. PIBTRIM CONSTANTE 18-25'!N$6,TABLA!$A:$A,'6. PIBTRIM CONSTANTE 18-25'!$A$8,TABLA!$B:$B,"B00101",TABLA!$I:$I,"0311",TABLA!$H:$H,$A11)</f>
        <v>160.17197261287964</v>
      </c>
      <c r="O11" s="391">
        <f>SUMIFS(TABLA!$F:$F,TABLA!$D:$D,'6. PIBTRIM CONSTANTE 18-25'!O$6,TABLA!$A:$A,'6. PIBTRIM CONSTANTE 18-25'!$A$8,TABLA!$B:$B,"B00101",TABLA!$I:$I,"0311",TABLA!$H:$H,$A11)</f>
        <v>226.07580067149317</v>
      </c>
      <c r="P11" s="391">
        <f>SUMIFS(TABLA!$F:$F,TABLA!$D:$D,'6. PIBTRIM CONSTANTE 18-25'!P$6,TABLA!$A:$A,'6. PIBTRIM CONSTANTE 18-25'!$A$8,TABLA!$B:$B,"B00102",TABLA!$I:$I,"0311",TABLA!$H:$H,$A11)</f>
        <v>191.03935154138293</v>
      </c>
      <c r="Q11" s="391">
        <f>SUMIFS(TABLA!$F:$F,TABLA!$D:$D,'6. PIBTRIM CONSTANTE 18-25'!Q$6,TABLA!$A:$A,'6. PIBTRIM CONSTANTE 18-25'!$A$8,TABLA!$B:$B,"B00102",TABLA!$I:$I,"0311",TABLA!$H:$H,$A11)</f>
        <v>1135.2600711736545</v>
      </c>
      <c r="R11" s="391">
        <f>SUMIFS(TABLA!$F:$F,TABLA!$D:$D,'6. PIBTRIM CONSTANTE 18-25'!R$6,TABLA!$A:$A,'6. PIBTRIM CONSTANTE 18-25'!$A$8,TABLA!$B:$B,"B00102",TABLA!$I:$I,"0311",TABLA!$H:$H,$A11)</f>
        <v>76.022089318338999</v>
      </c>
      <c r="S11" s="391">
        <f>SUMIFS(TABLA!$F:$F,TABLA!$D:$D,'6. PIBTRIM CONSTANTE 18-25'!S$6,TABLA!$A:$A,'6. PIBTRIM CONSTANTE 18-25'!$A$8,TABLA!$B:$B,"B00103",TABLA!$I:$I,"0311",TABLA!$H:$H,$A11)</f>
        <v>1341.3816894989247</v>
      </c>
      <c r="T11" s="392">
        <f>SUMIFS(TABLA!$F:$F,TABLA!$D:$D,"VAB",TABLA!$A:$A,'6. PIBTRIM CONSTANTE 18-25'!$A$8,TABLA!$B:$B,"B00101",TABLA!$I:$I,"0311",TABLA!$H:$H,$A11)</f>
        <v>15863.987062565513</v>
      </c>
      <c r="U11" s="391">
        <f>SUMIFS(TABLA!$F:$F,TABLA!$D:$D,"IMP",TABLA!$A:$A,'6. PIBTRIM CONSTANTE 18-25'!$A$8,TABLA!$B:$B,"B00101",TABLA!$I:$I,"0311",TABLA!$H:$H,$A11)</f>
        <v>593.60150111604344</v>
      </c>
      <c r="V11" s="393">
        <f>SUMIFS(TABLA!$F:$F,TABLA!$D:$D,"PIB",TABLA!$A:$A,'6. PIBTRIM CONSTANTE 18-25'!$A$8,TABLA!$B:$B,"B00101",TABLA!$I:$I,"0311",TABLA!$H:$H,$A11)</f>
        <v>16457.588563681558</v>
      </c>
    </row>
    <row r="12" spans="1:44" s="378" customFormat="1" ht="17.25" customHeight="1">
      <c r="A12" s="394" t="s">
        <v>94</v>
      </c>
      <c r="B12" s="391">
        <f>SUMIFS(TABLA!$F:$F,TABLA!$D:$D,'6. PIBTRIM CONSTANTE 18-25'!B$6,TABLA!$A:$A,'6. PIBTRIM CONSTANTE 18-25'!$A$8,TABLA!$B:$B,"B00101",TABLA!$I:$I,"0311",TABLA!$H:$H,$A12)</f>
        <v>414.82812035708787</v>
      </c>
      <c r="C12" s="391">
        <f>SUMIFS(TABLA!$F:$F,TABLA!$D:$D,'6. PIBTRIM CONSTANTE 18-25'!C$6,TABLA!$A:$A,'6. PIBTRIM CONSTANTE 18-25'!$A$8,TABLA!$B:$B,"B00101",TABLA!$I:$I,"0311",TABLA!$H:$H,$A12)</f>
        <v>175.93977909781313</v>
      </c>
      <c r="D12" s="391">
        <f>SUMIFS(TABLA!$F:$F,TABLA!$D:$D,'6. PIBTRIM CONSTANTE 18-25'!D$6,TABLA!$A:$A,'6. PIBTRIM CONSTANTE 18-25'!$A$8,TABLA!$B:$B,"B00101",TABLA!$I:$I,"0311",TABLA!$H:$H,$A12)</f>
        <v>896.92455666452622</v>
      </c>
      <c r="E12" s="391">
        <f>SUMIFS(TABLA!$F:$F,TABLA!$D:$D,'6. PIBTRIM CONSTANTE 18-25'!E$6,TABLA!$A:$A,'6. PIBTRIM CONSTANTE 18-25'!$A$8,TABLA!$B:$B,"B00101",TABLA!$I:$I,"0311",TABLA!$H:$H,$A12)</f>
        <v>337.44781753513541</v>
      </c>
      <c r="F12" s="391">
        <f>SUMIFS(TABLA!$F:$F,TABLA!$D:$D,'6. PIBTRIM CONSTANTE 18-25'!F$6,TABLA!$A:$A,'6. PIBTRIM CONSTANTE 18-25'!$A$8,TABLA!$B:$B,"B00101",TABLA!$I:$I,"0311",TABLA!$H:$H,$A12)</f>
        <v>2647.7881986582124</v>
      </c>
      <c r="G12" s="391">
        <f>SUMIFS(TABLA!$F:$F,TABLA!$D:$D,'6. PIBTRIM CONSTANTE 18-25'!G$6,TABLA!$A:$A,'6. PIBTRIM CONSTANTE 18-25'!$A$8,TABLA!$B:$B,"B00101",TABLA!$I:$I,"0311",TABLA!$H:$H,$A12)</f>
        <v>3391.7734420181027</v>
      </c>
      <c r="H12" s="391">
        <f>SUMIFS(TABLA!$F:$F,TABLA!$D:$D,'6. PIBTRIM CONSTANTE 18-25'!H$6,TABLA!$A:$A,'6. PIBTRIM CONSTANTE 18-25'!$A$8,TABLA!$B:$B,"B00101",TABLA!$I:$I,"0311",TABLA!$H:$H,$A12)</f>
        <v>1718.0242546425768</v>
      </c>
      <c r="I12" s="391">
        <f>SUMIFS(TABLA!$F:$F,TABLA!$D:$D,'6. PIBTRIM CONSTANTE 18-25'!I$6,TABLA!$A:$A,'6. PIBTRIM CONSTANTE 18-25'!$A$8,TABLA!$B:$B,"B00101",TABLA!$I:$I,"0311",TABLA!$H:$H,$A12)</f>
        <v>546.98056027162306</v>
      </c>
      <c r="J12" s="391">
        <f>SUMIFS(TABLA!$F:$F,TABLA!$D:$D,'6. PIBTRIM CONSTANTE 18-25'!J$6,TABLA!$A:$A,'6. PIBTRIM CONSTANTE 18-25'!$A$8,TABLA!$B:$B,"B00101",TABLA!$I:$I,"0311",TABLA!$H:$H,$A12)</f>
        <v>413.37524597457832</v>
      </c>
      <c r="K12" s="391">
        <f>SUMIFS(TABLA!$F:$F,TABLA!$D:$D,'6. PIBTRIM CONSTANTE 18-25'!K$6,TABLA!$A:$A,'6. PIBTRIM CONSTANTE 18-25'!$A$8,TABLA!$B:$B,"B00101",TABLA!$I:$I,"0311",TABLA!$H:$H,$A12)</f>
        <v>1093.8550508084159</v>
      </c>
      <c r="L12" s="391">
        <f>SUMIFS(TABLA!$F:$F,TABLA!$D:$D,'6. PIBTRIM CONSTANTE 18-25'!L$6,TABLA!$A:$A,'6. PIBTRIM CONSTANTE 18-25'!$A$8,TABLA!$B:$B,"B00101",TABLA!$I:$I,"0311",TABLA!$H:$H,$A12)</f>
        <v>1269.2703712263494</v>
      </c>
      <c r="M12" s="391">
        <f>SUMIFS(TABLA!$F:$F,TABLA!$D:$D,'6. PIBTRIM CONSTANTE 18-25'!M$6,TABLA!$A:$A,'6. PIBTRIM CONSTANTE 18-25'!$A$8,TABLA!$B:$B,"B00101",TABLA!$I:$I,"0311",TABLA!$H:$H,$A12)</f>
        <v>163.24889075784964</v>
      </c>
      <c r="N12" s="391">
        <f>SUMIFS(TABLA!$F:$F,TABLA!$D:$D,'6. PIBTRIM CONSTANTE 18-25'!N$6,TABLA!$A:$A,'6. PIBTRIM CONSTANTE 18-25'!$A$8,TABLA!$B:$B,"B00101",TABLA!$I:$I,"0311",TABLA!$H:$H,$A12)</f>
        <v>155.07004627582663</v>
      </c>
      <c r="O12" s="391">
        <f>SUMIFS(TABLA!$F:$F,TABLA!$D:$D,'6. PIBTRIM CONSTANTE 18-25'!O$6,TABLA!$A:$A,'6. PIBTRIM CONSTANTE 18-25'!$A$8,TABLA!$B:$B,"B00101",TABLA!$I:$I,"0311",TABLA!$H:$H,$A12)</f>
        <v>250.15016097277916</v>
      </c>
      <c r="P12" s="391">
        <f>SUMIFS(TABLA!$F:$F,TABLA!$D:$D,'6. PIBTRIM CONSTANTE 18-25'!P$6,TABLA!$A:$A,'6. PIBTRIM CONSTANTE 18-25'!$A$8,TABLA!$B:$B,"B00102",TABLA!$I:$I,"0311",TABLA!$H:$H,$A12)</f>
        <v>185.55565457679737</v>
      </c>
      <c r="Q12" s="391">
        <f>SUMIFS(TABLA!$F:$F,TABLA!$D:$D,'6. PIBTRIM CONSTANTE 18-25'!Q$6,TABLA!$A:$A,'6. PIBTRIM CONSTANTE 18-25'!$A$8,TABLA!$B:$B,"B00102",TABLA!$I:$I,"0311",TABLA!$H:$H,$A12)</f>
        <v>1159.6752438416738</v>
      </c>
      <c r="R12" s="391">
        <f>SUMIFS(TABLA!$F:$F,TABLA!$D:$D,'6. PIBTRIM CONSTANTE 18-25'!R$6,TABLA!$A:$A,'6. PIBTRIM CONSTANTE 18-25'!$A$8,TABLA!$B:$B,"B00102",TABLA!$I:$I,"0311",TABLA!$H:$H,$A12)</f>
        <v>78.111779161426085</v>
      </c>
      <c r="S12" s="391">
        <f>SUMIFS(TABLA!$F:$F,TABLA!$D:$D,'6. PIBTRIM CONSTANTE 18-25'!S$6,TABLA!$A:$A,'6. PIBTRIM CONSTANTE 18-25'!$A$8,TABLA!$B:$B,"B00103",TABLA!$I:$I,"0311",TABLA!$H:$H,$A12)</f>
        <v>1817.2648396670172</v>
      </c>
      <c r="T12" s="392">
        <f>SUMIFS(TABLA!$F:$F,TABLA!$D:$D,"VAB",TABLA!$A:$A,'6. PIBTRIM CONSTANTE 18-25'!$A$8,TABLA!$B:$B,"B00101",TABLA!$I:$I,"0311",TABLA!$H:$H,$A12)</f>
        <v>16715.284012507789</v>
      </c>
      <c r="U12" s="391">
        <f>SUMIFS(TABLA!$F:$F,TABLA!$D:$D,"IMP",TABLA!$A:$A,'6. PIBTRIM CONSTANTE 18-25'!$A$8,TABLA!$B:$B,"B00101",TABLA!$I:$I,"0311",TABLA!$H:$H,$A12)</f>
        <v>582.14612255818042</v>
      </c>
      <c r="V12" s="393">
        <f>SUMIFS(TABLA!$F:$F,TABLA!$D:$D,"PIB",TABLA!$A:$A,'6. PIBTRIM CONSTANTE 18-25'!$A$8,TABLA!$B:$B,"B00101",TABLA!$I:$I,"0311",TABLA!$H:$H,$A12)</f>
        <v>17297.430135065973</v>
      </c>
    </row>
    <row r="13" spans="1:44" s="378" customFormat="1" ht="17.25" customHeight="1">
      <c r="A13" s="422">
        <f>+A8+1</f>
        <v>2019</v>
      </c>
      <c r="B13" s="423">
        <f>SUM(B14:B17)</f>
        <v>1743.1951750414689</v>
      </c>
      <c r="C13" s="423">
        <f t="shared" ref="C13:V13" si="1">SUM(C14:C17)</f>
        <v>1049.9263187949382</v>
      </c>
      <c r="D13" s="423">
        <f t="shared" si="1"/>
        <v>3825.6499672464279</v>
      </c>
      <c r="E13" s="423">
        <f t="shared" si="1"/>
        <v>1430.5843510810062</v>
      </c>
      <c r="F13" s="423">
        <f t="shared" si="1"/>
        <v>12118.352967111563</v>
      </c>
      <c r="G13" s="423">
        <f t="shared" si="1"/>
        <v>12516.276342553678</v>
      </c>
      <c r="H13" s="423">
        <f t="shared" si="1"/>
        <v>7395.6027496206589</v>
      </c>
      <c r="I13" s="423">
        <f t="shared" si="1"/>
        <v>2022.4552168168932</v>
      </c>
      <c r="J13" s="423">
        <f t="shared" si="1"/>
        <v>1595.4044641145083</v>
      </c>
      <c r="K13" s="423">
        <f t="shared" si="1"/>
        <v>4211.8541804018478</v>
      </c>
      <c r="L13" s="423">
        <f t="shared" si="1"/>
        <v>4996.6385090570147</v>
      </c>
      <c r="M13" s="423">
        <f t="shared" si="1"/>
        <v>681.43768060758111</v>
      </c>
      <c r="N13" s="423">
        <f t="shared" si="1"/>
        <v>647.23498149427451</v>
      </c>
      <c r="O13" s="423">
        <f t="shared" si="1"/>
        <v>890.14352396311983</v>
      </c>
      <c r="P13" s="423">
        <f t="shared" si="1"/>
        <v>924.14906361803219</v>
      </c>
      <c r="Q13" s="423">
        <f t="shared" si="1"/>
        <v>4793.3689866428031</v>
      </c>
      <c r="R13" s="423">
        <f t="shared" si="1"/>
        <v>355.31226335375811</v>
      </c>
      <c r="S13" s="423">
        <f t="shared" si="1"/>
        <v>5944.2477167564848</v>
      </c>
      <c r="T13" s="424">
        <f t="shared" si="1"/>
        <v>67141.834458276106</v>
      </c>
      <c r="U13" s="423">
        <f t="shared" si="1"/>
        <v>2263.51255363989</v>
      </c>
      <c r="V13" s="425">
        <f t="shared" si="1"/>
        <v>69405.347011916005</v>
      </c>
      <c r="X13" s="389"/>
      <c r="Y13" s="389"/>
      <c r="Z13" s="389"/>
      <c r="AA13" s="389"/>
      <c r="AB13" s="389"/>
      <c r="AC13" s="389"/>
      <c r="AD13" s="389"/>
      <c r="AE13" s="389"/>
      <c r="AF13" s="389"/>
      <c r="AG13" s="389"/>
      <c r="AH13" s="389"/>
      <c r="AI13" s="389"/>
      <c r="AJ13" s="389"/>
      <c r="AK13" s="389"/>
      <c r="AL13" s="389"/>
      <c r="AM13" s="389"/>
      <c r="AN13" s="389"/>
      <c r="AO13" s="389"/>
      <c r="AP13" s="389"/>
      <c r="AQ13" s="389"/>
      <c r="AR13" s="389"/>
    </row>
    <row r="14" spans="1:44" s="378" customFormat="1" ht="17.25" customHeight="1">
      <c r="A14" s="426" t="s">
        <v>9</v>
      </c>
      <c r="B14" s="423">
        <f>SUMIFS(TABLA!$F:$F,TABLA!$D:$D,'6. PIBTRIM CONSTANTE 18-25'!B$6,TABLA!$A:$A,'6. PIBTRIM CONSTANTE 18-25'!$A$13,TABLA!$B:$B,"B00101",TABLA!$I:$I,"0311",TABLA!$H:$H,$A14)</f>
        <v>379.57350656640796</v>
      </c>
      <c r="C14" s="423">
        <f>SUMIFS(TABLA!$F:$F,TABLA!$D:$D,'6. PIBTRIM CONSTANTE 18-25'!C$6,TABLA!$A:$A,'6. PIBTRIM CONSTANTE 18-25'!$A$13,TABLA!$B:$B,"B00101",TABLA!$I:$I,"0311",TABLA!$H:$H,$A14)</f>
        <v>283.70984491704542</v>
      </c>
      <c r="D14" s="423">
        <f>SUMIFS(TABLA!$F:$F,TABLA!$D:$D,'6. PIBTRIM CONSTANTE 18-25'!D$6,TABLA!$A:$A,'6. PIBTRIM CONSTANTE 18-25'!$A$13,TABLA!$B:$B,"B00101",TABLA!$I:$I,"0311",TABLA!$H:$H,$A14)</f>
        <v>979.40776676370092</v>
      </c>
      <c r="E14" s="423">
        <f>SUMIFS(TABLA!$F:$F,TABLA!$D:$D,'6. PIBTRIM CONSTANTE 18-25'!E$6,TABLA!$A:$A,'6. PIBTRIM CONSTANTE 18-25'!$A$13,TABLA!$B:$B,"B00101",TABLA!$I:$I,"0311",TABLA!$H:$H,$A14)</f>
        <v>364.31367158614728</v>
      </c>
      <c r="F14" s="423">
        <f>SUMIFS(TABLA!$F:$F,TABLA!$D:$D,'6. PIBTRIM CONSTANTE 18-25'!F$6,TABLA!$A:$A,'6. PIBTRIM CONSTANTE 18-25'!$A$13,TABLA!$B:$B,"B00101",TABLA!$I:$I,"0311",TABLA!$H:$H,$A14)</f>
        <v>4273.8548811872442</v>
      </c>
      <c r="G14" s="423">
        <f>SUMIFS(TABLA!$F:$F,TABLA!$D:$D,'6. PIBTRIM CONSTANTE 18-25'!G$6,TABLA!$A:$A,'6. PIBTRIM CONSTANTE 18-25'!$A$13,TABLA!$B:$B,"B00101",TABLA!$I:$I,"0311",TABLA!$H:$H,$A14)</f>
        <v>2971.4133130157384</v>
      </c>
      <c r="H14" s="423">
        <f>SUMIFS(TABLA!$F:$F,TABLA!$D:$D,'6. PIBTRIM CONSTANTE 18-25'!H$6,TABLA!$A:$A,'6. PIBTRIM CONSTANTE 18-25'!$A$13,TABLA!$B:$B,"B00101",TABLA!$I:$I,"0311",TABLA!$H:$H,$A14)</f>
        <v>1782.5428249022532</v>
      </c>
      <c r="I14" s="423">
        <f>SUMIFS(TABLA!$F:$F,TABLA!$D:$D,'6. PIBTRIM CONSTANTE 18-25'!I$6,TABLA!$A:$A,'6. PIBTRIM CONSTANTE 18-25'!$A$13,TABLA!$B:$B,"B00101",TABLA!$I:$I,"0311",TABLA!$H:$H,$A14)</f>
        <v>506.85957226774559</v>
      </c>
      <c r="J14" s="423">
        <f>SUMIFS(TABLA!$F:$F,TABLA!$D:$D,'6. PIBTRIM CONSTANTE 18-25'!J$6,TABLA!$A:$A,'6. PIBTRIM CONSTANTE 18-25'!$A$13,TABLA!$B:$B,"B00101",TABLA!$I:$I,"0311",TABLA!$H:$H,$A14)</f>
        <v>382.47517383299021</v>
      </c>
      <c r="K14" s="423">
        <f>SUMIFS(TABLA!$F:$F,TABLA!$D:$D,'6. PIBTRIM CONSTANTE 18-25'!K$6,TABLA!$A:$A,'6. PIBTRIM CONSTANTE 18-25'!$A$13,TABLA!$B:$B,"B00101",TABLA!$I:$I,"0311",TABLA!$H:$H,$A14)</f>
        <v>1027.3942239303321</v>
      </c>
      <c r="L14" s="423">
        <f>SUMIFS(TABLA!$F:$F,TABLA!$D:$D,'6. PIBTRIM CONSTANTE 18-25'!L$6,TABLA!$A:$A,'6. PIBTRIM CONSTANTE 18-25'!$A$13,TABLA!$B:$B,"B00101",TABLA!$I:$I,"0311",TABLA!$H:$H,$A14)</f>
        <v>1153.5540416127174</v>
      </c>
      <c r="M14" s="423">
        <f>SUMIFS(TABLA!$F:$F,TABLA!$D:$D,'6. PIBTRIM CONSTANTE 18-25'!M$6,TABLA!$A:$A,'6. PIBTRIM CONSTANTE 18-25'!$A$13,TABLA!$B:$B,"B00101",TABLA!$I:$I,"0311",TABLA!$H:$H,$A14)</f>
        <v>173.69780013624737</v>
      </c>
      <c r="N14" s="423">
        <f>SUMIFS(TABLA!$F:$F,TABLA!$D:$D,'6. PIBTRIM CONSTANTE 18-25'!N$6,TABLA!$A:$A,'6. PIBTRIM CONSTANTE 18-25'!$A$13,TABLA!$B:$B,"B00101",TABLA!$I:$I,"0311",TABLA!$H:$H,$A14)</f>
        <v>153.98370171568507</v>
      </c>
      <c r="O14" s="423">
        <f>SUMIFS(TABLA!$F:$F,TABLA!$D:$D,'6. PIBTRIM CONSTANTE 18-25'!O$6,TABLA!$A:$A,'6. PIBTRIM CONSTANTE 18-25'!$A$13,TABLA!$B:$B,"B00101",TABLA!$I:$I,"0311",TABLA!$H:$H,$A14)</f>
        <v>203.73140160772968</v>
      </c>
      <c r="P14" s="423">
        <f>SUMIFS(TABLA!$F:$F,TABLA!$D:$D,'6. PIBTRIM CONSTANTE 18-25'!P$6,TABLA!$A:$A,'6. PIBTRIM CONSTANTE 18-25'!$A$13,TABLA!$B:$B,"B00102",TABLA!$I:$I,"0311",TABLA!$H:$H,$A14)</f>
        <v>373.02761485639252</v>
      </c>
      <c r="Q14" s="423">
        <f>SUMIFS(TABLA!$F:$F,TABLA!$D:$D,'6. PIBTRIM CONSTANTE 18-25'!Q$6,TABLA!$A:$A,'6. PIBTRIM CONSTANTE 18-25'!$A$13,TABLA!$B:$B,"B00102",TABLA!$I:$I,"0311",TABLA!$H:$H,$A14)</f>
        <v>1177.2742380968541</v>
      </c>
      <c r="R14" s="423">
        <f>SUMIFS(TABLA!$F:$F,TABLA!$D:$D,'6. PIBTRIM CONSTANTE 18-25'!R$6,TABLA!$A:$A,'6. PIBTRIM CONSTANTE 18-25'!$A$13,TABLA!$B:$B,"B00102",TABLA!$I:$I,"0311",TABLA!$H:$H,$A14)</f>
        <v>84.530910086464075</v>
      </c>
      <c r="S14" s="423">
        <f>SUMIFS(TABLA!$F:$F,TABLA!$D:$D,'6. PIBTRIM CONSTANTE 18-25'!S$6,TABLA!$A:$A,'6. PIBTRIM CONSTANTE 18-25'!$A$13,TABLA!$B:$B,"B00103",TABLA!$I:$I,"0311",TABLA!$H:$H,$A14)</f>
        <v>1325.8515736816046</v>
      </c>
      <c r="T14" s="424">
        <f>SUMIFS(TABLA!$F:$F,TABLA!$D:$D,"VAB",TABLA!$A:$A,'6. PIBTRIM CONSTANTE 18-25'!$A$13,TABLA!$B:$B,"B00101",TABLA!$I:$I,"0311",TABLA!$H:$H,$A14)</f>
        <v>17597.196060763312</v>
      </c>
      <c r="U14" s="423">
        <f>SUMIFS(TABLA!$F:$F,TABLA!$D:$D,"IMP",TABLA!$A:$A,'6. PIBTRIM CONSTANTE 18-25'!$A$13,TABLA!$B:$B,"B00101",TABLA!$I:$I,"0311",TABLA!$H:$H,$A14)</f>
        <v>548.0401078698178</v>
      </c>
      <c r="V14" s="425">
        <f>SUMIFS(TABLA!$F:$F,TABLA!$D:$D,"PIB",TABLA!$A:$A,'6. PIBTRIM CONSTANTE 18-25'!$A$13,TABLA!$B:$B,"B00101",TABLA!$I:$I,"0311",TABLA!$H:$H,$A14)</f>
        <v>18145.236168633128</v>
      </c>
    </row>
    <row r="15" spans="1:44" s="378" customFormat="1" ht="17.25" customHeight="1">
      <c r="A15" s="422" t="s">
        <v>92</v>
      </c>
      <c r="B15" s="423">
        <f>SUMIFS(TABLA!$F:$F,TABLA!$D:$D,'6. PIBTRIM CONSTANTE 18-25'!B$6,TABLA!$A:$A,'6. PIBTRIM CONSTANTE 18-25'!$A$13,TABLA!$B:$B,"B00101",TABLA!$I:$I,"0311",TABLA!$H:$H,$A15)</f>
        <v>432.67195692538672</v>
      </c>
      <c r="C15" s="423">
        <f>SUMIFS(TABLA!$F:$F,TABLA!$D:$D,'6. PIBTRIM CONSTANTE 18-25'!C$6,TABLA!$A:$A,'6. PIBTRIM CONSTANTE 18-25'!$A$13,TABLA!$B:$B,"B00101",TABLA!$I:$I,"0311",TABLA!$H:$H,$A15)</f>
        <v>201.52261007392326</v>
      </c>
      <c r="D15" s="423">
        <f>SUMIFS(TABLA!$F:$F,TABLA!$D:$D,'6. PIBTRIM CONSTANTE 18-25'!D$6,TABLA!$A:$A,'6. PIBTRIM CONSTANTE 18-25'!$A$13,TABLA!$B:$B,"B00101",TABLA!$I:$I,"0311",TABLA!$H:$H,$A15)</f>
        <v>960.51058514740691</v>
      </c>
      <c r="E15" s="423">
        <f>SUMIFS(TABLA!$F:$F,TABLA!$D:$D,'6. PIBTRIM CONSTANTE 18-25'!E$6,TABLA!$A:$A,'6. PIBTRIM CONSTANTE 18-25'!$A$13,TABLA!$B:$B,"B00101",TABLA!$I:$I,"0311",TABLA!$H:$H,$A15)</f>
        <v>367.15494299495219</v>
      </c>
      <c r="F15" s="423">
        <f>SUMIFS(TABLA!$F:$F,TABLA!$D:$D,'6. PIBTRIM CONSTANTE 18-25'!F$6,TABLA!$A:$A,'6. PIBTRIM CONSTANTE 18-25'!$A$13,TABLA!$B:$B,"B00101",TABLA!$I:$I,"0311",TABLA!$H:$H,$A15)</f>
        <v>2654.3791889577715</v>
      </c>
      <c r="G15" s="423">
        <f>SUMIFS(TABLA!$F:$F,TABLA!$D:$D,'6. PIBTRIM CONSTANTE 18-25'!G$6,TABLA!$A:$A,'6. PIBTRIM CONSTANTE 18-25'!$A$13,TABLA!$B:$B,"B00101",TABLA!$I:$I,"0311",TABLA!$H:$H,$A15)</f>
        <v>3023.9826141310587</v>
      </c>
      <c r="H15" s="423">
        <f>SUMIFS(TABLA!$F:$F,TABLA!$D:$D,'6. PIBTRIM CONSTANTE 18-25'!H$6,TABLA!$A:$A,'6. PIBTRIM CONSTANTE 18-25'!$A$13,TABLA!$B:$B,"B00101",TABLA!$I:$I,"0311",TABLA!$H:$H,$A15)</f>
        <v>1815.4958355637907</v>
      </c>
      <c r="I15" s="423">
        <f>SUMIFS(TABLA!$F:$F,TABLA!$D:$D,'6. PIBTRIM CONSTANTE 18-25'!I$6,TABLA!$A:$A,'6. PIBTRIM CONSTANTE 18-25'!$A$13,TABLA!$B:$B,"B00101",TABLA!$I:$I,"0311",TABLA!$H:$H,$A15)</f>
        <v>468.40046923177482</v>
      </c>
      <c r="J15" s="423">
        <f>SUMIFS(TABLA!$F:$F,TABLA!$D:$D,'6. PIBTRIM CONSTANTE 18-25'!J$6,TABLA!$A:$A,'6. PIBTRIM CONSTANTE 18-25'!$A$13,TABLA!$B:$B,"B00101",TABLA!$I:$I,"0311",TABLA!$H:$H,$A15)</f>
        <v>385.27474932413691</v>
      </c>
      <c r="K15" s="423">
        <f>SUMIFS(TABLA!$F:$F,TABLA!$D:$D,'6. PIBTRIM CONSTANTE 18-25'!K$6,TABLA!$A:$A,'6. PIBTRIM CONSTANTE 18-25'!$A$13,TABLA!$B:$B,"B00101",TABLA!$I:$I,"0311",TABLA!$H:$H,$A15)</f>
        <v>1036.3020026301272</v>
      </c>
      <c r="L15" s="423">
        <f>SUMIFS(TABLA!$F:$F,TABLA!$D:$D,'6. PIBTRIM CONSTANTE 18-25'!L$6,TABLA!$A:$A,'6. PIBTRIM CONSTANTE 18-25'!$A$13,TABLA!$B:$B,"B00101",TABLA!$I:$I,"0311",TABLA!$H:$H,$A15)</f>
        <v>1207.1810685080673</v>
      </c>
      <c r="M15" s="423">
        <f>SUMIFS(TABLA!$F:$F,TABLA!$D:$D,'6. PIBTRIM CONSTANTE 18-25'!M$6,TABLA!$A:$A,'6. PIBTRIM CONSTANTE 18-25'!$A$13,TABLA!$B:$B,"B00101",TABLA!$I:$I,"0311",TABLA!$H:$H,$A15)</f>
        <v>174.48695617565355</v>
      </c>
      <c r="N15" s="423">
        <f>SUMIFS(TABLA!$F:$F,TABLA!$D:$D,'6. PIBTRIM CONSTANTE 18-25'!N$6,TABLA!$A:$A,'6. PIBTRIM CONSTANTE 18-25'!$A$13,TABLA!$B:$B,"B00101",TABLA!$I:$I,"0311",TABLA!$H:$H,$A15)</f>
        <v>161.43735562564953</v>
      </c>
      <c r="O15" s="423">
        <f>SUMIFS(TABLA!$F:$F,TABLA!$D:$D,'6. PIBTRIM CONSTANTE 18-25'!O$6,TABLA!$A:$A,'6. PIBTRIM CONSTANTE 18-25'!$A$13,TABLA!$B:$B,"B00101",TABLA!$I:$I,"0311",TABLA!$H:$H,$A15)</f>
        <v>221.63701960930635</v>
      </c>
      <c r="P15" s="423">
        <f>SUMIFS(TABLA!$F:$F,TABLA!$D:$D,'6. PIBTRIM CONSTANTE 18-25'!P$6,TABLA!$A:$A,'6. PIBTRIM CONSTANTE 18-25'!$A$13,TABLA!$B:$B,"B00102",TABLA!$I:$I,"0311",TABLA!$H:$H,$A15)</f>
        <v>191.44074268673171</v>
      </c>
      <c r="Q15" s="423">
        <f>SUMIFS(TABLA!$F:$F,TABLA!$D:$D,'6. PIBTRIM CONSTANTE 18-25'!Q$6,TABLA!$A:$A,'6. PIBTRIM CONSTANTE 18-25'!$A$13,TABLA!$B:$B,"B00102",TABLA!$I:$I,"0311",TABLA!$H:$H,$A15)</f>
        <v>1195.4773481021541</v>
      </c>
      <c r="R15" s="423">
        <f>SUMIFS(TABLA!$F:$F,TABLA!$D:$D,'6. PIBTRIM CONSTANTE 18-25'!R$6,TABLA!$A:$A,'6. PIBTRIM CONSTANTE 18-25'!$A$13,TABLA!$B:$B,"B00102",TABLA!$I:$I,"0311",TABLA!$H:$H,$A15)</f>
        <v>88.986778690658909</v>
      </c>
      <c r="S15" s="423">
        <f>SUMIFS(TABLA!$F:$F,TABLA!$D:$D,'6. PIBTRIM CONSTANTE 18-25'!S$6,TABLA!$A:$A,'6. PIBTRIM CONSTANTE 18-25'!$A$13,TABLA!$B:$B,"B00103",TABLA!$I:$I,"0311",TABLA!$H:$H,$A15)</f>
        <v>1281.4669187948502</v>
      </c>
      <c r="T15" s="424">
        <f>SUMIFS(TABLA!$F:$F,TABLA!$D:$D,"VAB",TABLA!$A:$A,'6. PIBTRIM CONSTANTE 18-25'!$A$13,TABLA!$B:$B,"B00101",TABLA!$I:$I,"0311",TABLA!$H:$H,$A15)</f>
        <v>15867.809143173412</v>
      </c>
      <c r="U15" s="423">
        <f>SUMIFS(TABLA!$F:$F,TABLA!$D:$D,"IMP",TABLA!$A:$A,'6. PIBTRIM CONSTANTE 18-25'!$A$13,TABLA!$B:$B,"B00101",TABLA!$I:$I,"0311",TABLA!$H:$H,$A15)</f>
        <v>558.49690368626011</v>
      </c>
      <c r="V15" s="425">
        <f>SUMIFS(TABLA!$F:$F,TABLA!$D:$D,"PIB",TABLA!$A:$A,'6. PIBTRIM CONSTANTE 18-25'!$A$13,TABLA!$B:$B,"B00101",TABLA!$I:$I,"0311",TABLA!$H:$H,$A15)</f>
        <v>16426.306046859674</v>
      </c>
    </row>
    <row r="16" spans="1:44" s="378" customFormat="1" ht="17.25" customHeight="1">
      <c r="A16" s="422" t="s">
        <v>93</v>
      </c>
      <c r="B16" s="423">
        <f>SUMIFS(TABLA!$F:$F,TABLA!$D:$D,'6. PIBTRIM CONSTANTE 18-25'!B$6,TABLA!$A:$A,'6. PIBTRIM CONSTANTE 18-25'!$A$13,TABLA!$B:$B,"B00101",TABLA!$I:$I,"0311",TABLA!$H:$H,$A16)</f>
        <v>455.30344021105918</v>
      </c>
      <c r="C16" s="423">
        <f>SUMIFS(TABLA!$F:$F,TABLA!$D:$D,'6. PIBTRIM CONSTANTE 18-25'!C$6,TABLA!$A:$A,'6. PIBTRIM CONSTANTE 18-25'!$A$13,TABLA!$B:$B,"B00101",TABLA!$I:$I,"0311",TABLA!$H:$H,$A16)</f>
        <v>253.65778419816681</v>
      </c>
      <c r="D16" s="423">
        <f>SUMIFS(TABLA!$F:$F,TABLA!$D:$D,'6. PIBTRIM CONSTANTE 18-25'!D$6,TABLA!$A:$A,'6. PIBTRIM CONSTANTE 18-25'!$A$13,TABLA!$B:$B,"B00101",TABLA!$I:$I,"0311",TABLA!$H:$H,$A16)</f>
        <v>986.79029550684868</v>
      </c>
      <c r="E16" s="423">
        <f>SUMIFS(TABLA!$F:$F,TABLA!$D:$D,'6. PIBTRIM CONSTANTE 18-25'!E$6,TABLA!$A:$A,'6. PIBTRIM CONSTANTE 18-25'!$A$13,TABLA!$B:$B,"B00101",TABLA!$I:$I,"0311",TABLA!$H:$H,$A16)</f>
        <v>345.54410483296266</v>
      </c>
      <c r="F16" s="423">
        <f>SUMIFS(TABLA!$F:$F,TABLA!$D:$D,'6. PIBTRIM CONSTANTE 18-25'!F$6,TABLA!$A:$A,'6. PIBTRIM CONSTANTE 18-25'!$A$13,TABLA!$B:$B,"B00101",TABLA!$I:$I,"0311",TABLA!$H:$H,$A16)</f>
        <v>2627.6357612194688</v>
      </c>
      <c r="G16" s="423">
        <f>SUMIFS(TABLA!$F:$F,TABLA!$D:$D,'6. PIBTRIM CONSTANTE 18-25'!G$6,TABLA!$A:$A,'6. PIBTRIM CONSTANTE 18-25'!$A$13,TABLA!$B:$B,"B00101",TABLA!$I:$I,"0311",TABLA!$H:$H,$A16)</f>
        <v>3013.7113094696615</v>
      </c>
      <c r="H16" s="423">
        <f>SUMIFS(TABLA!$F:$F,TABLA!$D:$D,'6. PIBTRIM CONSTANTE 18-25'!H$6,TABLA!$A:$A,'6. PIBTRIM CONSTANTE 18-25'!$A$13,TABLA!$B:$B,"B00101",TABLA!$I:$I,"0311",TABLA!$H:$H,$A16)</f>
        <v>1905.9636075620861</v>
      </c>
      <c r="I16" s="423">
        <f>SUMIFS(TABLA!$F:$F,TABLA!$D:$D,'6. PIBTRIM CONSTANTE 18-25'!I$6,TABLA!$A:$A,'6. PIBTRIM CONSTANTE 18-25'!$A$13,TABLA!$B:$B,"B00101",TABLA!$I:$I,"0311",TABLA!$H:$H,$A16)</f>
        <v>483.84915783610217</v>
      </c>
      <c r="J16" s="423">
        <f>SUMIFS(TABLA!$F:$F,TABLA!$D:$D,'6. PIBTRIM CONSTANTE 18-25'!J$6,TABLA!$A:$A,'6. PIBTRIM CONSTANTE 18-25'!$A$13,TABLA!$B:$B,"B00101",TABLA!$I:$I,"0311",TABLA!$H:$H,$A16)</f>
        <v>401.32219891634975</v>
      </c>
      <c r="K16" s="423">
        <f>SUMIFS(TABLA!$F:$F,TABLA!$D:$D,'6. PIBTRIM CONSTANTE 18-25'!K$6,TABLA!$A:$A,'6. PIBTRIM CONSTANTE 18-25'!$A$13,TABLA!$B:$B,"B00101",TABLA!$I:$I,"0311",TABLA!$H:$H,$A16)</f>
        <v>1049.0697527515629</v>
      </c>
      <c r="L16" s="423">
        <f>SUMIFS(TABLA!$F:$F,TABLA!$D:$D,'6. PIBTRIM CONSTANTE 18-25'!L$6,TABLA!$A:$A,'6. PIBTRIM CONSTANTE 18-25'!$A$13,TABLA!$B:$B,"B00101",TABLA!$I:$I,"0311",TABLA!$H:$H,$A16)</f>
        <v>1260.6013206760163</v>
      </c>
      <c r="M16" s="423">
        <f>SUMIFS(TABLA!$F:$F,TABLA!$D:$D,'6. PIBTRIM CONSTANTE 18-25'!M$6,TABLA!$A:$A,'6. PIBTRIM CONSTANTE 18-25'!$A$13,TABLA!$B:$B,"B00101",TABLA!$I:$I,"0311",TABLA!$H:$H,$A16)</f>
        <v>159.98312896161184</v>
      </c>
      <c r="N16" s="423">
        <f>SUMIFS(TABLA!$F:$F,TABLA!$D:$D,'6. PIBTRIM CONSTANTE 18-25'!N$6,TABLA!$A:$A,'6. PIBTRIM CONSTANTE 18-25'!$A$13,TABLA!$B:$B,"B00101",TABLA!$I:$I,"0311",TABLA!$H:$H,$A16)</f>
        <v>169.94442301352723</v>
      </c>
      <c r="O16" s="423">
        <f>SUMIFS(TABLA!$F:$F,TABLA!$D:$D,'6. PIBTRIM CONSTANTE 18-25'!O$6,TABLA!$A:$A,'6. PIBTRIM CONSTANTE 18-25'!$A$13,TABLA!$B:$B,"B00101",TABLA!$I:$I,"0311",TABLA!$H:$H,$A16)</f>
        <v>216.61915447807036</v>
      </c>
      <c r="P16" s="423">
        <f>SUMIFS(TABLA!$F:$F,TABLA!$D:$D,'6. PIBTRIM CONSTANTE 18-25'!P$6,TABLA!$A:$A,'6. PIBTRIM CONSTANTE 18-25'!$A$13,TABLA!$B:$B,"B00102",TABLA!$I:$I,"0311",TABLA!$H:$H,$A16)</f>
        <v>184.38566146143589</v>
      </c>
      <c r="Q16" s="423">
        <f>SUMIFS(TABLA!$F:$F,TABLA!$D:$D,'6. PIBTRIM CONSTANTE 18-25'!Q$6,TABLA!$A:$A,'6. PIBTRIM CONSTANTE 18-25'!$A$13,TABLA!$B:$B,"B00102",TABLA!$I:$I,"0311",TABLA!$H:$H,$A16)</f>
        <v>1207.2621816036547</v>
      </c>
      <c r="R16" s="423">
        <f>SUMIFS(TABLA!$F:$F,TABLA!$D:$D,'6. PIBTRIM CONSTANTE 18-25'!R$6,TABLA!$A:$A,'6. PIBTRIM CONSTANTE 18-25'!$A$13,TABLA!$B:$B,"B00102",TABLA!$I:$I,"0311",TABLA!$H:$H,$A16)</f>
        <v>91.147745508061277</v>
      </c>
      <c r="S16" s="423">
        <f>SUMIFS(TABLA!$F:$F,TABLA!$D:$D,'6. PIBTRIM CONSTANTE 18-25'!S$6,TABLA!$A:$A,'6. PIBTRIM CONSTANTE 18-25'!$A$13,TABLA!$B:$B,"B00103",TABLA!$I:$I,"0311",TABLA!$H:$H,$A16)</f>
        <v>1408.5452076413533</v>
      </c>
      <c r="T16" s="424">
        <f>SUMIFS(TABLA!$F:$F,TABLA!$D:$D,"VAB",TABLA!$A:$A,'6. PIBTRIM CONSTANTE 18-25'!$A$13,TABLA!$B:$B,"B00101",TABLA!$I:$I,"0311",TABLA!$H:$H,$A16)</f>
        <v>16221.33623584801</v>
      </c>
      <c r="U16" s="423">
        <f>SUMIFS(TABLA!$F:$F,TABLA!$D:$D,"IMP",TABLA!$A:$A,'6. PIBTRIM CONSTANTE 18-25'!$A$13,TABLA!$B:$B,"B00101",TABLA!$I:$I,"0311",TABLA!$H:$H,$A16)</f>
        <v>596.45501834469349</v>
      </c>
      <c r="V16" s="425">
        <f>SUMIFS(TABLA!$F:$F,TABLA!$D:$D,"PIB",TABLA!$A:$A,'6. PIBTRIM CONSTANTE 18-25'!$A$13,TABLA!$B:$B,"B00101",TABLA!$I:$I,"0311",TABLA!$H:$H,$A16)</f>
        <v>16817.791254192703</v>
      </c>
    </row>
    <row r="17" spans="1:49" s="378" customFormat="1" ht="17.25" customHeight="1">
      <c r="A17" s="426" t="s">
        <v>94</v>
      </c>
      <c r="B17" s="423">
        <f>SUMIFS(TABLA!$F:$F,TABLA!$D:$D,'6. PIBTRIM CONSTANTE 18-25'!B$6,TABLA!$A:$A,'6. PIBTRIM CONSTANTE 18-25'!$A$13,TABLA!$B:$B,"B00101",TABLA!$I:$I,"0311",TABLA!$H:$H,$A17)</f>
        <v>475.64627133861524</v>
      </c>
      <c r="C17" s="423">
        <f>SUMIFS(TABLA!$F:$F,TABLA!$D:$D,'6. PIBTRIM CONSTANTE 18-25'!C$6,TABLA!$A:$A,'6. PIBTRIM CONSTANTE 18-25'!$A$13,TABLA!$B:$B,"B00101",TABLA!$I:$I,"0311",TABLA!$H:$H,$A17)</f>
        <v>311.03607960580268</v>
      </c>
      <c r="D17" s="423">
        <f>SUMIFS(TABLA!$F:$F,TABLA!$D:$D,'6. PIBTRIM CONSTANTE 18-25'!D$6,TABLA!$A:$A,'6. PIBTRIM CONSTANTE 18-25'!$A$13,TABLA!$B:$B,"B00101",TABLA!$I:$I,"0311",TABLA!$H:$H,$A17)</f>
        <v>898.94131982847091</v>
      </c>
      <c r="E17" s="423">
        <f>SUMIFS(TABLA!$F:$F,TABLA!$D:$D,'6. PIBTRIM CONSTANTE 18-25'!E$6,TABLA!$A:$A,'6. PIBTRIM CONSTANTE 18-25'!$A$13,TABLA!$B:$B,"B00101",TABLA!$I:$I,"0311",TABLA!$H:$H,$A17)</f>
        <v>353.57163166694414</v>
      </c>
      <c r="F17" s="423">
        <f>SUMIFS(TABLA!$F:$F,TABLA!$D:$D,'6. PIBTRIM CONSTANTE 18-25'!F$6,TABLA!$A:$A,'6. PIBTRIM CONSTANTE 18-25'!$A$13,TABLA!$B:$B,"B00101",TABLA!$I:$I,"0311",TABLA!$H:$H,$A17)</f>
        <v>2562.4831357470771</v>
      </c>
      <c r="G17" s="423">
        <f>SUMIFS(TABLA!$F:$F,TABLA!$D:$D,'6. PIBTRIM CONSTANTE 18-25'!G$6,TABLA!$A:$A,'6. PIBTRIM CONSTANTE 18-25'!$A$13,TABLA!$B:$B,"B00101",TABLA!$I:$I,"0311",TABLA!$H:$H,$A17)</f>
        <v>3507.1691059372192</v>
      </c>
      <c r="H17" s="423">
        <f>SUMIFS(TABLA!$F:$F,TABLA!$D:$D,'6. PIBTRIM CONSTANTE 18-25'!H$6,TABLA!$A:$A,'6. PIBTRIM CONSTANTE 18-25'!$A$13,TABLA!$B:$B,"B00101",TABLA!$I:$I,"0311",TABLA!$H:$H,$A17)</f>
        <v>1891.6004815925285</v>
      </c>
      <c r="I17" s="423">
        <f>SUMIFS(TABLA!$F:$F,TABLA!$D:$D,'6. PIBTRIM CONSTANTE 18-25'!I$6,TABLA!$A:$A,'6. PIBTRIM CONSTANTE 18-25'!$A$13,TABLA!$B:$B,"B00101",TABLA!$I:$I,"0311",TABLA!$H:$H,$A17)</f>
        <v>563.34601748127056</v>
      </c>
      <c r="J17" s="423">
        <f>SUMIFS(TABLA!$F:$F,TABLA!$D:$D,'6. PIBTRIM CONSTANTE 18-25'!J$6,TABLA!$A:$A,'6. PIBTRIM CONSTANTE 18-25'!$A$13,TABLA!$B:$B,"B00101",TABLA!$I:$I,"0311",TABLA!$H:$H,$A17)</f>
        <v>426.33234204103167</v>
      </c>
      <c r="K17" s="423">
        <f>SUMIFS(TABLA!$F:$F,TABLA!$D:$D,'6. PIBTRIM CONSTANTE 18-25'!K$6,TABLA!$A:$A,'6. PIBTRIM CONSTANTE 18-25'!$A$13,TABLA!$B:$B,"B00101",TABLA!$I:$I,"0311",TABLA!$H:$H,$A17)</f>
        <v>1099.0882010898254</v>
      </c>
      <c r="L17" s="423">
        <f>SUMIFS(TABLA!$F:$F,TABLA!$D:$D,'6. PIBTRIM CONSTANTE 18-25'!L$6,TABLA!$A:$A,'6. PIBTRIM CONSTANTE 18-25'!$A$13,TABLA!$B:$B,"B00101",TABLA!$I:$I,"0311",TABLA!$H:$H,$A17)</f>
        <v>1375.3020782602141</v>
      </c>
      <c r="M17" s="423">
        <f>SUMIFS(TABLA!$F:$F,TABLA!$D:$D,'6. PIBTRIM CONSTANTE 18-25'!M$6,TABLA!$A:$A,'6. PIBTRIM CONSTANTE 18-25'!$A$13,TABLA!$B:$B,"B00101",TABLA!$I:$I,"0311",TABLA!$H:$H,$A17)</f>
        <v>173.26979533406836</v>
      </c>
      <c r="N17" s="423">
        <f>SUMIFS(TABLA!$F:$F,TABLA!$D:$D,'6. PIBTRIM CONSTANTE 18-25'!N$6,TABLA!$A:$A,'6. PIBTRIM CONSTANTE 18-25'!$A$13,TABLA!$B:$B,"B00101",TABLA!$I:$I,"0311",TABLA!$H:$H,$A17)</f>
        <v>161.86950113941265</v>
      </c>
      <c r="O17" s="423">
        <f>SUMIFS(TABLA!$F:$F,TABLA!$D:$D,'6. PIBTRIM CONSTANTE 18-25'!O$6,TABLA!$A:$A,'6. PIBTRIM CONSTANTE 18-25'!$A$13,TABLA!$B:$B,"B00101",TABLA!$I:$I,"0311",TABLA!$H:$H,$A17)</f>
        <v>248.15594826801342</v>
      </c>
      <c r="P17" s="423">
        <f>SUMIFS(TABLA!$F:$F,TABLA!$D:$D,'6. PIBTRIM CONSTANTE 18-25'!P$6,TABLA!$A:$A,'6. PIBTRIM CONSTANTE 18-25'!$A$13,TABLA!$B:$B,"B00102",TABLA!$I:$I,"0311",TABLA!$H:$H,$A17)</f>
        <v>175.29504461347196</v>
      </c>
      <c r="Q17" s="423">
        <f>SUMIFS(TABLA!$F:$F,TABLA!$D:$D,'6. PIBTRIM CONSTANTE 18-25'!Q$6,TABLA!$A:$A,'6. PIBTRIM CONSTANTE 18-25'!$A$13,TABLA!$B:$B,"B00102",TABLA!$I:$I,"0311",TABLA!$H:$H,$A17)</f>
        <v>1213.35521884014</v>
      </c>
      <c r="R17" s="423">
        <f>SUMIFS(TABLA!$F:$F,TABLA!$D:$D,'6. PIBTRIM CONSTANTE 18-25'!R$6,TABLA!$A:$A,'6. PIBTRIM CONSTANTE 18-25'!$A$13,TABLA!$B:$B,"B00102",TABLA!$I:$I,"0311",TABLA!$H:$H,$A17)</f>
        <v>90.646829068573808</v>
      </c>
      <c r="S17" s="423">
        <f>SUMIFS(TABLA!$F:$F,TABLA!$D:$D,'6. PIBTRIM CONSTANTE 18-25'!S$6,TABLA!$A:$A,'6. PIBTRIM CONSTANTE 18-25'!$A$13,TABLA!$B:$B,"B00103",TABLA!$I:$I,"0311",TABLA!$H:$H,$A17)</f>
        <v>1928.3840166386774</v>
      </c>
      <c r="T17" s="424">
        <f>SUMIFS(TABLA!$F:$F,TABLA!$D:$D,"VAB",TABLA!$A:$A,'6. PIBTRIM CONSTANTE 18-25'!$A$13,TABLA!$B:$B,"B00101",TABLA!$I:$I,"0311",TABLA!$H:$H,$A17)</f>
        <v>17455.493018491379</v>
      </c>
      <c r="U17" s="423">
        <f>SUMIFS(TABLA!$F:$F,TABLA!$D:$D,"IMP",TABLA!$A:$A,'6. PIBTRIM CONSTANTE 18-25'!$A$13,TABLA!$B:$B,"B00101",TABLA!$I:$I,"0311",TABLA!$H:$H,$A17)</f>
        <v>560.52052373911886</v>
      </c>
      <c r="V17" s="425">
        <f>SUMIFS(TABLA!$F:$F,TABLA!$D:$D,"PIB",TABLA!$A:$A,'6. PIBTRIM CONSTANTE 18-25'!$A$13,TABLA!$B:$B,"B00101",TABLA!$I:$I,"0311",TABLA!$H:$H,$A17)</f>
        <v>18016.013542230499</v>
      </c>
    </row>
    <row r="18" spans="1:49" s="378" customFormat="1" ht="17.25" customHeight="1">
      <c r="A18" s="394">
        <v>2020</v>
      </c>
      <c r="B18" s="391">
        <f>SUM(B19:B22)</f>
        <v>1780.6331006608229</v>
      </c>
      <c r="C18" s="391">
        <f t="shared" ref="C18:V18" si="2">SUM(C19:C22)</f>
        <v>1357.4882394798535</v>
      </c>
      <c r="D18" s="391">
        <f t="shared" si="2"/>
        <v>3055.819589990414</v>
      </c>
      <c r="E18" s="391">
        <f t="shared" si="2"/>
        <v>1463.3026232471962</v>
      </c>
      <c r="F18" s="391">
        <f t="shared" si="2"/>
        <v>6358.2492795834296</v>
      </c>
      <c r="G18" s="391">
        <f t="shared" si="2"/>
        <v>10444.668037510093</v>
      </c>
      <c r="H18" s="391">
        <f t="shared" si="2"/>
        <v>6235.6811017979253</v>
      </c>
      <c r="I18" s="391">
        <f t="shared" si="2"/>
        <v>754.08767059720003</v>
      </c>
      <c r="J18" s="391">
        <f t="shared" si="2"/>
        <v>1619.1412590216905</v>
      </c>
      <c r="K18" s="391">
        <f t="shared" si="2"/>
        <v>4174.6028499380809</v>
      </c>
      <c r="L18" s="391">
        <f t="shared" si="2"/>
        <v>4239.024746474629</v>
      </c>
      <c r="M18" s="391">
        <f t="shared" si="2"/>
        <v>624.98852639682241</v>
      </c>
      <c r="N18" s="391">
        <f t="shared" si="2"/>
        <v>699.41843732622999</v>
      </c>
      <c r="O18" s="391">
        <f t="shared" si="2"/>
        <v>488.05023841751245</v>
      </c>
      <c r="P18" s="391">
        <f t="shared" si="2"/>
        <v>462.35283277391835</v>
      </c>
      <c r="Q18" s="391">
        <f t="shared" si="2"/>
        <v>4960.2625098626413</v>
      </c>
      <c r="R18" s="391">
        <f t="shared" si="2"/>
        <v>285.5050421493753</v>
      </c>
      <c r="S18" s="391">
        <f t="shared" si="2"/>
        <v>6618.523511315876</v>
      </c>
      <c r="T18" s="392">
        <f t="shared" si="2"/>
        <v>55561.665332575474</v>
      </c>
      <c r="U18" s="391">
        <f t="shared" si="2"/>
        <v>1457.1489832765428</v>
      </c>
      <c r="V18" s="393">
        <f t="shared" si="2"/>
        <v>57036.460526150091</v>
      </c>
      <c r="X18" s="389"/>
      <c r="Y18" s="389"/>
      <c r="Z18" s="389"/>
      <c r="AA18" s="389"/>
      <c r="AB18" s="389"/>
      <c r="AC18" s="389"/>
      <c r="AD18" s="389"/>
      <c r="AE18" s="389"/>
      <c r="AF18" s="389"/>
      <c r="AG18" s="389"/>
      <c r="AH18" s="389"/>
      <c r="AI18" s="389"/>
      <c r="AJ18" s="389"/>
      <c r="AK18" s="389"/>
      <c r="AL18" s="389"/>
      <c r="AM18" s="389"/>
      <c r="AN18" s="389"/>
      <c r="AO18" s="389"/>
      <c r="AP18" s="389"/>
      <c r="AQ18" s="389"/>
      <c r="AR18" s="389"/>
    </row>
    <row r="19" spans="1:49" s="378" customFormat="1" ht="17.25" customHeight="1">
      <c r="A19" s="390" t="s">
        <v>9</v>
      </c>
      <c r="B19" s="391">
        <f>SUMIFS(TABLA!$F:$F,TABLA!$D:$D,'6. PIBTRIM CONSTANTE 18-25'!B$6,TABLA!$A:$A,'6. PIBTRIM CONSTANTE 18-25'!$A$18,TABLA!$B:$B,"B00101",TABLA!$I:$I,"0311",TABLA!$H:$H,$A19)</f>
        <v>384.77822486725211</v>
      </c>
      <c r="C19" s="391">
        <f>SUMIFS(TABLA!$F:$F,TABLA!$D:$D,'6. PIBTRIM CONSTANTE 18-25'!C$6,TABLA!$A:$A,'6. PIBTRIM CONSTANTE 18-25'!$A$18,TABLA!$B:$B,"B00101",TABLA!$I:$I,"0311",TABLA!$H:$H,$A19)</f>
        <v>578.22707580452266</v>
      </c>
      <c r="D19" s="391">
        <f>SUMIFS(TABLA!$F:$F,TABLA!$D:$D,'6. PIBTRIM CONSTANTE 18-25'!D$6,TABLA!$A:$A,'6. PIBTRIM CONSTANTE 18-25'!$A$18,TABLA!$B:$B,"B00101",TABLA!$I:$I,"0311",TABLA!$H:$H,$A19)</f>
        <v>1003.0602601031356</v>
      </c>
      <c r="E19" s="391">
        <f>SUMIFS(TABLA!$F:$F,TABLA!$D:$D,'6. PIBTRIM CONSTANTE 18-25'!E$6,TABLA!$A:$A,'6. PIBTRIM CONSTANTE 18-25'!$A$18,TABLA!$B:$B,"B00101",TABLA!$I:$I,"0311",TABLA!$H:$H,$A19)</f>
        <v>374.85698626767942</v>
      </c>
      <c r="F19" s="391">
        <f>SUMIFS(TABLA!$F:$F,TABLA!$D:$D,'6. PIBTRIM CONSTANTE 18-25'!F$6,TABLA!$A:$A,'6. PIBTRIM CONSTANTE 18-25'!$A$18,TABLA!$B:$B,"B00101",TABLA!$I:$I,"0311",TABLA!$H:$H,$A19)</f>
        <v>3614.3061281924251</v>
      </c>
      <c r="G19" s="391">
        <f>SUMIFS(TABLA!$F:$F,TABLA!$D:$D,'6. PIBTRIM CONSTANTE 18-25'!G$6,TABLA!$A:$A,'6. PIBTRIM CONSTANTE 18-25'!$A$18,TABLA!$B:$B,"B00101",TABLA!$I:$I,"0311",TABLA!$H:$H,$A19)</f>
        <v>2956.9829976038159</v>
      </c>
      <c r="H19" s="391">
        <f>SUMIFS(TABLA!$F:$F,TABLA!$D:$D,'6. PIBTRIM CONSTANTE 18-25'!H$6,TABLA!$A:$A,'6. PIBTRIM CONSTANTE 18-25'!$A$18,TABLA!$B:$B,"B00101",TABLA!$I:$I,"0311",TABLA!$H:$H,$A19)</f>
        <v>1878.6582483926013</v>
      </c>
      <c r="I19" s="391">
        <f>SUMIFS(TABLA!$F:$F,TABLA!$D:$D,'6. PIBTRIM CONSTANTE 18-25'!I$6,TABLA!$A:$A,'6. PIBTRIM CONSTANTE 18-25'!$A$18,TABLA!$B:$B,"B00101",TABLA!$I:$I,"0311",TABLA!$H:$H,$A19)</f>
        <v>399.25065372575978</v>
      </c>
      <c r="J19" s="391">
        <f>SUMIFS(TABLA!$F:$F,TABLA!$D:$D,'6. PIBTRIM CONSTANTE 18-25'!J$6,TABLA!$A:$A,'6. PIBTRIM CONSTANTE 18-25'!$A$18,TABLA!$B:$B,"B00101",TABLA!$I:$I,"0311",TABLA!$H:$H,$A19)</f>
        <v>412.76213218456206</v>
      </c>
      <c r="K19" s="391">
        <f>SUMIFS(TABLA!$F:$F,TABLA!$D:$D,'6. PIBTRIM CONSTANTE 18-25'!K$6,TABLA!$A:$A,'6. PIBTRIM CONSTANTE 18-25'!$A$18,TABLA!$B:$B,"B00101",TABLA!$I:$I,"0311",TABLA!$H:$H,$A19)</f>
        <v>1035.7200472761301</v>
      </c>
      <c r="L19" s="391">
        <f>SUMIFS(TABLA!$F:$F,TABLA!$D:$D,'6. PIBTRIM CONSTANTE 18-25'!L$6,TABLA!$A:$A,'6. PIBTRIM CONSTANTE 18-25'!$A$18,TABLA!$B:$B,"B00101",TABLA!$I:$I,"0311",TABLA!$H:$H,$A19)</f>
        <v>1358.275109954152</v>
      </c>
      <c r="M19" s="391">
        <f>SUMIFS(TABLA!$F:$F,TABLA!$D:$D,'6. PIBTRIM CONSTANTE 18-25'!M$6,TABLA!$A:$A,'6. PIBTRIM CONSTANTE 18-25'!$A$18,TABLA!$B:$B,"B00101",TABLA!$I:$I,"0311",TABLA!$H:$H,$A19)</f>
        <v>204.44683208978651</v>
      </c>
      <c r="N19" s="391">
        <f>SUMIFS(TABLA!$F:$F,TABLA!$D:$D,'6. PIBTRIM CONSTANTE 18-25'!N$6,TABLA!$A:$A,'6. PIBTRIM CONSTANTE 18-25'!$A$18,TABLA!$B:$B,"B00101",TABLA!$I:$I,"0311",TABLA!$H:$H,$A19)</f>
        <v>164.27681373191572</v>
      </c>
      <c r="O19" s="391">
        <f>SUMIFS(TABLA!$F:$F,TABLA!$D:$D,'6. PIBTRIM CONSTANTE 18-25'!O$6,TABLA!$A:$A,'6. PIBTRIM CONSTANTE 18-25'!$A$18,TABLA!$B:$B,"B00101",TABLA!$I:$I,"0311",TABLA!$H:$H,$A19)</f>
        <v>182.74873981913865</v>
      </c>
      <c r="P19" s="391">
        <f>SUMIFS(TABLA!$F:$F,TABLA!$D:$D,'6. PIBTRIM CONSTANTE 18-25'!P$6,TABLA!$A:$A,'6. PIBTRIM CONSTANTE 18-25'!$A$18,TABLA!$B:$B,"B00102",TABLA!$I:$I,"0311",TABLA!$H:$H,$A19)</f>
        <v>316.16108892520754</v>
      </c>
      <c r="Q19" s="391">
        <f>SUMIFS(TABLA!$F:$F,TABLA!$D:$D,'6. PIBTRIM CONSTANTE 18-25'!Q$6,TABLA!$A:$A,'6. PIBTRIM CONSTANTE 18-25'!$A$18,TABLA!$B:$B,"B00102",TABLA!$I:$I,"0311",TABLA!$H:$H,$A19)</f>
        <v>1238.957868422006</v>
      </c>
      <c r="R19" s="391">
        <f>SUMIFS(TABLA!$F:$F,TABLA!$D:$D,'6. PIBTRIM CONSTANTE 18-25'!R$6,TABLA!$A:$A,'6. PIBTRIM CONSTANTE 18-25'!$A$18,TABLA!$B:$B,"B00102",TABLA!$I:$I,"0311",TABLA!$H:$H,$A19)</f>
        <v>85.322307577654982</v>
      </c>
      <c r="S19" s="391">
        <f>SUMIFS(TABLA!$F:$F,TABLA!$D:$D,'6. PIBTRIM CONSTANTE 18-25'!S$6,TABLA!$A:$A,'6. PIBTRIM CONSTANTE 18-25'!$A$18,TABLA!$B:$B,"B00103",TABLA!$I:$I,"0311",TABLA!$H:$H,$A19)</f>
        <v>1450.3837738481836</v>
      </c>
      <c r="T19" s="392">
        <f>SUMIFS(TABLA!$F:$F,TABLA!$D:$D,"VAB",TABLA!$A:$A,'6. PIBTRIM CONSTANTE 18-25'!$A$18,TABLA!$B:$B,"B00101",TABLA!$I:$I,"0311",TABLA!$H:$H,$A19)</f>
        <v>17654.281364688897</v>
      </c>
      <c r="U19" s="391">
        <f>SUMIFS(TABLA!$F:$F,TABLA!$D:$D,"IMP",TABLA!$A:$A,'6. PIBTRIM CONSTANTE 18-25'!$A$18,TABLA!$B:$B,"B00101",TABLA!$I:$I,"0311",TABLA!$H:$H,$A19)</f>
        <v>499.68021394360653</v>
      </c>
      <c r="V19" s="393">
        <f>SUMIFS(TABLA!$F:$F,TABLA!$D:$D,"PIB",TABLA!$A:$A,'6. PIBTRIM CONSTANTE 18-25'!$A$18,TABLA!$B:$B,"B00101",TABLA!$I:$I,"0311",TABLA!$H:$H,$A19)</f>
        <v>18158.012372929439</v>
      </c>
    </row>
    <row r="20" spans="1:49" s="378" customFormat="1" ht="17.25" customHeight="1">
      <c r="A20" s="394" t="s">
        <v>92</v>
      </c>
      <c r="B20" s="391">
        <f>SUMIFS(TABLA!$F:$F,TABLA!$D:$D,'6. PIBTRIM CONSTANTE 18-25'!B$6,TABLA!$A:$A,'6. PIBTRIM CONSTANTE 18-25'!$A$18,TABLA!$B:$B,"B00101",TABLA!$I:$I,"0311",TABLA!$H:$H,$A20)</f>
        <v>438.67205177881124</v>
      </c>
      <c r="C20" s="391">
        <f>SUMIFS(TABLA!$F:$F,TABLA!$D:$D,'6. PIBTRIM CONSTANTE 18-25'!C$6,TABLA!$A:$A,'6. PIBTRIM CONSTANTE 18-25'!$A$18,TABLA!$B:$B,"B00101",TABLA!$I:$I,"0311",TABLA!$H:$H,$A20)</f>
        <v>103.13424454112962</v>
      </c>
      <c r="D20" s="391">
        <f>SUMIFS(TABLA!$F:$F,TABLA!$D:$D,'6. PIBTRIM CONSTANTE 18-25'!D$6,TABLA!$A:$A,'6. PIBTRIM CONSTANTE 18-25'!$A$18,TABLA!$B:$B,"B00101",TABLA!$I:$I,"0311",TABLA!$H:$H,$A20)</f>
        <v>598.39844513269554</v>
      </c>
      <c r="E20" s="391">
        <f>SUMIFS(TABLA!$F:$F,TABLA!$D:$D,'6. PIBTRIM CONSTANTE 18-25'!E$6,TABLA!$A:$A,'6. PIBTRIM CONSTANTE 18-25'!$A$18,TABLA!$B:$B,"B00101",TABLA!$I:$I,"0311",TABLA!$H:$H,$A20)</f>
        <v>328.19060377402104</v>
      </c>
      <c r="F20" s="391">
        <f>SUMIFS(TABLA!$F:$F,TABLA!$D:$D,'6. PIBTRIM CONSTANTE 18-25'!F$6,TABLA!$A:$A,'6. PIBTRIM CONSTANTE 18-25'!$A$18,TABLA!$B:$B,"B00101",TABLA!$I:$I,"0311",TABLA!$H:$H,$A20)</f>
        <v>463.94515787118047</v>
      </c>
      <c r="G20" s="391">
        <f>SUMIFS(TABLA!$F:$F,TABLA!$D:$D,'6. PIBTRIM CONSTANTE 18-25'!G$6,TABLA!$A:$A,'6. PIBTRIM CONSTANTE 18-25'!$A$18,TABLA!$B:$B,"B00101",TABLA!$I:$I,"0311",TABLA!$H:$H,$A20)</f>
        <v>1729.0488148013883</v>
      </c>
      <c r="H20" s="391">
        <f>SUMIFS(TABLA!$F:$F,TABLA!$D:$D,'6. PIBTRIM CONSTANTE 18-25'!H$6,TABLA!$A:$A,'6. PIBTRIM CONSTANTE 18-25'!$A$18,TABLA!$B:$B,"B00101",TABLA!$I:$I,"0311",TABLA!$H:$H,$A20)</f>
        <v>1219.8524970509584</v>
      </c>
      <c r="I20" s="391">
        <f>SUMIFS(TABLA!$F:$F,TABLA!$D:$D,'6. PIBTRIM CONSTANTE 18-25'!I$6,TABLA!$A:$A,'6. PIBTRIM CONSTANTE 18-25'!$A$18,TABLA!$B:$B,"B00101",TABLA!$I:$I,"0311",TABLA!$H:$H,$A20)</f>
        <v>67.828945813377089</v>
      </c>
      <c r="J20" s="391">
        <f>SUMIFS(TABLA!$F:$F,TABLA!$D:$D,'6. PIBTRIM CONSTANTE 18-25'!J$6,TABLA!$A:$A,'6. PIBTRIM CONSTANTE 18-25'!$A$18,TABLA!$B:$B,"B00101",TABLA!$I:$I,"0311",TABLA!$H:$H,$A20)</f>
        <v>363.61181505123085</v>
      </c>
      <c r="K20" s="391">
        <f>SUMIFS(TABLA!$F:$F,TABLA!$D:$D,'6. PIBTRIM CONSTANTE 18-25'!K$6,TABLA!$A:$A,'6. PIBTRIM CONSTANTE 18-25'!$A$18,TABLA!$B:$B,"B00101",TABLA!$I:$I,"0311",TABLA!$H:$H,$A20)</f>
        <v>1020.9809268155871</v>
      </c>
      <c r="L20" s="391">
        <f>SUMIFS(TABLA!$F:$F,TABLA!$D:$D,'6. PIBTRIM CONSTANTE 18-25'!L$6,TABLA!$A:$A,'6. PIBTRIM CONSTANTE 18-25'!$A$18,TABLA!$B:$B,"B00101",TABLA!$I:$I,"0311",TABLA!$H:$H,$A20)</f>
        <v>775.17355382040466</v>
      </c>
      <c r="M20" s="391">
        <f>SUMIFS(TABLA!$F:$F,TABLA!$D:$D,'6. PIBTRIM CONSTANTE 18-25'!M$6,TABLA!$A:$A,'6. PIBTRIM CONSTANTE 18-25'!$A$18,TABLA!$B:$B,"B00101",TABLA!$I:$I,"0311",TABLA!$H:$H,$A20)</f>
        <v>109.75171122847212</v>
      </c>
      <c r="N20" s="391">
        <f>SUMIFS(TABLA!$F:$F,TABLA!$D:$D,'6. PIBTRIM CONSTANTE 18-25'!N$6,TABLA!$A:$A,'6. PIBTRIM CONSTANTE 18-25'!$A$18,TABLA!$B:$B,"B00101",TABLA!$I:$I,"0311",TABLA!$H:$H,$A20)</f>
        <v>166.90249554731224</v>
      </c>
      <c r="O20" s="391">
        <f>SUMIFS(TABLA!$F:$F,TABLA!$D:$D,'6. PIBTRIM CONSTANTE 18-25'!O$6,TABLA!$A:$A,'6. PIBTRIM CONSTANTE 18-25'!$A$18,TABLA!$B:$B,"B00101",TABLA!$I:$I,"0311",TABLA!$H:$H,$A20)</f>
        <v>59.353770334416943</v>
      </c>
      <c r="P20" s="391">
        <f>SUMIFS(TABLA!$F:$F,TABLA!$D:$D,'6. PIBTRIM CONSTANTE 18-25'!P$6,TABLA!$A:$A,'6. PIBTRIM CONSTANTE 18-25'!$A$18,TABLA!$B:$B,"B00102",TABLA!$I:$I,"0311",TABLA!$H:$H,$A20)</f>
        <v>20.399949654375238</v>
      </c>
      <c r="Q20" s="391">
        <f>SUMIFS(TABLA!$F:$F,TABLA!$D:$D,'6. PIBTRIM CONSTANTE 18-25'!Q$6,TABLA!$A:$A,'6. PIBTRIM CONSTANTE 18-25'!$A$18,TABLA!$B:$B,"B00102",TABLA!$I:$I,"0311",TABLA!$H:$H,$A20)</f>
        <v>1230.9244841062205</v>
      </c>
      <c r="R20" s="391">
        <f>SUMIFS(TABLA!$F:$F,TABLA!$D:$D,'6. PIBTRIM CONSTANTE 18-25'!R$6,TABLA!$A:$A,'6. PIBTRIM CONSTANTE 18-25'!$A$18,TABLA!$B:$B,"B00102",TABLA!$I:$I,"0311",TABLA!$H:$H,$A20)</f>
        <v>68.164954873158877</v>
      </c>
      <c r="S20" s="391">
        <f>SUMIFS(TABLA!$F:$F,TABLA!$D:$D,'6. PIBTRIM CONSTANTE 18-25'!S$6,TABLA!$A:$A,'6. PIBTRIM CONSTANTE 18-25'!$A$18,TABLA!$B:$B,"B00103",TABLA!$I:$I,"0311",TABLA!$H:$H,$A20)</f>
        <v>1435.2401457818696</v>
      </c>
      <c r="T20" s="392">
        <f>SUMIFS(TABLA!$F:$F,TABLA!$D:$D,"VAB",TABLA!$A:$A,'6. PIBTRIM CONSTANTE 18-25'!$A$18,TABLA!$B:$B,"B00101",TABLA!$I:$I,"0311",TABLA!$H:$H,$A20)</f>
        <v>10170.499521126321</v>
      </c>
      <c r="U20" s="391">
        <f>SUMIFS(TABLA!$F:$F,TABLA!$D:$D,"IMP",TABLA!$A:$A,'6. PIBTRIM CONSTANTE 18-25'!$A$18,TABLA!$B:$B,"B00101",TABLA!$I:$I,"0311",TABLA!$H:$H,$A20)</f>
        <v>270.9621513153636</v>
      </c>
      <c r="V20" s="393">
        <f>SUMIFS(TABLA!$F:$F,TABLA!$D:$D,"PIB",TABLA!$A:$A,'6. PIBTRIM CONSTANTE 18-25'!$A$18,TABLA!$B:$B,"B00101",TABLA!$I:$I,"0311",TABLA!$H:$H,$A20)</f>
        <v>10444.512231876844</v>
      </c>
    </row>
    <row r="21" spans="1:49" s="378" customFormat="1" ht="17.25" customHeight="1">
      <c r="A21" s="394" t="s">
        <v>93</v>
      </c>
      <c r="B21" s="391">
        <f>SUMIFS(TABLA!$F:$F,TABLA!$D:$D,'6. PIBTRIM CONSTANTE 18-25'!B$6,TABLA!$A:$A,'6. PIBTRIM CONSTANTE 18-25'!$A$18,TABLA!$B:$B,"B00101",TABLA!$I:$I,"0311",TABLA!$H:$H,$A21)</f>
        <v>459.82706351410144</v>
      </c>
      <c r="C21" s="391">
        <f>SUMIFS(TABLA!$F:$F,TABLA!$D:$D,'6. PIBTRIM CONSTANTE 18-25'!C$6,TABLA!$A:$A,'6. PIBTRIM CONSTANTE 18-25'!$A$18,TABLA!$B:$B,"B00101",TABLA!$I:$I,"0311",TABLA!$H:$H,$A21)</f>
        <v>295.65093520153988</v>
      </c>
      <c r="D21" s="391">
        <f>SUMIFS(TABLA!$F:$F,TABLA!$D:$D,'6. PIBTRIM CONSTANTE 18-25'!D$6,TABLA!$A:$A,'6. PIBTRIM CONSTANTE 18-25'!$A$18,TABLA!$B:$B,"B00101",TABLA!$I:$I,"0311",TABLA!$H:$H,$A21)</f>
        <v>719.25071319223207</v>
      </c>
      <c r="E21" s="391">
        <f>SUMIFS(TABLA!$F:$F,TABLA!$D:$D,'6. PIBTRIM CONSTANTE 18-25'!E$6,TABLA!$A:$A,'6. PIBTRIM CONSTANTE 18-25'!$A$18,TABLA!$B:$B,"B00101",TABLA!$I:$I,"0311",TABLA!$H:$H,$A21)</f>
        <v>361.44635773361989</v>
      </c>
      <c r="F21" s="391">
        <f>SUMIFS(TABLA!$F:$F,TABLA!$D:$D,'6. PIBTRIM CONSTANTE 18-25'!F$6,TABLA!$A:$A,'6. PIBTRIM CONSTANTE 18-25'!$A$18,TABLA!$B:$B,"B00101",TABLA!$I:$I,"0311",TABLA!$H:$H,$A21)</f>
        <v>950.28283168637574</v>
      </c>
      <c r="G21" s="391">
        <f>SUMIFS(TABLA!$F:$F,TABLA!$D:$D,'6. PIBTRIM CONSTANTE 18-25'!G$6,TABLA!$A:$A,'6. PIBTRIM CONSTANTE 18-25'!$A$18,TABLA!$B:$B,"B00101",TABLA!$I:$I,"0311",TABLA!$H:$H,$A21)</f>
        <v>2394.4777059201178</v>
      </c>
      <c r="H21" s="391">
        <f>SUMIFS(TABLA!$F:$F,TABLA!$D:$D,'6. PIBTRIM CONSTANTE 18-25'!H$6,TABLA!$A:$A,'6. PIBTRIM CONSTANTE 18-25'!$A$18,TABLA!$B:$B,"B00101",TABLA!$I:$I,"0311",TABLA!$H:$H,$A21)</f>
        <v>1430.039685008551</v>
      </c>
      <c r="I21" s="391">
        <f>SUMIFS(TABLA!$F:$F,TABLA!$D:$D,'6. PIBTRIM CONSTANTE 18-25'!I$6,TABLA!$A:$A,'6. PIBTRIM CONSTANTE 18-25'!$A$18,TABLA!$B:$B,"B00101",TABLA!$I:$I,"0311",TABLA!$H:$H,$A21)</f>
        <v>93.162201428084785</v>
      </c>
      <c r="J21" s="391">
        <f>SUMIFS(TABLA!$F:$F,TABLA!$D:$D,'6. PIBTRIM CONSTANTE 18-25'!J$6,TABLA!$A:$A,'6. PIBTRIM CONSTANTE 18-25'!$A$18,TABLA!$B:$B,"B00101",TABLA!$I:$I,"0311",TABLA!$H:$H,$A21)</f>
        <v>384.71797889365212</v>
      </c>
      <c r="K21" s="391">
        <f>SUMIFS(TABLA!$F:$F,TABLA!$D:$D,'6. PIBTRIM CONSTANTE 18-25'!K$6,TABLA!$A:$A,'6. PIBTRIM CONSTANTE 18-25'!$A$18,TABLA!$B:$B,"B00101",TABLA!$I:$I,"0311",TABLA!$H:$H,$A21)</f>
        <v>1028.8989054701083</v>
      </c>
      <c r="L21" s="391">
        <f>SUMIFS(TABLA!$F:$F,TABLA!$D:$D,'6. PIBTRIM CONSTANTE 18-25'!L$6,TABLA!$A:$A,'6. PIBTRIM CONSTANTE 18-25'!$A$18,TABLA!$B:$B,"B00101",TABLA!$I:$I,"0311",TABLA!$H:$H,$A21)</f>
        <v>865.50105919858618</v>
      </c>
      <c r="M21" s="391">
        <f>SUMIFS(TABLA!$F:$F,TABLA!$D:$D,'6. PIBTRIM CONSTANTE 18-25'!M$6,TABLA!$A:$A,'6. PIBTRIM CONSTANTE 18-25'!$A$18,TABLA!$B:$B,"B00101",TABLA!$I:$I,"0311",TABLA!$H:$H,$A21)</f>
        <v>141.32011913727939</v>
      </c>
      <c r="N21" s="391">
        <f>SUMIFS(TABLA!$F:$F,TABLA!$D:$D,'6. PIBTRIM CONSTANTE 18-25'!N$6,TABLA!$A:$A,'6. PIBTRIM CONSTANTE 18-25'!$A$18,TABLA!$B:$B,"B00101",TABLA!$I:$I,"0311",TABLA!$H:$H,$A21)</f>
        <v>190.04478549206053</v>
      </c>
      <c r="O21" s="391">
        <f>SUMIFS(TABLA!$F:$F,TABLA!$D:$D,'6. PIBTRIM CONSTANTE 18-25'!O$6,TABLA!$A:$A,'6. PIBTRIM CONSTANTE 18-25'!$A$18,TABLA!$B:$B,"B00101",TABLA!$I:$I,"0311",TABLA!$H:$H,$A21)</f>
        <v>75.713697426891898</v>
      </c>
      <c r="P21" s="391">
        <f>SUMIFS(TABLA!$F:$F,TABLA!$D:$D,'6. PIBTRIM CONSTANTE 18-25'!P$6,TABLA!$A:$A,'6. PIBTRIM CONSTANTE 18-25'!$A$18,TABLA!$B:$B,"B00102",TABLA!$I:$I,"0311",TABLA!$H:$H,$A21)</f>
        <v>59.824971495640845</v>
      </c>
      <c r="Q21" s="391">
        <f>SUMIFS(TABLA!$F:$F,TABLA!$D:$D,'6. PIBTRIM CONSTANTE 18-25'!Q$6,TABLA!$A:$A,'6. PIBTRIM CONSTANTE 18-25'!$A$18,TABLA!$B:$B,"B00102",TABLA!$I:$I,"0311",TABLA!$H:$H,$A21)</f>
        <v>1239.3277777717508</v>
      </c>
      <c r="R21" s="391">
        <f>SUMIFS(TABLA!$F:$F,TABLA!$D:$D,'6. PIBTRIM CONSTANTE 18-25'!R$6,TABLA!$A:$A,'6. PIBTRIM CONSTANTE 18-25'!$A$18,TABLA!$B:$B,"B00102",TABLA!$I:$I,"0311",TABLA!$H:$H,$A21)</f>
        <v>67.68418562532996</v>
      </c>
      <c r="S21" s="391">
        <f>SUMIFS(TABLA!$F:$F,TABLA!$D:$D,'6. PIBTRIM CONSTANTE 18-25'!S$6,TABLA!$A:$A,'6. PIBTRIM CONSTANTE 18-25'!$A$18,TABLA!$B:$B,"B00103",TABLA!$I:$I,"0311",TABLA!$H:$H,$A21)</f>
        <v>1585.4827464393038</v>
      </c>
      <c r="T21" s="392">
        <f>SUMIFS(TABLA!$F:$F,TABLA!$D:$D,"VAB",TABLA!$A:$A,'6. PIBTRIM CONSTANTE 18-25'!$A$18,TABLA!$B:$B,"B00101",TABLA!$I:$I,"0311",TABLA!$H:$H,$A21)</f>
        <v>12321.714044796609</v>
      </c>
      <c r="U21" s="391">
        <f>SUMIFS(TABLA!$F:$F,TABLA!$D:$D,"IMP",TABLA!$A:$A,'6. PIBTRIM CONSTANTE 18-25'!$A$18,TABLA!$B:$B,"B00101",TABLA!$I:$I,"0311",TABLA!$H:$H,$A21)</f>
        <v>303.86560715839738</v>
      </c>
      <c r="V21" s="393">
        <f>SUMIFS(TABLA!$F:$F,TABLA!$D:$D,"PIB",TABLA!$A:$A,'6. PIBTRIM CONSTANTE 18-25'!$A$18,TABLA!$B:$B,"B00101",TABLA!$I:$I,"0311",TABLA!$H:$H,$A21)</f>
        <v>12630.310935658805</v>
      </c>
    </row>
    <row r="22" spans="1:49" s="378" customFormat="1" ht="17.25" customHeight="1">
      <c r="A22" s="390" t="s">
        <v>94</v>
      </c>
      <c r="B22" s="391">
        <f>SUMIFS(TABLA!$F:$F,TABLA!$D:$D,'6. PIBTRIM CONSTANTE 18-25'!B$6,TABLA!$A:$A,'6. PIBTRIM CONSTANTE 18-25'!$A$18,TABLA!$B:$B,"B00101",TABLA!$I:$I,"0311",TABLA!$H:$H,$A22)</f>
        <v>497.35576050065799</v>
      </c>
      <c r="C22" s="391">
        <f>SUMIFS(TABLA!$F:$F,TABLA!$D:$D,'6. PIBTRIM CONSTANTE 18-25'!C$6,TABLA!$A:$A,'6. PIBTRIM CONSTANTE 18-25'!$A$18,TABLA!$B:$B,"B00101",TABLA!$I:$I,"0311",TABLA!$H:$H,$A22)</f>
        <v>380.47598393266134</v>
      </c>
      <c r="D22" s="391">
        <f>SUMIFS(TABLA!$F:$F,TABLA!$D:$D,'6. PIBTRIM CONSTANTE 18-25'!D$6,TABLA!$A:$A,'6. PIBTRIM CONSTANTE 18-25'!$A$18,TABLA!$B:$B,"B00101",TABLA!$I:$I,"0311",TABLA!$H:$H,$A22)</f>
        <v>735.11017156235084</v>
      </c>
      <c r="E22" s="391">
        <f>SUMIFS(TABLA!$F:$F,TABLA!$D:$D,'6. PIBTRIM CONSTANTE 18-25'!E$6,TABLA!$A:$A,'6. PIBTRIM CONSTANTE 18-25'!$A$18,TABLA!$B:$B,"B00101",TABLA!$I:$I,"0311",TABLA!$H:$H,$A22)</f>
        <v>398.8086754718758</v>
      </c>
      <c r="F22" s="391">
        <f>SUMIFS(TABLA!$F:$F,TABLA!$D:$D,'6. PIBTRIM CONSTANTE 18-25'!F$6,TABLA!$A:$A,'6. PIBTRIM CONSTANTE 18-25'!$A$18,TABLA!$B:$B,"B00101",TABLA!$I:$I,"0311",TABLA!$H:$H,$A22)</f>
        <v>1329.7151618334483</v>
      </c>
      <c r="G22" s="391">
        <f>SUMIFS(TABLA!$F:$F,TABLA!$D:$D,'6. PIBTRIM CONSTANTE 18-25'!G$6,TABLA!$A:$A,'6. PIBTRIM CONSTANTE 18-25'!$A$18,TABLA!$B:$B,"B00101",TABLA!$I:$I,"0311",TABLA!$H:$H,$A22)</f>
        <v>3364.1585191847707</v>
      </c>
      <c r="H22" s="391">
        <f>SUMIFS(TABLA!$F:$F,TABLA!$D:$D,'6. PIBTRIM CONSTANTE 18-25'!H$6,TABLA!$A:$A,'6. PIBTRIM CONSTANTE 18-25'!$A$18,TABLA!$B:$B,"B00101",TABLA!$I:$I,"0311",TABLA!$H:$H,$A22)</f>
        <v>1707.1306713458139</v>
      </c>
      <c r="I22" s="391">
        <f>SUMIFS(TABLA!$F:$F,TABLA!$D:$D,'6. PIBTRIM CONSTANTE 18-25'!I$6,TABLA!$A:$A,'6. PIBTRIM CONSTANTE 18-25'!$A$18,TABLA!$B:$B,"B00101",TABLA!$I:$I,"0311",TABLA!$H:$H,$A22)</f>
        <v>193.8458696299783</v>
      </c>
      <c r="J22" s="391">
        <f>SUMIFS(TABLA!$F:$F,TABLA!$D:$D,'6. PIBTRIM CONSTANTE 18-25'!J$6,TABLA!$A:$A,'6. PIBTRIM CONSTANTE 18-25'!$A$18,TABLA!$B:$B,"B00101",TABLA!$I:$I,"0311",TABLA!$H:$H,$A22)</f>
        <v>458.04933289224545</v>
      </c>
      <c r="K22" s="391">
        <f>SUMIFS(TABLA!$F:$F,TABLA!$D:$D,'6. PIBTRIM CONSTANTE 18-25'!K$6,TABLA!$A:$A,'6. PIBTRIM CONSTANTE 18-25'!$A$18,TABLA!$B:$B,"B00101",TABLA!$I:$I,"0311",TABLA!$H:$H,$A22)</f>
        <v>1089.0029703762552</v>
      </c>
      <c r="L22" s="391">
        <f>SUMIFS(TABLA!$F:$F,TABLA!$D:$D,'6. PIBTRIM CONSTANTE 18-25'!L$6,TABLA!$A:$A,'6. PIBTRIM CONSTANTE 18-25'!$A$18,TABLA!$B:$B,"B00101",TABLA!$I:$I,"0311",TABLA!$H:$H,$A22)</f>
        <v>1240.0750235014862</v>
      </c>
      <c r="M22" s="391">
        <f>SUMIFS(TABLA!$F:$F,TABLA!$D:$D,'6. PIBTRIM CONSTANTE 18-25'!M$6,TABLA!$A:$A,'6. PIBTRIM CONSTANTE 18-25'!$A$18,TABLA!$B:$B,"B00101",TABLA!$I:$I,"0311",TABLA!$H:$H,$A22)</f>
        <v>169.46986394128442</v>
      </c>
      <c r="N22" s="391">
        <f>SUMIFS(TABLA!$F:$F,TABLA!$D:$D,'6. PIBTRIM CONSTANTE 18-25'!N$6,TABLA!$A:$A,'6. PIBTRIM CONSTANTE 18-25'!$A$18,TABLA!$B:$B,"B00101",TABLA!$I:$I,"0311",TABLA!$H:$H,$A22)</f>
        <v>178.1943425549415</v>
      </c>
      <c r="O22" s="391">
        <f>SUMIFS(TABLA!$F:$F,TABLA!$D:$D,'6. PIBTRIM CONSTANTE 18-25'!O$6,TABLA!$A:$A,'6. PIBTRIM CONSTANTE 18-25'!$A$18,TABLA!$B:$B,"B00101",TABLA!$I:$I,"0311",TABLA!$H:$H,$A22)</f>
        <v>170.23403083706495</v>
      </c>
      <c r="P22" s="391">
        <f>SUMIFS(TABLA!$F:$F,TABLA!$D:$D,'6. PIBTRIM CONSTANTE 18-25'!P$6,TABLA!$A:$A,'6. PIBTRIM CONSTANTE 18-25'!$A$18,TABLA!$B:$B,"B00102",TABLA!$I:$I,"0311",TABLA!$H:$H,$A22)</f>
        <v>65.966822698694742</v>
      </c>
      <c r="Q22" s="391">
        <f>SUMIFS(TABLA!$F:$F,TABLA!$D:$D,'6. PIBTRIM CONSTANTE 18-25'!Q$6,TABLA!$A:$A,'6. PIBTRIM CONSTANTE 18-25'!$A$18,TABLA!$B:$B,"B00102",TABLA!$I:$I,"0311",TABLA!$H:$H,$A22)</f>
        <v>1251.0523795626643</v>
      </c>
      <c r="R22" s="391">
        <f>SUMIFS(TABLA!$F:$F,TABLA!$D:$D,'6. PIBTRIM CONSTANTE 18-25'!R$6,TABLA!$A:$A,'6. PIBTRIM CONSTANTE 18-25'!$A$18,TABLA!$B:$B,"B00102",TABLA!$I:$I,"0311",TABLA!$H:$H,$A22)</f>
        <v>64.333594073231467</v>
      </c>
      <c r="S22" s="391">
        <f>SUMIFS(TABLA!$F:$F,TABLA!$D:$D,'6. PIBTRIM CONSTANTE 18-25'!S$6,TABLA!$A:$A,'6. PIBTRIM CONSTANTE 18-25'!$A$18,TABLA!$B:$B,"B00103",TABLA!$I:$I,"0311",TABLA!$H:$H,$A22)</f>
        <v>2147.4168452465192</v>
      </c>
      <c r="T22" s="392">
        <f>SUMIFS(TABLA!$F:$F,TABLA!$D:$D,"VAB",TABLA!$A:$A,'6. PIBTRIM CONSTANTE 18-25'!$A$18,TABLA!$B:$B,"B00101",TABLA!$I:$I,"0311",TABLA!$H:$H,$A22)</f>
        <v>15415.170401963645</v>
      </c>
      <c r="U22" s="391">
        <f>SUMIFS(TABLA!$F:$F,TABLA!$D:$D,"IMP",TABLA!$A:$A,'6. PIBTRIM CONSTANTE 18-25'!$A$18,TABLA!$B:$B,"B00101",TABLA!$I:$I,"0311",TABLA!$H:$H,$A22)</f>
        <v>382.64101085917525</v>
      </c>
      <c r="V22" s="393">
        <f>SUMIFS(TABLA!$F:$F,TABLA!$D:$D,"PIB",TABLA!$A:$A,'6. PIBTRIM CONSTANTE 18-25'!$A$18,TABLA!$B:$B,"B00101",TABLA!$I:$I,"0311",TABLA!$H:$H,$A22)</f>
        <v>15803.624985685006</v>
      </c>
    </row>
    <row r="23" spans="1:49" s="378" customFormat="1" ht="17.25" customHeight="1">
      <c r="A23" s="422">
        <v>2021</v>
      </c>
      <c r="B23" s="423">
        <f>SUM(B24:B27)</f>
        <v>1863.7505904609625</v>
      </c>
      <c r="C23" s="423">
        <f t="shared" ref="C23:V23" si="3">SUM(C24:C27)</f>
        <v>2778.1551552430924</v>
      </c>
      <c r="D23" s="423">
        <f t="shared" si="3"/>
        <v>3393.2240954877698</v>
      </c>
      <c r="E23" s="423">
        <f t="shared" si="3"/>
        <v>1608.9947613830864</v>
      </c>
      <c r="F23" s="423">
        <f t="shared" si="3"/>
        <v>8174.0565915835687</v>
      </c>
      <c r="G23" s="423">
        <f t="shared" si="3"/>
        <v>12429.091984147835</v>
      </c>
      <c r="H23" s="423">
        <f t="shared" si="3"/>
        <v>7418.9373152914231</v>
      </c>
      <c r="I23" s="423">
        <f t="shared" si="3"/>
        <v>977.73201509900127</v>
      </c>
      <c r="J23" s="423">
        <f t="shared" si="3"/>
        <v>1716.8095127467241</v>
      </c>
      <c r="K23" s="423">
        <f t="shared" si="3"/>
        <v>4426.4759248280698</v>
      </c>
      <c r="L23" s="423">
        <f t="shared" si="3"/>
        <v>4842.0694243799644</v>
      </c>
      <c r="M23" s="423">
        <f t="shared" si="3"/>
        <v>620.8064718234549</v>
      </c>
      <c r="N23" s="423">
        <f t="shared" si="3"/>
        <v>710.66459564713523</v>
      </c>
      <c r="O23" s="423">
        <f t="shared" si="3"/>
        <v>652.40319979206697</v>
      </c>
      <c r="P23" s="423">
        <f t="shared" si="3"/>
        <v>601.10951872417843</v>
      </c>
      <c r="Q23" s="423">
        <f t="shared" si="3"/>
        <v>5127.8997171812716</v>
      </c>
      <c r="R23" s="423">
        <f t="shared" si="3"/>
        <v>267.84938799237295</v>
      </c>
      <c r="S23" s="423">
        <f t="shared" si="3"/>
        <v>7039.4037203793823</v>
      </c>
      <c r="T23" s="424">
        <f t="shared" si="3"/>
        <v>64634.912702810245</v>
      </c>
      <c r="U23" s="423">
        <f t="shared" si="3"/>
        <v>1775.2034216344757</v>
      </c>
      <c r="V23" s="425">
        <f t="shared" si="3"/>
        <v>66428.725696955531</v>
      </c>
      <c r="X23" s="389"/>
      <c r="Y23" s="389"/>
      <c r="Z23" s="389"/>
      <c r="AA23" s="389"/>
      <c r="AB23" s="389"/>
      <c r="AC23" s="389"/>
      <c r="AD23" s="389"/>
      <c r="AE23" s="389"/>
      <c r="AF23" s="389"/>
      <c r="AG23" s="389"/>
      <c r="AH23" s="389"/>
      <c r="AI23" s="389"/>
      <c r="AJ23" s="389"/>
      <c r="AK23" s="389"/>
      <c r="AL23" s="389"/>
      <c r="AM23" s="389"/>
      <c r="AN23" s="389"/>
      <c r="AO23" s="389"/>
      <c r="AP23" s="389"/>
      <c r="AQ23" s="389"/>
      <c r="AR23" s="389"/>
    </row>
    <row r="24" spans="1:49" s="378" customFormat="1" ht="17.25" customHeight="1">
      <c r="A24" s="426" t="s">
        <v>9</v>
      </c>
      <c r="B24" s="423">
        <f>SUMIFS(TABLA!$F:$F,TABLA!$D:$D,'6. PIBTRIM CONSTANTE 18-25'!B$6,TABLA!$A:$A,'6. PIBTRIM CONSTANTE 18-25'!$A$23,TABLA!$B:$B,"B00101",TABLA!$I:$I,"0311",TABLA!$H:$H,$A24)</f>
        <v>423.22406604622205</v>
      </c>
      <c r="C24" s="423">
        <f>SUMIFS(TABLA!$F:$F,TABLA!$D:$D,'6. PIBTRIM CONSTANTE 18-25'!C$6,TABLA!$A:$A,'6. PIBTRIM CONSTANTE 18-25'!$A$23,TABLA!$B:$B,"B00101",TABLA!$I:$I,"0311",TABLA!$H:$H,$A24)</f>
        <v>756.53643314468275</v>
      </c>
      <c r="D24" s="423">
        <f>SUMIFS(TABLA!$F:$F,TABLA!$D:$D,'6. PIBTRIM CONSTANTE 18-25'!D$6,TABLA!$A:$A,'6. PIBTRIM CONSTANTE 18-25'!$A$23,TABLA!$B:$B,"B00101",TABLA!$I:$I,"0311",TABLA!$H:$H,$A24)</f>
        <v>883.55629362567902</v>
      </c>
      <c r="E24" s="423">
        <f>SUMIFS(TABLA!$F:$F,TABLA!$D:$D,'6. PIBTRIM CONSTANTE 18-25'!E$6,TABLA!$A:$A,'6. PIBTRIM CONSTANTE 18-25'!$A$23,TABLA!$B:$B,"B00101",TABLA!$I:$I,"0311",TABLA!$H:$H,$A24)</f>
        <v>370.13497899683404</v>
      </c>
      <c r="F24" s="423">
        <f>SUMIFS(TABLA!$F:$F,TABLA!$D:$D,'6. PIBTRIM CONSTANTE 18-25'!F$6,TABLA!$A:$A,'6. PIBTRIM CONSTANTE 18-25'!$A$23,TABLA!$B:$B,"B00101",TABLA!$I:$I,"0311",TABLA!$H:$H,$A24)</f>
        <v>2447.5271102337947</v>
      </c>
      <c r="G24" s="423">
        <f>SUMIFS(TABLA!$F:$F,TABLA!$D:$D,'6. PIBTRIM CONSTANTE 18-25'!G$6,TABLA!$A:$A,'6. PIBTRIM CONSTANTE 18-25'!$A$23,TABLA!$B:$B,"B00101",TABLA!$I:$I,"0311",TABLA!$H:$H,$A24)</f>
        <v>2889.5198506105748</v>
      </c>
      <c r="H24" s="423">
        <f>SUMIFS(TABLA!$F:$F,TABLA!$D:$D,'6. PIBTRIM CONSTANTE 18-25'!H$6,TABLA!$A:$A,'6. PIBTRIM CONSTANTE 18-25'!$A$23,TABLA!$B:$B,"B00101",TABLA!$I:$I,"0311",TABLA!$H:$H,$A24)</f>
        <v>1716.3432083816299</v>
      </c>
      <c r="I24" s="423">
        <f>SUMIFS(TABLA!$F:$F,TABLA!$D:$D,'6. PIBTRIM CONSTANTE 18-25'!I$6,TABLA!$A:$A,'6. PIBTRIM CONSTANTE 18-25'!$A$23,TABLA!$B:$B,"B00101",TABLA!$I:$I,"0311",TABLA!$H:$H,$A24)</f>
        <v>169.20823970403603</v>
      </c>
      <c r="J24" s="423">
        <f>SUMIFS(TABLA!$F:$F,TABLA!$D:$D,'6. PIBTRIM CONSTANTE 18-25'!J$6,TABLA!$A:$A,'6. PIBTRIM CONSTANTE 18-25'!$A$23,TABLA!$B:$B,"B00101",TABLA!$I:$I,"0311",TABLA!$H:$H,$A24)</f>
        <v>396.9988369645634</v>
      </c>
      <c r="K24" s="423">
        <f>SUMIFS(TABLA!$F:$F,TABLA!$D:$D,'6. PIBTRIM CONSTANTE 18-25'!K$6,TABLA!$A:$A,'6. PIBTRIM CONSTANTE 18-25'!$A$23,TABLA!$B:$B,"B00101",TABLA!$I:$I,"0311",TABLA!$H:$H,$A24)</f>
        <v>1080.4507492092662</v>
      </c>
      <c r="L24" s="423">
        <f>SUMIFS(TABLA!$F:$F,TABLA!$D:$D,'6. PIBTRIM CONSTANTE 18-25'!L$6,TABLA!$A:$A,'6. PIBTRIM CONSTANTE 18-25'!$A$23,TABLA!$B:$B,"B00101",TABLA!$I:$I,"0311",TABLA!$H:$H,$A24)</f>
        <v>1031.1850682755964</v>
      </c>
      <c r="M24" s="423">
        <f>SUMIFS(TABLA!$F:$F,TABLA!$D:$D,'6. PIBTRIM CONSTANTE 18-25'!M$6,TABLA!$A:$A,'6. PIBTRIM CONSTANTE 18-25'!$A$23,TABLA!$B:$B,"B00101",TABLA!$I:$I,"0311",TABLA!$H:$H,$A24)</f>
        <v>162.41487494300907</v>
      </c>
      <c r="N24" s="423">
        <f>SUMIFS(TABLA!$F:$F,TABLA!$D:$D,'6. PIBTRIM CONSTANTE 18-25'!N$6,TABLA!$A:$A,'6. PIBTRIM CONSTANTE 18-25'!$A$23,TABLA!$B:$B,"B00101",TABLA!$I:$I,"0311",TABLA!$H:$H,$A24)</f>
        <v>164.39066684699608</v>
      </c>
      <c r="O24" s="423">
        <f>SUMIFS(TABLA!$F:$F,TABLA!$D:$D,'6. PIBTRIM CONSTANTE 18-25'!O$6,TABLA!$A:$A,'6. PIBTRIM CONSTANTE 18-25'!$A$23,TABLA!$B:$B,"B00101",TABLA!$I:$I,"0311",TABLA!$H:$H,$A24)</f>
        <v>117.57277011412786</v>
      </c>
      <c r="P24" s="423">
        <f>SUMIFS(TABLA!$F:$F,TABLA!$D:$D,'6. PIBTRIM CONSTANTE 18-25'!P$6,TABLA!$A:$A,'6. PIBTRIM CONSTANTE 18-25'!$A$23,TABLA!$B:$B,"B00102",TABLA!$I:$I,"0311",TABLA!$H:$H,$A24)</f>
        <v>197.33712957762611</v>
      </c>
      <c r="Q24" s="423">
        <f>SUMIFS(TABLA!$F:$F,TABLA!$D:$D,'6. PIBTRIM CONSTANTE 18-25'!Q$6,TABLA!$A:$A,'6. PIBTRIM CONSTANTE 18-25'!$A$23,TABLA!$B:$B,"B00102",TABLA!$I:$I,"0311",TABLA!$H:$H,$A24)</f>
        <v>1275.4588289021549</v>
      </c>
      <c r="R24" s="423">
        <f>SUMIFS(TABLA!$F:$F,TABLA!$D:$D,'6. PIBTRIM CONSTANTE 18-25'!R$6,TABLA!$A:$A,'6. PIBTRIM CONSTANTE 18-25'!$A$23,TABLA!$B:$B,"B00102",TABLA!$I:$I,"0311",TABLA!$H:$H,$A24)</f>
        <v>65.589275147854636</v>
      </c>
      <c r="S24" s="423">
        <f>SUMIFS(TABLA!$F:$F,TABLA!$D:$D,'6. PIBTRIM CONSTANTE 18-25'!S$6,TABLA!$A:$A,'6. PIBTRIM CONSTANTE 18-25'!$A$23,TABLA!$B:$B,"B00103",TABLA!$I:$I,"0311",TABLA!$H:$H,$A24)</f>
        <v>1591.537228563599</v>
      </c>
      <c r="T24" s="424">
        <f>SUMIFS(TABLA!$F:$F,TABLA!$D:$D,"VAB",TABLA!$A:$A,'6. PIBTRIM CONSTANTE 18-25'!$A$23,TABLA!$B:$B,"B00101",TABLA!$I:$I,"0311",TABLA!$H:$H,$A24)</f>
        <v>15779.469451757373</v>
      </c>
      <c r="U24" s="423">
        <f>SUMIFS(TABLA!$F:$F,TABLA!$D:$D,"IMP",TABLA!$A:$A,'6. PIBTRIM CONSTANTE 18-25'!$A$23,TABLA!$B:$B,"B00101",TABLA!$I:$I,"0311",TABLA!$H:$H,$A24)</f>
        <v>389.58509885243188</v>
      </c>
      <c r="V24" s="425">
        <f>SUMIFS(TABLA!$F:$F,TABLA!$D:$D,"PIB",TABLA!$A:$A,'6. PIBTRIM CONSTANTE 18-25'!$A$23,TABLA!$B:$B,"B00101",TABLA!$I:$I,"0311",TABLA!$H:$H,$A24)</f>
        <v>16174.646659642833</v>
      </c>
    </row>
    <row r="25" spans="1:49" s="378" customFormat="1" ht="17.25" customHeight="1">
      <c r="A25" s="422" t="s">
        <v>92</v>
      </c>
      <c r="B25" s="423">
        <f>SUMIFS(TABLA!$F:$F,TABLA!$D:$D,'6. PIBTRIM CONSTANTE 18-25'!B$6,TABLA!$A:$A,'6. PIBTRIM CONSTANTE 18-25'!$A$23,TABLA!$B:$B,"B00101",TABLA!$I:$I,"0311",TABLA!$H:$H,$A25)</f>
        <v>456.37465117371192</v>
      </c>
      <c r="C25" s="423">
        <f>SUMIFS(TABLA!$F:$F,TABLA!$D:$D,'6. PIBTRIM CONSTANTE 18-25'!C$6,TABLA!$A:$A,'6. PIBTRIM CONSTANTE 18-25'!$A$23,TABLA!$B:$B,"B00101",TABLA!$I:$I,"0311",TABLA!$H:$H,$A25)</f>
        <v>651.92651637695042</v>
      </c>
      <c r="D25" s="423">
        <f>SUMIFS(TABLA!$F:$F,TABLA!$D:$D,'6. PIBTRIM CONSTANTE 18-25'!D$6,TABLA!$A:$A,'6. PIBTRIM CONSTANTE 18-25'!$A$23,TABLA!$B:$B,"B00101",TABLA!$I:$I,"0311",TABLA!$H:$H,$A25)</f>
        <v>851.48674686711479</v>
      </c>
      <c r="E25" s="423">
        <f>SUMIFS(TABLA!$F:$F,TABLA!$D:$D,'6. PIBTRIM CONSTANTE 18-25'!E$6,TABLA!$A:$A,'6. PIBTRIM CONSTANTE 18-25'!$A$23,TABLA!$B:$B,"B00101",TABLA!$I:$I,"0311",TABLA!$H:$H,$A25)</f>
        <v>393.76323436022625</v>
      </c>
      <c r="F25" s="423">
        <f>SUMIFS(TABLA!$F:$F,TABLA!$D:$D,'6. PIBTRIM CONSTANTE 18-25'!F$6,TABLA!$A:$A,'6. PIBTRIM CONSTANTE 18-25'!$A$23,TABLA!$B:$B,"B00101",TABLA!$I:$I,"0311",TABLA!$H:$H,$A25)</f>
        <v>1645.8448909979659</v>
      </c>
      <c r="G25" s="423">
        <f>SUMIFS(TABLA!$F:$F,TABLA!$D:$D,'6. PIBTRIM CONSTANTE 18-25'!G$6,TABLA!$A:$A,'6. PIBTRIM CONSTANTE 18-25'!$A$23,TABLA!$B:$B,"B00101",TABLA!$I:$I,"0311",TABLA!$H:$H,$A25)</f>
        <v>2393.4732364597971</v>
      </c>
      <c r="H25" s="423">
        <f>SUMIFS(TABLA!$F:$F,TABLA!$D:$D,'6. PIBTRIM CONSTANTE 18-25'!H$6,TABLA!$A:$A,'6. PIBTRIM CONSTANTE 18-25'!$A$23,TABLA!$B:$B,"B00101",TABLA!$I:$I,"0311",TABLA!$H:$H,$A25)</f>
        <v>1785.0467080682665</v>
      </c>
      <c r="I25" s="423">
        <f>SUMIFS(TABLA!$F:$F,TABLA!$D:$D,'6. PIBTRIM CONSTANTE 18-25'!I$6,TABLA!$A:$A,'6. PIBTRIM CONSTANTE 18-25'!$A$23,TABLA!$B:$B,"B00101",TABLA!$I:$I,"0311",TABLA!$H:$H,$A25)</f>
        <v>236.9752373441836</v>
      </c>
      <c r="J25" s="423">
        <f>SUMIFS(TABLA!$F:$F,TABLA!$D:$D,'6. PIBTRIM CONSTANTE 18-25'!J$6,TABLA!$A:$A,'6. PIBTRIM CONSTANTE 18-25'!$A$23,TABLA!$B:$B,"B00101",TABLA!$I:$I,"0311",TABLA!$H:$H,$A25)</f>
        <v>422.49371404404457</v>
      </c>
      <c r="K25" s="423">
        <f>SUMIFS(TABLA!$F:$F,TABLA!$D:$D,'6. PIBTRIM CONSTANTE 18-25'!K$6,TABLA!$A:$A,'6. PIBTRIM CONSTANTE 18-25'!$A$23,TABLA!$B:$B,"B00101",TABLA!$I:$I,"0311",TABLA!$H:$H,$A25)</f>
        <v>1067.8605951889581</v>
      </c>
      <c r="L25" s="423">
        <f>SUMIFS(TABLA!$F:$F,TABLA!$D:$D,'6. PIBTRIM CONSTANTE 18-25'!L$6,TABLA!$A:$A,'6. PIBTRIM CONSTANTE 18-25'!$A$23,TABLA!$B:$B,"B00101",TABLA!$I:$I,"0311",TABLA!$H:$H,$A25)</f>
        <v>1178.6921642088209</v>
      </c>
      <c r="M25" s="423">
        <f>SUMIFS(TABLA!$F:$F,TABLA!$D:$D,'6. PIBTRIM CONSTANTE 18-25'!M$6,TABLA!$A:$A,'6. PIBTRIM CONSTANTE 18-25'!$A$23,TABLA!$B:$B,"B00101",TABLA!$I:$I,"0311",TABLA!$H:$H,$A25)</f>
        <v>127.57996050540413</v>
      </c>
      <c r="N25" s="423">
        <f>SUMIFS(TABLA!$F:$F,TABLA!$D:$D,'6. PIBTRIM CONSTANTE 18-25'!N$6,TABLA!$A:$A,'6. PIBTRIM CONSTANTE 18-25'!$A$23,TABLA!$B:$B,"B00101",TABLA!$I:$I,"0311",TABLA!$H:$H,$A25)</f>
        <v>173.7918741511651</v>
      </c>
      <c r="O25" s="423">
        <f>SUMIFS(TABLA!$F:$F,TABLA!$D:$D,'6. PIBTRIM CONSTANTE 18-25'!O$6,TABLA!$A:$A,'6. PIBTRIM CONSTANTE 18-25'!$A$23,TABLA!$B:$B,"B00101",TABLA!$I:$I,"0311",TABLA!$H:$H,$A25)</f>
        <v>159.55541645268218</v>
      </c>
      <c r="P25" s="423">
        <f>SUMIFS(TABLA!$F:$F,TABLA!$D:$D,'6. PIBTRIM CONSTANTE 18-25'!P$6,TABLA!$A:$A,'6. PIBTRIM CONSTANTE 18-25'!$A$23,TABLA!$B:$B,"B00102",TABLA!$I:$I,"0311",TABLA!$H:$H,$A25)</f>
        <v>150.12300088167228</v>
      </c>
      <c r="Q25" s="423">
        <f>SUMIFS(TABLA!$F:$F,TABLA!$D:$D,'6. PIBTRIM CONSTANTE 18-25'!Q$6,TABLA!$A:$A,'6. PIBTRIM CONSTANTE 18-25'!$A$23,TABLA!$B:$B,"B00102",TABLA!$I:$I,"0311",TABLA!$H:$H,$A25)</f>
        <v>1272.8332156524834</v>
      </c>
      <c r="R25" s="423">
        <f>SUMIFS(TABLA!$F:$F,TABLA!$D:$D,'6. PIBTRIM CONSTANTE 18-25'!R$6,TABLA!$A:$A,'6. PIBTRIM CONSTANTE 18-25'!$A$23,TABLA!$B:$B,"B00102",TABLA!$I:$I,"0311",TABLA!$H:$H,$A25)</f>
        <v>66.64367008943664</v>
      </c>
      <c r="S25" s="423">
        <f>SUMIFS(TABLA!$F:$F,TABLA!$D:$D,'6. PIBTRIM CONSTANTE 18-25'!S$6,TABLA!$A:$A,'6. PIBTRIM CONSTANTE 18-25'!$A$23,TABLA!$B:$B,"B00103",TABLA!$I:$I,"0311",TABLA!$H:$H,$A25)</f>
        <v>1553.1355667333319</v>
      </c>
      <c r="T25" s="424">
        <f>SUMIFS(TABLA!$F:$F,TABLA!$D:$D,"VAB",TABLA!$A:$A,'6. PIBTRIM CONSTANTE 18-25'!$A$23,TABLA!$B:$B,"B00101",TABLA!$I:$I,"0311",TABLA!$H:$H,$A25)</f>
        <v>14583.121075042563</v>
      </c>
      <c r="U25" s="423">
        <f>SUMIFS(TABLA!$F:$F,TABLA!$D:$D,"IMP",TABLA!$A:$A,'6. PIBTRIM CONSTANTE 18-25'!$A$23,TABLA!$B:$B,"B00101",TABLA!$I:$I,"0311",TABLA!$H:$H,$A25)</f>
        <v>426.63762642215352</v>
      </c>
      <c r="V25" s="425">
        <f>SUMIFS(TABLA!$F:$F,TABLA!$D:$D,"PIB",TABLA!$A:$A,'6. PIBTRIM CONSTANTE 18-25'!$A$23,TABLA!$B:$B,"B00101",TABLA!$I:$I,"0311",TABLA!$H:$H,$A25)</f>
        <v>15013.332141098574</v>
      </c>
    </row>
    <row r="26" spans="1:49" s="378" customFormat="1" ht="17.25" customHeight="1">
      <c r="A26" s="422" t="s">
        <v>93</v>
      </c>
      <c r="B26" s="423">
        <f>SUMIFS(TABLA!$F:$F,TABLA!$D:$D,'6. PIBTRIM CONSTANTE 18-25'!B$6,TABLA!$A:$A,'6. PIBTRIM CONSTANTE 18-25'!$A$23,TABLA!$B:$B,"B00101",TABLA!$I:$I,"0311",TABLA!$H:$H,$A26)</f>
        <v>451.89563333996409</v>
      </c>
      <c r="C26" s="423">
        <f>SUMIFS(TABLA!$F:$F,TABLA!$D:$D,'6. PIBTRIM CONSTANTE 18-25'!C$6,TABLA!$A:$A,'6. PIBTRIM CONSTANTE 18-25'!$A$23,TABLA!$B:$B,"B00101",TABLA!$I:$I,"0311",TABLA!$H:$H,$A26)</f>
        <v>682.2127559985571</v>
      </c>
      <c r="D26" s="423">
        <f>SUMIFS(TABLA!$F:$F,TABLA!$D:$D,'6. PIBTRIM CONSTANTE 18-25'!D$6,TABLA!$A:$A,'6. PIBTRIM CONSTANTE 18-25'!$A$23,TABLA!$B:$B,"B00101",TABLA!$I:$I,"0311",TABLA!$H:$H,$A26)</f>
        <v>832.09234075780842</v>
      </c>
      <c r="E26" s="423">
        <f>SUMIFS(TABLA!$F:$F,TABLA!$D:$D,'6. PIBTRIM CONSTANTE 18-25'!E$6,TABLA!$A:$A,'6. PIBTRIM CONSTANTE 18-25'!$A$23,TABLA!$B:$B,"B00101",TABLA!$I:$I,"0311",TABLA!$H:$H,$A26)</f>
        <v>411.42902211429805</v>
      </c>
      <c r="F26" s="423">
        <f>SUMIFS(TABLA!$F:$F,TABLA!$D:$D,'6. PIBTRIM CONSTANTE 18-25'!F$6,TABLA!$A:$A,'6. PIBTRIM CONSTANTE 18-25'!$A$23,TABLA!$B:$B,"B00101",TABLA!$I:$I,"0311",TABLA!$H:$H,$A26)</f>
        <v>1901.71775329511</v>
      </c>
      <c r="G26" s="423">
        <f>SUMIFS(TABLA!$F:$F,TABLA!$D:$D,'6. PIBTRIM CONSTANTE 18-25'!G$6,TABLA!$A:$A,'6. PIBTRIM CONSTANTE 18-25'!$A$23,TABLA!$B:$B,"B00101",TABLA!$I:$I,"0311",TABLA!$H:$H,$A26)</f>
        <v>3118.1302548945096</v>
      </c>
      <c r="H26" s="423">
        <f>SUMIFS(TABLA!$F:$F,TABLA!$D:$D,'6. PIBTRIM CONSTANTE 18-25'!H$6,TABLA!$A:$A,'6. PIBTRIM CONSTANTE 18-25'!$A$23,TABLA!$B:$B,"B00101",TABLA!$I:$I,"0311",TABLA!$H:$H,$A26)</f>
        <v>1902.0095225658179</v>
      </c>
      <c r="I26" s="423">
        <f>SUMIFS(TABLA!$F:$F,TABLA!$D:$D,'6. PIBTRIM CONSTANTE 18-25'!I$6,TABLA!$A:$A,'6. PIBTRIM CONSTANTE 18-25'!$A$23,TABLA!$B:$B,"B00101",TABLA!$I:$I,"0311",TABLA!$H:$H,$A26)</f>
        <v>259.87973790538996</v>
      </c>
      <c r="J26" s="423">
        <f>SUMIFS(TABLA!$F:$F,TABLA!$D:$D,'6. PIBTRIM CONSTANTE 18-25'!J$6,TABLA!$A:$A,'6. PIBTRIM CONSTANTE 18-25'!$A$23,TABLA!$B:$B,"B00101",TABLA!$I:$I,"0311",TABLA!$H:$H,$A26)</f>
        <v>422.47213177381627</v>
      </c>
      <c r="K26" s="423">
        <f>SUMIFS(TABLA!$F:$F,TABLA!$D:$D,'6. PIBTRIM CONSTANTE 18-25'!K$6,TABLA!$A:$A,'6. PIBTRIM CONSTANTE 18-25'!$A$23,TABLA!$B:$B,"B00101",TABLA!$I:$I,"0311",TABLA!$H:$H,$A26)</f>
        <v>1111.2790526627082</v>
      </c>
      <c r="L26" s="423">
        <f>SUMIFS(TABLA!$F:$F,TABLA!$D:$D,'6. PIBTRIM CONSTANTE 18-25'!L$6,TABLA!$A:$A,'6. PIBTRIM CONSTANTE 18-25'!$A$23,TABLA!$B:$B,"B00101",TABLA!$I:$I,"0311",TABLA!$H:$H,$A26)</f>
        <v>1230.4938696679512</v>
      </c>
      <c r="M26" s="423">
        <f>SUMIFS(TABLA!$F:$F,TABLA!$D:$D,'6. PIBTRIM CONSTANTE 18-25'!M$6,TABLA!$A:$A,'6. PIBTRIM CONSTANTE 18-25'!$A$23,TABLA!$B:$B,"B00101",TABLA!$I:$I,"0311",TABLA!$H:$H,$A26)</f>
        <v>156.76035870759281</v>
      </c>
      <c r="N26" s="423">
        <f>SUMIFS(TABLA!$F:$F,TABLA!$D:$D,'6. PIBTRIM CONSTANTE 18-25'!N$6,TABLA!$A:$A,'6. PIBTRIM CONSTANTE 18-25'!$A$23,TABLA!$B:$B,"B00101",TABLA!$I:$I,"0311",TABLA!$H:$H,$A26)</f>
        <v>204.16786716184805</v>
      </c>
      <c r="O26" s="423">
        <f>SUMIFS(TABLA!$F:$F,TABLA!$D:$D,'6. PIBTRIM CONSTANTE 18-25'!O$6,TABLA!$A:$A,'6. PIBTRIM CONSTANTE 18-25'!$A$23,TABLA!$B:$B,"B00101",TABLA!$I:$I,"0311",TABLA!$H:$H,$A26)</f>
        <v>178.42031014374629</v>
      </c>
      <c r="P26" s="423">
        <f>SUMIFS(TABLA!$F:$F,TABLA!$D:$D,'6. PIBTRIM CONSTANTE 18-25'!P$6,TABLA!$A:$A,'6. PIBTRIM CONSTANTE 18-25'!$A$23,TABLA!$B:$B,"B00102",TABLA!$I:$I,"0311",TABLA!$H:$H,$A26)</f>
        <v>130.07711669048899</v>
      </c>
      <c r="Q26" s="423">
        <f>SUMIFS(TABLA!$F:$F,TABLA!$D:$D,'6. PIBTRIM CONSTANTE 18-25'!Q$6,TABLA!$A:$A,'6. PIBTRIM CONSTANTE 18-25'!$A$23,TABLA!$B:$B,"B00102",TABLA!$I:$I,"0311",TABLA!$H:$H,$A26)</f>
        <v>1280.287201848409</v>
      </c>
      <c r="R26" s="423">
        <f>SUMIFS(TABLA!$F:$F,TABLA!$D:$D,'6. PIBTRIM CONSTANTE 18-25'!R$6,TABLA!$A:$A,'6. PIBTRIM CONSTANTE 18-25'!$A$23,TABLA!$B:$B,"B00102",TABLA!$I:$I,"0311",TABLA!$H:$H,$A26)</f>
        <v>69.392402222145535</v>
      </c>
      <c r="S26" s="423">
        <f>SUMIFS(TABLA!$F:$F,TABLA!$D:$D,'6. PIBTRIM CONSTANTE 18-25'!S$6,TABLA!$A:$A,'6. PIBTRIM CONSTANTE 18-25'!$A$23,TABLA!$B:$B,"B00103",TABLA!$I:$I,"0311",TABLA!$H:$H,$A26)</f>
        <v>1681.4420271943891</v>
      </c>
      <c r="T26" s="424">
        <f>SUMIFS(TABLA!$F:$F,TABLA!$D:$D,"VAB",TABLA!$A:$A,'6. PIBTRIM CONSTANTE 18-25'!$A$23,TABLA!$B:$B,"B00101",TABLA!$I:$I,"0311",TABLA!$H:$H,$A26)</f>
        <v>16012.52061206333</v>
      </c>
      <c r="U26" s="423">
        <f>SUMIFS(TABLA!$F:$F,TABLA!$D:$D,"IMP",TABLA!$A:$A,'6. PIBTRIM CONSTANTE 18-25'!$A$23,TABLA!$B:$B,"B00101",TABLA!$I:$I,"0311",TABLA!$H:$H,$A26)</f>
        <v>470.10802984255054</v>
      </c>
      <c r="V26" s="425">
        <f>SUMIFS(TABLA!$F:$F,TABLA!$D:$D,"PIB",TABLA!$A:$A,'6. PIBTRIM CONSTANTE 18-25'!$A$23,TABLA!$B:$B,"B00101",TABLA!$I:$I,"0311",TABLA!$H:$H,$A26)</f>
        <v>16486.512766696698</v>
      </c>
    </row>
    <row r="27" spans="1:49" s="379" customFormat="1" ht="17.25" customHeight="1">
      <c r="A27" s="426" t="s">
        <v>94</v>
      </c>
      <c r="B27" s="423">
        <f>SUMIFS(TABLA!$F:$F,TABLA!$D:$D,'6. PIBTRIM CONSTANTE 18-25'!B$6,TABLA!$A:$A,'6. PIBTRIM CONSTANTE 18-25'!$A$23,TABLA!$B:$B,"B00101",TABLA!$I:$I,"0311",TABLA!$H:$H,$A27)</f>
        <v>532.25623990106442</v>
      </c>
      <c r="C27" s="423">
        <f>SUMIFS(TABLA!$F:$F,TABLA!$D:$D,'6. PIBTRIM CONSTANTE 18-25'!C$6,TABLA!$A:$A,'6. PIBTRIM CONSTANTE 18-25'!$A$23,TABLA!$B:$B,"B00101",TABLA!$I:$I,"0311",TABLA!$H:$H,$A27)</f>
        <v>687.47944972290213</v>
      </c>
      <c r="D27" s="423">
        <f>SUMIFS(TABLA!$F:$F,TABLA!$D:$D,'6. PIBTRIM CONSTANTE 18-25'!D$6,TABLA!$A:$A,'6. PIBTRIM CONSTANTE 18-25'!$A$23,TABLA!$B:$B,"B00101",TABLA!$I:$I,"0311",TABLA!$H:$H,$A27)</f>
        <v>826.08871423716755</v>
      </c>
      <c r="E27" s="423">
        <f>SUMIFS(TABLA!$F:$F,TABLA!$D:$D,'6. PIBTRIM CONSTANTE 18-25'!E$6,TABLA!$A:$A,'6. PIBTRIM CONSTANTE 18-25'!$A$23,TABLA!$B:$B,"B00101",TABLA!$I:$I,"0311",TABLA!$H:$H,$A27)</f>
        <v>433.66752591172792</v>
      </c>
      <c r="F27" s="423">
        <f>SUMIFS(TABLA!$F:$F,TABLA!$D:$D,'6. PIBTRIM CONSTANTE 18-25'!F$6,TABLA!$A:$A,'6. PIBTRIM CONSTANTE 18-25'!$A$23,TABLA!$B:$B,"B00101",TABLA!$I:$I,"0311",TABLA!$H:$H,$A27)</f>
        <v>2178.9668370566983</v>
      </c>
      <c r="G27" s="423">
        <f>SUMIFS(TABLA!$F:$F,TABLA!$D:$D,'6. PIBTRIM CONSTANTE 18-25'!G$6,TABLA!$A:$A,'6. PIBTRIM CONSTANTE 18-25'!$A$23,TABLA!$B:$B,"B00101",TABLA!$I:$I,"0311",TABLA!$H:$H,$A27)</f>
        <v>4027.9686421829542</v>
      </c>
      <c r="H27" s="423">
        <f>SUMIFS(TABLA!$F:$F,TABLA!$D:$D,'6. PIBTRIM CONSTANTE 18-25'!H$6,TABLA!$A:$A,'6. PIBTRIM CONSTANTE 18-25'!$A$23,TABLA!$B:$B,"B00101",TABLA!$I:$I,"0311",TABLA!$H:$H,$A27)</f>
        <v>2015.5378762757096</v>
      </c>
      <c r="I27" s="423">
        <f>SUMIFS(TABLA!$F:$F,TABLA!$D:$D,'6. PIBTRIM CONSTANTE 18-25'!I$6,TABLA!$A:$A,'6. PIBTRIM CONSTANTE 18-25'!$A$23,TABLA!$B:$B,"B00101",TABLA!$I:$I,"0311",TABLA!$H:$H,$A27)</f>
        <v>311.6688001453918</v>
      </c>
      <c r="J27" s="423">
        <f>SUMIFS(TABLA!$F:$F,TABLA!$D:$D,'6. PIBTRIM CONSTANTE 18-25'!J$6,TABLA!$A:$A,'6. PIBTRIM CONSTANTE 18-25'!$A$23,TABLA!$B:$B,"B00101",TABLA!$I:$I,"0311",TABLA!$H:$H,$A27)</f>
        <v>474.84482996429972</v>
      </c>
      <c r="K27" s="423">
        <f>SUMIFS(TABLA!$F:$F,TABLA!$D:$D,'6. PIBTRIM CONSTANTE 18-25'!K$6,TABLA!$A:$A,'6. PIBTRIM CONSTANTE 18-25'!$A$23,TABLA!$B:$B,"B00101",TABLA!$I:$I,"0311",TABLA!$H:$H,$A27)</f>
        <v>1166.8855277671371</v>
      </c>
      <c r="L27" s="423">
        <f>SUMIFS(TABLA!$F:$F,TABLA!$D:$D,'6. PIBTRIM CONSTANTE 18-25'!L$6,TABLA!$A:$A,'6. PIBTRIM CONSTANTE 18-25'!$A$23,TABLA!$B:$B,"B00101",TABLA!$I:$I,"0311",TABLA!$H:$H,$A27)</f>
        <v>1401.6983222275953</v>
      </c>
      <c r="M27" s="423">
        <f>SUMIFS(TABLA!$F:$F,TABLA!$D:$D,'6. PIBTRIM CONSTANTE 18-25'!M$6,TABLA!$A:$A,'6. PIBTRIM CONSTANTE 18-25'!$A$23,TABLA!$B:$B,"B00101",TABLA!$I:$I,"0311",TABLA!$H:$H,$A27)</f>
        <v>174.05127766744883</v>
      </c>
      <c r="N27" s="423">
        <f>SUMIFS(TABLA!$F:$F,TABLA!$D:$D,'6. PIBTRIM CONSTANTE 18-25'!N$6,TABLA!$A:$A,'6. PIBTRIM CONSTANTE 18-25'!$A$23,TABLA!$B:$B,"B00101",TABLA!$I:$I,"0311",TABLA!$H:$H,$A27)</f>
        <v>168.31418748712596</v>
      </c>
      <c r="O27" s="423">
        <f>SUMIFS(TABLA!$F:$F,TABLA!$D:$D,'6. PIBTRIM CONSTANTE 18-25'!O$6,TABLA!$A:$A,'6. PIBTRIM CONSTANTE 18-25'!$A$23,TABLA!$B:$B,"B00101",TABLA!$I:$I,"0311",TABLA!$H:$H,$A27)</f>
        <v>196.85470308151062</v>
      </c>
      <c r="P27" s="423">
        <f>SUMIFS(TABLA!$F:$F,TABLA!$D:$D,'6. PIBTRIM CONSTANTE 18-25'!P$6,TABLA!$A:$A,'6. PIBTRIM CONSTANTE 18-25'!$A$23,TABLA!$B:$B,"B00102",TABLA!$I:$I,"0311",TABLA!$H:$H,$A27)</f>
        <v>123.57227157439104</v>
      </c>
      <c r="Q27" s="423">
        <f>SUMIFS(TABLA!$F:$F,TABLA!$D:$D,'6. PIBTRIM CONSTANTE 18-25'!Q$6,TABLA!$A:$A,'6. PIBTRIM CONSTANTE 18-25'!$A$23,TABLA!$B:$B,"B00102",TABLA!$I:$I,"0311",TABLA!$H:$H,$A27)</f>
        <v>1299.3204707782243</v>
      </c>
      <c r="R27" s="423">
        <f>SUMIFS(TABLA!$F:$F,TABLA!$D:$D,'6. PIBTRIM CONSTANTE 18-25'!R$6,TABLA!$A:$A,'6. PIBTRIM CONSTANTE 18-25'!$A$23,TABLA!$B:$B,"B00102",TABLA!$I:$I,"0311",TABLA!$H:$H,$A27)</f>
        <v>66.224040532936101</v>
      </c>
      <c r="S27" s="423">
        <f>SUMIFS(TABLA!$F:$F,TABLA!$D:$D,'6. PIBTRIM CONSTANTE 18-25'!S$6,TABLA!$A:$A,'6. PIBTRIM CONSTANTE 18-25'!$A$23,TABLA!$B:$B,"B00103",TABLA!$I:$I,"0311",TABLA!$H:$H,$A27)</f>
        <v>2213.2888978880628</v>
      </c>
      <c r="T27" s="424">
        <f>SUMIFS(TABLA!$F:$F,TABLA!$D:$D,"VAB",TABLA!$A:$A,'6. PIBTRIM CONSTANTE 18-25'!$A$23,TABLA!$B:$B,"B00101",TABLA!$I:$I,"0311",TABLA!$H:$H,$A27)</f>
        <v>18259.801563946974</v>
      </c>
      <c r="U27" s="423">
        <f>SUMIFS(TABLA!$F:$F,TABLA!$D:$D,"IMP",TABLA!$A:$A,'6. PIBTRIM CONSTANTE 18-25'!$A$23,TABLA!$B:$B,"B00101",TABLA!$I:$I,"0311",TABLA!$H:$H,$A27)</f>
        <v>488.87266651733961</v>
      </c>
      <c r="V27" s="425">
        <f>SUMIFS(TABLA!$F:$F,TABLA!$D:$D,"PIB",TABLA!$A:$A,'6. PIBTRIM CONSTANTE 18-25'!$A$23,TABLA!$B:$B,"B00101",TABLA!$I:$I,"0311",TABLA!$H:$H,$A27)</f>
        <v>18754.234129517423</v>
      </c>
      <c r="AW27" s="395"/>
    </row>
    <row r="28" spans="1:49" s="379" customFormat="1" ht="17.25" customHeight="1">
      <c r="A28" s="394">
        <v>2022</v>
      </c>
      <c r="B28" s="391">
        <f>SUM(B29:B32)</f>
        <v>1920.4824814204244</v>
      </c>
      <c r="C28" s="391">
        <f t="shared" ref="C28:V28" si="4">SUM(C29:C32)</f>
        <v>2927.8099851248853</v>
      </c>
      <c r="D28" s="391">
        <f t="shared" si="4"/>
        <v>3632.9294889617831</v>
      </c>
      <c r="E28" s="391">
        <f t="shared" si="4"/>
        <v>1682.3279491708631</v>
      </c>
      <c r="F28" s="391">
        <f t="shared" si="4"/>
        <v>9617.6811127084529</v>
      </c>
      <c r="G28" s="391">
        <f t="shared" si="4"/>
        <v>14567.329143544335</v>
      </c>
      <c r="H28" s="391">
        <f t="shared" si="4"/>
        <v>8640.3532864029585</v>
      </c>
      <c r="I28" s="391">
        <f t="shared" si="4"/>
        <v>1250.3782714561905</v>
      </c>
      <c r="J28" s="391">
        <f t="shared" si="4"/>
        <v>1699.1256650925891</v>
      </c>
      <c r="K28" s="391">
        <f t="shared" si="4"/>
        <v>4550.8957811989349</v>
      </c>
      <c r="L28" s="391">
        <f t="shared" si="4"/>
        <v>5386.949936246232</v>
      </c>
      <c r="M28" s="391">
        <f t="shared" si="4"/>
        <v>708.84357034600589</v>
      </c>
      <c r="N28" s="391">
        <f t="shared" si="4"/>
        <v>738.00358811509068</v>
      </c>
      <c r="O28" s="391">
        <f t="shared" si="4"/>
        <v>809.75500811327993</v>
      </c>
      <c r="P28" s="391">
        <f t="shared" si="4"/>
        <v>711.75627064139587</v>
      </c>
      <c r="Q28" s="391">
        <f t="shared" si="4"/>
        <v>5277.6510363740026</v>
      </c>
      <c r="R28" s="391">
        <f t="shared" si="4"/>
        <v>300.68500127404468</v>
      </c>
      <c r="S28" s="391">
        <f t="shared" si="4"/>
        <v>7155.8928108847131</v>
      </c>
      <c r="T28" s="392">
        <f t="shared" si="4"/>
        <v>71669.878474956728</v>
      </c>
      <c r="U28" s="391">
        <f t="shared" si="4"/>
        <v>2070.8075827819366</v>
      </c>
      <c r="V28" s="393">
        <f t="shared" si="4"/>
        <v>73761.492154047446</v>
      </c>
      <c r="X28" s="389"/>
      <c r="Y28" s="389"/>
      <c r="Z28" s="389"/>
      <c r="AA28" s="389"/>
      <c r="AB28" s="389"/>
      <c r="AC28" s="389"/>
      <c r="AD28" s="389"/>
      <c r="AE28" s="389"/>
      <c r="AF28" s="389"/>
      <c r="AG28" s="389"/>
      <c r="AH28" s="389"/>
      <c r="AI28" s="389"/>
      <c r="AJ28" s="389"/>
      <c r="AK28" s="389"/>
      <c r="AL28" s="389"/>
      <c r="AM28" s="389"/>
      <c r="AN28" s="389"/>
      <c r="AO28" s="389"/>
      <c r="AP28" s="389"/>
      <c r="AQ28" s="389"/>
      <c r="AR28" s="389"/>
      <c r="AW28" s="395"/>
    </row>
    <row r="29" spans="1:49" s="379" customFormat="1" ht="17.25" customHeight="1">
      <c r="A29" s="390" t="s">
        <v>9</v>
      </c>
      <c r="B29" s="391">
        <f>SUMIFS(TABLA!$F:$F,TABLA!$D:$D,'6. PIBTRIM CONSTANTE 18-25'!B$6,TABLA!$A:$A,'6. PIBTRIM CONSTANTE 18-25'!$A$28,TABLA!$B:$B,"B00101",TABLA!$I:$I,"0311",TABLA!$H:$H,$A29)</f>
        <v>423.07878530838212</v>
      </c>
      <c r="C29" s="391">
        <f>SUMIFS(TABLA!$F:$F,TABLA!$D:$D,'6. PIBTRIM CONSTANTE 18-25'!C$6,TABLA!$A:$A,'6. PIBTRIM CONSTANTE 18-25'!$A$28,TABLA!$B:$B,"B00101",TABLA!$I:$I,"0311",TABLA!$H:$H,$A29)</f>
        <v>801.28034511138389</v>
      </c>
      <c r="D29" s="391">
        <f>SUMIFS(TABLA!$F:$F,TABLA!$D:$D,'6. PIBTRIM CONSTANTE 18-25'!D$6,TABLA!$A:$A,'6. PIBTRIM CONSTANTE 18-25'!$A$28,TABLA!$B:$B,"B00101",TABLA!$I:$I,"0311",TABLA!$H:$H,$A29)</f>
        <v>941.13861951141098</v>
      </c>
      <c r="E29" s="391">
        <f>SUMIFS(TABLA!$F:$F,TABLA!$D:$D,'6. PIBTRIM CONSTANTE 18-25'!E$6,TABLA!$A:$A,'6. PIBTRIM CONSTANTE 18-25'!$A$28,TABLA!$B:$B,"B00101",TABLA!$I:$I,"0311",TABLA!$H:$H,$A29)</f>
        <v>394.32791754323227</v>
      </c>
      <c r="F29" s="391">
        <f>SUMIFS(TABLA!$F:$F,TABLA!$D:$D,'6. PIBTRIM CONSTANTE 18-25'!F$6,TABLA!$A:$A,'6. PIBTRIM CONSTANTE 18-25'!$A$28,TABLA!$B:$B,"B00101",TABLA!$I:$I,"0311",TABLA!$H:$H,$A29)</f>
        <v>2943.1009315677834</v>
      </c>
      <c r="G29" s="391">
        <f>SUMIFS(TABLA!$F:$F,TABLA!$D:$D,'6. PIBTRIM CONSTANTE 18-25'!G$6,TABLA!$A:$A,'6. PIBTRIM CONSTANTE 18-25'!$A$28,TABLA!$B:$B,"B00101",TABLA!$I:$I,"0311",TABLA!$H:$H,$A29)</f>
        <v>3370.6574166088271</v>
      </c>
      <c r="H29" s="391">
        <f>SUMIFS(TABLA!$F:$F,TABLA!$D:$D,'6. PIBTRIM CONSTANTE 18-25'!H$6,TABLA!$A:$A,'6. PIBTRIM CONSTANTE 18-25'!$A$28,TABLA!$B:$B,"B00101",TABLA!$I:$I,"0311",TABLA!$H:$H,$A29)</f>
        <v>2012.1530795769513</v>
      </c>
      <c r="I29" s="391">
        <f>SUMIFS(TABLA!$F:$F,TABLA!$D:$D,'6. PIBTRIM CONSTANTE 18-25'!I$6,TABLA!$A:$A,'6. PIBTRIM CONSTANTE 18-25'!$A$28,TABLA!$B:$B,"B00101",TABLA!$I:$I,"0311",TABLA!$H:$H,$A29)</f>
        <v>269.81204335728421</v>
      </c>
      <c r="J29" s="391">
        <f>SUMIFS(TABLA!$F:$F,TABLA!$D:$D,'6. PIBTRIM CONSTANTE 18-25'!J$6,TABLA!$A:$A,'6. PIBTRIM CONSTANTE 18-25'!$A$28,TABLA!$B:$B,"B00101",TABLA!$I:$I,"0311",TABLA!$H:$H,$A29)</f>
        <v>402.95557020590235</v>
      </c>
      <c r="K29" s="391">
        <f>SUMIFS(TABLA!$F:$F,TABLA!$D:$D,'6. PIBTRIM CONSTANTE 18-25'!K$6,TABLA!$A:$A,'6. PIBTRIM CONSTANTE 18-25'!$A$28,TABLA!$B:$B,"B00101",TABLA!$I:$I,"0311",TABLA!$H:$H,$A29)</f>
        <v>1109.8121592724756</v>
      </c>
      <c r="L29" s="391">
        <f>SUMIFS(TABLA!$F:$F,TABLA!$D:$D,'6. PIBTRIM CONSTANTE 18-25'!L$6,TABLA!$A:$A,'6. PIBTRIM CONSTANTE 18-25'!$A$28,TABLA!$B:$B,"B00101",TABLA!$I:$I,"0311",TABLA!$H:$H,$A29)</f>
        <v>1173.9329500066135</v>
      </c>
      <c r="M29" s="391">
        <f>SUMIFS(TABLA!$F:$F,TABLA!$D:$D,'6. PIBTRIM CONSTANTE 18-25'!M$6,TABLA!$A:$A,'6. PIBTRIM CONSTANTE 18-25'!$A$28,TABLA!$B:$B,"B00101",TABLA!$I:$I,"0311",TABLA!$H:$H,$A29)</f>
        <v>176.27011868499818</v>
      </c>
      <c r="N29" s="391">
        <f>SUMIFS(TABLA!$F:$F,TABLA!$D:$D,'6. PIBTRIM CONSTANTE 18-25'!N$6,TABLA!$A:$A,'6. PIBTRIM CONSTANTE 18-25'!$A$28,TABLA!$B:$B,"B00101",TABLA!$I:$I,"0311",TABLA!$H:$H,$A29)</f>
        <v>168.7000438952598</v>
      </c>
      <c r="O29" s="391">
        <f>SUMIFS(TABLA!$F:$F,TABLA!$D:$D,'6. PIBTRIM CONSTANTE 18-25'!O$6,TABLA!$A:$A,'6. PIBTRIM CONSTANTE 18-25'!$A$28,TABLA!$B:$B,"B00101",TABLA!$I:$I,"0311",TABLA!$H:$H,$A29)</f>
        <v>183.73185521956225</v>
      </c>
      <c r="P29" s="391">
        <f>SUMIFS(TABLA!$F:$F,TABLA!$D:$D,'6. PIBTRIM CONSTANTE 18-25'!P$6,TABLA!$A:$A,'6. PIBTRIM CONSTANTE 18-25'!$A$28,TABLA!$B:$B,"B00102",TABLA!$I:$I,"0311",TABLA!$H:$H,$A29)</f>
        <v>247.82743743377679</v>
      </c>
      <c r="Q29" s="391">
        <f>SUMIFS(TABLA!$F:$F,TABLA!$D:$D,'6. PIBTRIM CONSTANTE 18-25'!Q$6,TABLA!$A:$A,'6. PIBTRIM CONSTANTE 18-25'!$A$28,TABLA!$B:$B,"B00102",TABLA!$I:$I,"0311",TABLA!$H:$H,$A29)</f>
        <v>1306.7210101268527</v>
      </c>
      <c r="R29" s="391">
        <f>SUMIFS(TABLA!$F:$F,TABLA!$D:$D,'6. PIBTRIM CONSTANTE 18-25'!R$6,TABLA!$A:$A,'6. PIBTRIM CONSTANTE 18-25'!$A$28,TABLA!$B:$B,"B00102",TABLA!$I:$I,"0311",TABLA!$H:$H,$A29)</f>
        <v>72.539030046981168</v>
      </c>
      <c r="S29" s="391">
        <f>SUMIFS(TABLA!$F:$F,TABLA!$D:$D,'6. PIBTRIM CONSTANTE 18-25'!S$6,TABLA!$A:$A,'6. PIBTRIM CONSTANTE 18-25'!$A$28,TABLA!$B:$B,"B00103",TABLA!$I:$I,"0311",TABLA!$H:$H,$A29)</f>
        <v>1613.0102222120368</v>
      </c>
      <c r="T29" s="392">
        <f>SUMIFS(TABLA!$F:$F,TABLA!$D:$D,"VAB",TABLA!$A:$A,'6. PIBTRIM CONSTANTE 18-25'!$A$28,TABLA!$B:$B,"B00101",TABLA!$I:$I,"0311",TABLA!$H:$H,$A29)</f>
        <v>17724.406422686916</v>
      </c>
      <c r="U29" s="391">
        <f>SUMIFS(TABLA!$F:$F,TABLA!$D:$D,"IMP",TABLA!$A:$A,'6. PIBTRIM CONSTANTE 18-25'!$A$28,TABLA!$B:$B,"B00101",TABLA!$I:$I,"0311",TABLA!$H:$H,$A29)</f>
        <v>566.5100686613124</v>
      </c>
      <c r="V29" s="393">
        <f>SUMIFS(TABLA!$F:$F,TABLA!$D:$D,"PIB",TABLA!$A:$A,'6. PIBTRIM CONSTANTE 18-25'!$A$28,TABLA!$B:$B,"B00101",TABLA!$I:$I,"0311",TABLA!$H:$H,$A29)</f>
        <v>18296.151972798736</v>
      </c>
      <c r="AW29" s="395"/>
    </row>
    <row r="30" spans="1:49" s="379" customFormat="1" ht="17.25" customHeight="1">
      <c r="A30" s="394" t="s">
        <v>92</v>
      </c>
      <c r="B30" s="391">
        <f>SUMIFS(TABLA!$F:$F,TABLA!$D:$D,'6. PIBTRIM CONSTANTE 18-25'!B$6,TABLA!$A:$A,'6. PIBTRIM CONSTANTE 18-25'!$A$28,TABLA!$B:$B,"B00101",TABLA!$I:$I,"0311",TABLA!$H:$H,$A30)</f>
        <v>470.96641660244399</v>
      </c>
      <c r="C30" s="391">
        <f>SUMIFS(TABLA!$F:$F,TABLA!$D:$D,'6. PIBTRIM CONSTANTE 18-25'!C$6,TABLA!$A:$A,'6. PIBTRIM CONSTANTE 18-25'!$A$28,TABLA!$B:$B,"B00101",TABLA!$I:$I,"0311",TABLA!$H:$H,$A30)</f>
        <v>678.03603447358637</v>
      </c>
      <c r="D30" s="391">
        <f>SUMIFS(TABLA!$F:$F,TABLA!$D:$D,'6. PIBTRIM CONSTANTE 18-25'!D$6,TABLA!$A:$A,'6. PIBTRIM CONSTANTE 18-25'!$A$28,TABLA!$B:$B,"B00101",TABLA!$I:$I,"0311",TABLA!$H:$H,$A30)</f>
        <v>897.75720480593304</v>
      </c>
      <c r="E30" s="391">
        <f>SUMIFS(TABLA!$F:$F,TABLA!$D:$D,'6. PIBTRIM CONSTANTE 18-25'!E$6,TABLA!$A:$A,'6. PIBTRIM CONSTANTE 18-25'!$A$28,TABLA!$B:$B,"B00101",TABLA!$I:$I,"0311",TABLA!$H:$H,$A30)</f>
        <v>418.96761889902245</v>
      </c>
      <c r="F30" s="391">
        <f>SUMIFS(TABLA!$F:$F,TABLA!$D:$D,'6. PIBTRIM CONSTANTE 18-25'!F$6,TABLA!$A:$A,'6. PIBTRIM CONSTANTE 18-25'!$A$28,TABLA!$B:$B,"B00101",TABLA!$I:$I,"0311",TABLA!$H:$H,$A30)</f>
        <v>1858.3377194239752</v>
      </c>
      <c r="G30" s="391">
        <f>SUMIFS(TABLA!$F:$F,TABLA!$D:$D,'6. PIBTRIM CONSTANTE 18-25'!G$6,TABLA!$A:$A,'6. PIBTRIM CONSTANTE 18-25'!$A$28,TABLA!$B:$B,"B00101",TABLA!$I:$I,"0311",TABLA!$H:$H,$A30)</f>
        <v>2806.5710343079281</v>
      </c>
      <c r="H30" s="391">
        <f>SUMIFS(TABLA!$F:$F,TABLA!$D:$D,'6. PIBTRIM CONSTANTE 18-25'!H$6,TABLA!$A:$A,'6. PIBTRIM CONSTANTE 18-25'!$A$28,TABLA!$B:$B,"B00101",TABLA!$I:$I,"0311",TABLA!$H:$H,$A30)</f>
        <v>2129.3050488086774</v>
      </c>
      <c r="I30" s="391">
        <f>SUMIFS(TABLA!$F:$F,TABLA!$D:$D,'6. PIBTRIM CONSTANTE 18-25'!I$6,TABLA!$A:$A,'6. PIBTRIM CONSTANTE 18-25'!$A$28,TABLA!$B:$B,"B00101",TABLA!$I:$I,"0311",TABLA!$H:$H,$A30)</f>
        <v>305.37520795027825</v>
      </c>
      <c r="J30" s="391">
        <f>SUMIFS(TABLA!$F:$F,TABLA!$D:$D,'6. PIBTRIM CONSTANTE 18-25'!J$6,TABLA!$A:$A,'6. PIBTRIM CONSTANTE 18-25'!$A$28,TABLA!$B:$B,"B00101",TABLA!$I:$I,"0311",TABLA!$H:$H,$A30)</f>
        <v>423.47543309871907</v>
      </c>
      <c r="K30" s="391">
        <f>SUMIFS(TABLA!$F:$F,TABLA!$D:$D,'6. PIBTRIM CONSTANTE 18-25'!K$6,TABLA!$A:$A,'6. PIBTRIM CONSTANTE 18-25'!$A$28,TABLA!$B:$B,"B00101",TABLA!$I:$I,"0311",TABLA!$H:$H,$A30)</f>
        <v>1107.4561138955155</v>
      </c>
      <c r="L30" s="391">
        <f>SUMIFS(TABLA!$F:$F,TABLA!$D:$D,'6. PIBTRIM CONSTANTE 18-25'!L$6,TABLA!$A:$A,'6. PIBTRIM CONSTANTE 18-25'!$A$28,TABLA!$B:$B,"B00101",TABLA!$I:$I,"0311",TABLA!$H:$H,$A30)</f>
        <v>1337.8272582720683</v>
      </c>
      <c r="M30" s="391">
        <f>SUMIFS(TABLA!$F:$F,TABLA!$D:$D,'6. PIBTRIM CONSTANTE 18-25'!M$6,TABLA!$A:$A,'6. PIBTRIM CONSTANTE 18-25'!$A$28,TABLA!$B:$B,"B00101",TABLA!$I:$I,"0311",TABLA!$H:$H,$A30)</f>
        <v>150.92763952160803</v>
      </c>
      <c r="N30" s="391">
        <f>SUMIFS(TABLA!$F:$F,TABLA!$D:$D,'6. PIBTRIM CONSTANTE 18-25'!N$6,TABLA!$A:$A,'6. PIBTRIM CONSTANTE 18-25'!$A$28,TABLA!$B:$B,"B00101",TABLA!$I:$I,"0311",TABLA!$H:$H,$A30)</f>
        <v>182.2602877062034</v>
      </c>
      <c r="O30" s="391">
        <f>SUMIFS(TABLA!$F:$F,TABLA!$D:$D,'6. PIBTRIM CONSTANTE 18-25'!O$6,TABLA!$A:$A,'6. PIBTRIM CONSTANTE 18-25'!$A$28,TABLA!$B:$B,"B00101",TABLA!$I:$I,"0311",TABLA!$H:$H,$A30)</f>
        <v>187.11542715487531</v>
      </c>
      <c r="P30" s="391">
        <f>SUMIFS(TABLA!$F:$F,TABLA!$D:$D,'6. PIBTRIM CONSTANTE 18-25'!P$6,TABLA!$A:$A,'6. PIBTRIM CONSTANTE 18-25'!$A$28,TABLA!$B:$B,"B00102",TABLA!$I:$I,"0311",TABLA!$H:$H,$A30)</f>
        <v>172.29537168256991</v>
      </c>
      <c r="Q30" s="391">
        <f>SUMIFS(TABLA!$F:$F,TABLA!$D:$D,'6. PIBTRIM CONSTANTE 18-25'!Q$6,TABLA!$A:$A,'6. PIBTRIM CONSTANTE 18-25'!$A$28,TABLA!$B:$B,"B00102",TABLA!$I:$I,"0311",TABLA!$H:$H,$A30)</f>
        <v>1310.798823748848</v>
      </c>
      <c r="R30" s="391">
        <f>SUMIFS(TABLA!$F:$F,TABLA!$D:$D,'6. PIBTRIM CONSTANTE 18-25'!R$6,TABLA!$A:$A,'6. PIBTRIM CONSTANTE 18-25'!$A$28,TABLA!$B:$B,"B00102",TABLA!$I:$I,"0311",TABLA!$H:$H,$A30)</f>
        <v>75.414990269278931</v>
      </c>
      <c r="S30" s="391">
        <f>SUMIFS(TABLA!$F:$F,TABLA!$D:$D,'6. PIBTRIM CONSTANTE 18-25'!S$6,TABLA!$A:$A,'6. PIBTRIM CONSTANTE 18-25'!$A$28,TABLA!$B:$B,"B00103",TABLA!$I:$I,"0311",TABLA!$H:$H,$A30)</f>
        <v>1549.029039945631</v>
      </c>
      <c r="T30" s="392">
        <f>SUMIFS(TABLA!$F:$F,TABLA!$D:$D,"VAB",TABLA!$A:$A,'6. PIBTRIM CONSTANTE 18-25'!$A$28,TABLA!$B:$B,"B00101",TABLA!$I:$I,"0311",TABLA!$H:$H,$A30)</f>
        <v>16053.966992224632</v>
      </c>
      <c r="U30" s="391">
        <f>SUMIFS(TABLA!$F:$F,TABLA!$D:$D,"IMP",TABLA!$A:$A,'6. PIBTRIM CONSTANTE 18-25'!$A$28,TABLA!$B:$B,"B00101",TABLA!$I:$I,"0311",TABLA!$H:$H,$A30)</f>
        <v>438.67653471201658</v>
      </c>
      <c r="V30" s="393">
        <f>SUMIFS(TABLA!$F:$F,TABLA!$D:$D,"PIB",TABLA!$A:$A,'6. PIBTRIM CONSTANTE 18-25'!$A$28,TABLA!$B:$B,"B00101",TABLA!$I:$I,"0311",TABLA!$H:$H,$A30)</f>
        <v>16497.262052363258</v>
      </c>
      <c r="AW30" s="395"/>
    </row>
    <row r="31" spans="1:49" s="379" customFormat="1" ht="17.25" customHeight="1">
      <c r="A31" s="394" t="s">
        <v>93</v>
      </c>
      <c r="B31" s="391">
        <f>SUMIFS(TABLA!$F:$F,TABLA!$D:$D,'6. PIBTRIM CONSTANTE 18-25'!B$6,TABLA!$A:$A,'6. PIBTRIM CONSTANTE 18-25'!$A$28,TABLA!$B:$B,"B00101",TABLA!$I:$I,"0311",TABLA!$H:$H,$A31)</f>
        <v>468.99520031506995</v>
      </c>
      <c r="C31" s="391">
        <f>SUMIFS(TABLA!$F:$F,TABLA!$D:$D,'6. PIBTRIM CONSTANTE 18-25'!C$6,TABLA!$A:$A,'6. PIBTRIM CONSTANTE 18-25'!$A$28,TABLA!$B:$B,"B00101",TABLA!$I:$I,"0311",TABLA!$H:$H,$A31)</f>
        <v>726.4894043563603</v>
      </c>
      <c r="D31" s="391">
        <f>SUMIFS(TABLA!$F:$F,TABLA!$D:$D,'6. PIBTRIM CONSTANTE 18-25'!D$6,TABLA!$A:$A,'6. PIBTRIM CONSTANTE 18-25'!$A$28,TABLA!$B:$B,"B00101",TABLA!$I:$I,"0311",TABLA!$H:$H,$A31)</f>
        <v>910.60309662326495</v>
      </c>
      <c r="E31" s="391">
        <f>SUMIFS(TABLA!$F:$F,TABLA!$D:$D,'6. PIBTRIM CONSTANTE 18-25'!E$6,TABLA!$A:$A,'6. PIBTRIM CONSTANTE 18-25'!$A$28,TABLA!$B:$B,"B00101",TABLA!$I:$I,"0311",TABLA!$H:$H,$A31)</f>
        <v>444.12341974416967</v>
      </c>
      <c r="F31" s="391">
        <f>SUMIFS(TABLA!$F:$F,TABLA!$D:$D,'6. PIBTRIM CONSTANTE 18-25'!F$6,TABLA!$A:$A,'6. PIBTRIM CONSTANTE 18-25'!$A$28,TABLA!$B:$B,"B00101",TABLA!$I:$I,"0311",TABLA!$H:$H,$A31)</f>
        <v>2151.4373478426055</v>
      </c>
      <c r="G31" s="391">
        <f>SUMIFS(TABLA!$F:$F,TABLA!$D:$D,'6. PIBTRIM CONSTANTE 18-25'!G$6,TABLA!$A:$A,'6. PIBTRIM CONSTANTE 18-25'!$A$28,TABLA!$B:$B,"B00101",TABLA!$I:$I,"0311",TABLA!$H:$H,$A31)</f>
        <v>3667.4835325538993</v>
      </c>
      <c r="H31" s="391">
        <f>SUMIFS(TABLA!$F:$F,TABLA!$D:$D,'6. PIBTRIM CONSTANTE 18-25'!H$6,TABLA!$A:$A,'6. PIBTRIM CONSTANTE 18-25'!$A$28,TABLA!$B:$B,"B00101",TABLA!$I:$I,"0311",TABLA!$H:$H,$A31)</f>
        <v>2143.9624419534371</v>
      </c>
      <c r="I31" s="391">
        <f>SUMIFS(TABLA!$F:$F,TABLA!$D:$D,'6. PIBTRIM CONSTANTE 18-25'!I$6,TABLA!$A:$A,'6. PIBTRIM CONSTANTE 18-25'!$A$28,TABLA!$B:$B,"B00101",TABLA!$I:$I,"0311",TABLA!$H:$H,$A31)</f>
        <v>305.07504794157637</v>
      </c>
      <c r="J31" s="391">
        <f>SUMIFS(TABLA!$F:$F,TABLA!$D:$D,'6. PIBTRIM CONSTANTE 18-25'!J$6,TABLA!$A:$A,'6. PIBTRIM CONSTANTE 18-25'!$A$28,TABLA!$B:$B,"B00101",TABLA!$I:$I,"0311",TABLA!$H:$H,$A31)</f>
        <v>425.73045748552602</v>
      </c>
      <c r="K31" s="391">
        <f>SUMIFS(TABLA!$F:$F,TABLA!$D:$D,'6. PIBTRIM CONSTANTE 18-25'!K$6,TABLA!$A:$A,'6. PIBTRIM CONSTANTE 18-25'!$A$28,TABLA!$B:$B,"B00101",TABLA!$I:$I,"0311",TABLA!$H:$H,$A31)</f>
        <v>1161.3551561027646</v>
      </c>
      <c r="L31" s="391">
        <f>SUMIFS(TABLA!$F:$F,TABLA!$D:$D,'6. PIBTRIM CONSTANTE 18-25'!L$6,TABLA!$A:$A,'6. PIBTRIM CONSTANTE 18-25'!$A$28,TABLA!$B:$B,"B00101",TABLA!$I:$I,"0311",TABLA!$H:$H,$A31)</f>
        <v>1393.7590118945243</v>
      </c>
      <c r="M31" s="391">
        <f>SUMIFS(TABLA!$F:$F,TABLA!$D:$D,'6. PIBTRIM CONSTANTE 18-25'!M$6,TABLA!$A:$A,'6. PIBTRIM CONSTANTE 18-25'!$A$28,TABLA!$B:$B,"B00101",TABLA!$I:$I,"0311",TABLA!$H:$H,$A31)</f>
        <v>175.34378617623076</v>
      </c>
      <c r="N31" s="391">
        <f>SUMIFS(TABLA!$F:$F,TABLA!$D:$D,'6. PIBTRIM CONSTANTE 18-25'!N$6,TABLA!$A:$A,'6. PIBTRIM CONSTANTE 18-25'!$A$28,TABLA!$B:$B,"B00101",TABLA!$I:$I,"0311",TABLA!$H:$H,$A31)</f>
        <v>211.34382767276639</v>
      </c>
      <c r="O31" s="391">
        <f>SUMIFS(TABLA!$F:$F,TABLA!$D:$D,'6. PIBTRIM CONSTANTE 18-25'!O$6,TABLA!$A:$A,'6. PIBTRIM CONSTANTE 18-25'!$A$28,TABLA!$B:$B,"B00101",TABLA!$I:$I,"0311",TABLA!$H:$H,$A31)</f>
        <v>207.68795076687726</v>
      </c>
      <c r="P31" s="391">
        <f>SUMIFS(TABLA!$F:$F,TABLA!$D:$D,'6. PIBTRIM CONSTANTE 18-25'!P$6,TABLA!$A:$A,'6. PIBTRIM CONSTANTE 18-25'!$A$28,TABLA!$B:$B,"B00102",TABLA!$I:$I,"0311",TABLA!$H:$H,$A31)</f>
        <v>144.61057647709646</v>
      </c>
      <c r="Q31" s="391">
        <f>SUMIFS(TABLA!$F:$F,TABLA!$D:$D,'6. PIBTRIM CONSTANTE 18-25'!Q$6,TABLA!$A:$A,'6. PIBTRIM CONSTANTE 18-25'!$A$28,TABLA!$B:$B,"B00102",TABLA!$I:$I,"0311",TABLA!$H:$H,$A31)</f>
        <v>1318.3503301903991</v>
      </c>
      <c r="R31" s="391">
        <f>SUMIFS(TABLA!$F:$F,TABLA!$D:$D,'6. PIBTRIM CONSTANTE 18-25'!R$6,TABLA!$A:$A,'6. PIBTRIM CONSTANTE 18-25'!$A$28,TABLA!$B:$B,"B00102",TABLA!$I:$I,"0311",TABLA!$H:$H,$A31)</f>
        <v>78.237499160795451</v>
      </c>
      <c r="S31" s="391">
        <f>SUMIFS(TABLA!$F:$F,TABLA!$D:$D,'6. PIBTRIM CONSTANTE 18-25'!S$6,TABLA!$A:$A,'6. PIBTRIM CONSTANTE 18-25'!$A$28,TABLA!$B:$B,"B00103",TABLA!$I:$I,"0311",TABLA!$H:$H,$A31)</f>
        <v>1741.7988186552775</v>
      </c>
      <c r="T31" s="392">
        <f>SUMIFS(TABLA!$F:$F,TABLA!$D:$D,"VAB",TABLA!$A:$A,'6. PIBTRIM CONSTANTE 18-25'!$A$28,TABLA!$B:$B,"B00101",TABLA!$I:$I,"0311",TABLA!$H:$H,$A31)</f>
        <v>17658.996250830656</v>
      </c>
      <c r="U31" s="391">
        <f>SUMIFS(TABLA!$F:$F,TABLA!$D:$D,"IMP",TABLA!$A:$A,'6. PIBTRIM CONSTANTE 18-25'!$A$28,TABLA!$B:$B,"B00101",TABLA!$I:$I,"0311",TABLA!$H:$H,$A31)</f>
        <v>532.07620616055988</v>
      </c>
      <c r="V31" s="393">
        <f>SUMIFS(TABLA!$F:$F,TABLA!$D:$D,"PIB",TABLA!$A:$A,'6. PIBTRIM CONSTANTE 18-25'!$A$28,TABLA!$B:$B,"B00101",TABLA!$I:$I,"0311",TABLA!$H:$H,$A31)</f>
        <v>18196.235939009264</v>
      </c>
      <c r="AW31" s="395"/>
    </row>
    <row r="32" spans="1:49" s="379" customFormat="1" ht="17.25" customHeight="1">
      <c r="A32" s="390" t="s">
        <v>94</v>
      </c>
      <c r="B32" s="391">
        <f>SUMIFS(TABLA!$F:$F,TABLA!$D:$D,'6. PIBTRIM CONSTANTE 18-25'!B$6,TABLA!$A:$A,'6. PIBTRIM CONSTANTE 18-25'!$A$28,TABLA!$B:$B,"B00101",TABLA!$I:$I,"0311",TABLA!$H:$H,$A32)</f>
        <v>557.44207919452833</v>
      </c>
      <c r="C32" s="391">
        <f>SUMIFS(TABLA!$F:$F,TABLA!$D:$D,'6. PIBTRIM CONSTANTE 18-25'!C$6,TABLA!$A:$A,'6. PIBTRIM CONSTANTE 18-25'!$A$28,TABLA!$B:$B,"B00101",TABLA!$I:$I,"0311",TABLA!$H:$H,$A32)</f>
        <v>722.00420118355487</v>
      </c>
      <c r="D32" s="391">
        <f>SUMIFS(TABLA!$F:$F,TABLA!$D:$D,'6. PIBTRIM CONSTANTE 18-25'!D$6,TABLA!$A:$A,'6. PIBTRIM CONSTANTE 18-25'!$A$28,TABLA!$B:$B,"B00101",TABLA!$I:$I,"0311",TABLA!$H:$H,$A32)</f>
        <v>883.43056802117417</v>
      </c>
      <c r="E32" s="391">
        <f>SUMIFS(TABLA!$F:$F,TABLA!$D:$D,'6. PIBTRIM CONSTANTE 18-25'!E$6,TABLA!$A:$A,'6. PIBTRIM CONSTANTE 18-25'!$A$28,TABLA!$B:$B,"B00101",TABLA!$I:$I,"0311",TABLA!$H:$H,$A32)</f>
        <v>424.90899298443884</v>
      </c>
      <c r="F32" s="391">
        <f>SUMIFS(TABLA!$F:$F,TABLA!$D:$D,'6. PIBTRIM CONSTANTE 18-25'!F$6,TABLA!$A:$A,'6. PIBTRIM CONSTANTE 18-25'!$A$28,TABLA!$B:$B,"B00101",TABLA!$I:$I,"0311",TABLA!$H:$H,$A32)</f>
        <v>2664.805113874088</v>
      </c>
      <c r="G32" s="391">
        <f>SUMIFS(TABLA!$F:$F,TABLA!$D:$D,'6. PIBTRIM CONSTANTE 18-25'!G$6,TABLA!$A:$A,'6. PIBTRIM CONSTANTE 18-25'!$A$28,TABLA!$B:$B,"B00101",TABLA!$I:$I,"0311",TABLA!$H:$H,$A32)</f>
        <v>4722.6171600736816</v>
      </c>
      <c r="H32" s="391">
        <f>SUMIFS(TABLA!$F:$F,TABLA!$D:$D,'6. PIBTRIM CONSTANTE 18-25'!H$6,TABLA!$A:$A,'6. PIBTRIM CONSTANTE 18-25'!$A$28,TABLA!$B:$B,"B00101",TABLA!$I:$I,"0311",TABLA!$H:$H,$A32)</f>
        <v>2354.9327160638927</v>
      </c>
      <c r="I32" s="391">
        <f>SUMIFS(TABLA!$F:$F,TABLA!$D:$D,'6. PIBTRIM CONSTANTE 18-25'!I$6,TABLA!$A:$A,'6. PIBTRIM CONSTANTE 18-25'!$A$28,TABLA!$B:$B,"B00101",TABLA!$I:$I,"0311",TABLA!$H:$H,$A32)</f>
        <v>370.11597220705158</v>
      </c>
      <c r="J32" s="391">
        <f>SUMIFS(TABLA!$F:$F,TABLA!$D:$D,'6. PIBTRIM CONSTANTE 18-25'!J$6,TABLA!$A:$A,'6. PIBTRIM CONSTANTE 18-25'!$A$28,TABLA!$B:$B,"B00101",TABLA!$I:$I,"0311",TABLA!$H:$H,$A32)</f>
        <v>446.96420430244166</v>
      </c>
      <c r="K32" s="391">
        <f>SUMIFS(TABLA!$F:$F,TABLA!$D:$D,'6. PIBTRIM CONSTANTE 18-25'!K$6,TABLA!$A:$A,'6. PIBTRIM CONSTANTE 18-25'!$A$28,TABLA!$B:$B,"B00101",TABLA!$I:$I,"0311",TABLA!$H:$H,$A32)</f>
        <v>1172.2723519281792</v>
      </c>
      <c r="L32" s="391">
        <f>SUMIFS(TABLA!$F:$F,TABLA!$D:$D,'6. PIBTRIM CONSTANTE 18-25'!L$6,TABLA!$A:$A,'6. PIBTRIM CONSTANTE 18-25'!$A$28,TABLA!$B:$B,"B00101",TABLA!$I:$I,"0311",TABLA!$H:$H,$A32)</f>
        <v>1481.4307160730259</v>
      </c>
      <c r="M32" s="391">
        <f>SUMIFS(TABLA!$F:$F,TABLA!$D:$D,'6. PIBTRIM CONSTANTE 18-25'!M$6,TABLA!$A:$A,'6. PIBTRIM CONSTANTE 18-25'!$A$28,TABLA!$B:$B,"B00101",TABLA!$I:$I,"0311",TABLA!$H:$H,$A32)</f>
        <v>206.30202596316897</v>
      </c>
      <c r="N32" s="391">
        <f>SUMIFS(TABLA!$F:$F,TABLA!$D:$D,'6. PIBTRIM CONSTANTE 18-25'!N$6,TABLA!$A:$A,'6. PIBTRIM CONSTANTE 18-25'!$A$28,TABLA!$B:$B,"B00101",TABLA!$I:$I,"0311",TABLA!$H:$H,$A32)</f>
        <v>175.6994288408612</v>
      </c>
      <c r="O32" s="391">
        <f>SUMIFS(TABLA!$F:$F,TABLA!$D:$D,'6. PIBTRIM CONSTANTE 18-25'!O$6,TABLA!$A:$A,'6. PIBTRIM CONSTANTE 18-25'!$A$28,TABLA!$B:$B,"B00101",TABLA!$I:$I,"0311",TABLA!$H:$H,$A32)</f>
        <v>231.21977497196502</v>
      </c>
      <c r="P32" s="391">
        <f>SUMIFS(TABLA!$F:$F,TABLA!$D:$D,'6. PIBTRIM CONSTANTE 18-25'!P$6,TABLA!$A:$A,'6. PIBTRIM CONSTANTE 18-25'!$A$28,TABLA!$B:$B,"B00102",TABLA!$I:$I,"0311",TABLA!$H:$H,$A32)</f>
        <v>147.02288504795263</v>
      </c>
      <c r="Q32" s="391">
        <f>SUMIFS(TABLA!$F:$F,TABLA!$D:$D,'6. PIBTRIM CONSTANTE 18-25'!Q$6,TABLA!$A:$A,'6. PIBTRIM CONSTANTE 18-25'!$A$28,TABLA!$B:$B,"B00102",TABLA!$I:$I,"0311",TABLA!$H:$H,$A32)</f>
        <v>1341.7808723079024</v>
      </c>
      <c r="R32" s="391">
        <f>SUMIFS(TABLA!$F:$F,TABLA!$D:$D,'6. PIBTRIM CONSTANTE 18-25'!R$6,TABLA!$A:$A,'6. PIBTRIM CONSTANTE 18-25'!$A$28,TABLA!$B:$B,"B00102",TABLA!$I:$I,"0311",TABLA!$H:$H,$A32)</f>
        <v>74.493481796989158</v>
      </c>
      <c r="S32" s="391">
        <f>SUMIFS(TABLA!$F:$F,TABLA!$D:$D,'6. PIBTRIM CONSTANTE 18-25'!S$6,TABLA!$A:$A,'6. PIBTRIM CONSTANTE 18-25'!$A$28,TABLA!$B:$B,"B00103",TABLA!$I:$I,"0311",TABLA!$H:$H,$A32)</f>
        <v>2252.0547300717681</v>
      </c>
      <c r="T32" s="392">
        <f>SUMIFS(TABLA!$F:$F,TABLA!$D:$D,"VAB",TABLA!$A:$A,'6. PIBTRIM CONSTANTE 18-25'!$A$28,TABLA!$B:$B,"B00101",TABLA!$I:$I,"0311",TABLA!$H:$H,$A32)</f>
        <v>20232.508809214527</v>
      </c>
      <c r="U32" s="391">
        <f>SUMIFS(TABLA!$F:$F,TABLA!$D:$D,"IMP",TABLA!$A:$A,'6. PIBTRIM CONSTANTE 18-25'!$A$28,TABLA!$B:$B,"B00101",TABLA!$I:$I,"0311",TABLA!$H:$H,$A32)</f>
        <v>533.54477324804759</v>
      </c>
      <c r="V32" s="393">
        <f>SUMIFS(TABLA!$F:$F,TABLA!$D:$D,"PIB",TABLA!$A:$A,'6. PIBTRIM CONSTANTE 18-25'!$A$28,TABLA!$B:$B,"B00101",TABLA!$I:$I,"0311",TABLA!$H:$H,$A32)</f>
        <v>20771.842189876184</v>
      </c>
      <c r="AW32" s="395"/>
    </row>
    <row r="33" spans="1:49" s="379" customFormat="1" ht="17.25" customHeight="1">
      <c r="A33" s="422" t="s">
        <v>136</v>
      </c>
      <c r="B33" s="423">
        <f>SUM(B34:B37)</f>
        <v>1979.0438359207863</v>
      </c>
      <c r="C33" s="423">
        <f t="shared" ref="C33:V33" si="5">SUM(C34:C37)</f>
        <v>2583.1276278739833</v>
      </c>
      <c r="D33" s="423">
        <f t="shared" si="5"/>
        <v>3734.8844910428943</v>
      </c>
      <c r="E33" s="423">
        <f t="shared" si="5"/>
        <v>1798.0428605940128</v>
      </c>
      <c r="F33" s="423">
        <f t="shared" si="5"/>
        <v>11526.569390307002</v>
      </c>
      <c r="G33" s="423">
        <f t="shared" si="5"/>
        <v>15779.107020429483</v>
      </c>
      <c r="H33" s="423">
        <f t="shared" si="5"/>
        <v>9347.259758563956</v>
      </c>
      <c r="I33" s="423">
        <f t="shared" si="5"/>
        <v>1360.7415749484035</v>
      </c>
      <c r="J33" s="423">
        <f t="shared" si="5"/>
        <v>1824.9260389274557</v>
      </c>
      <c r="K33" s="423">
        <f t="shared" si="5"/>
        <v>4608.4999849152136</v>
      </c>
      <c r="L33" s="423">
        <f t="shared" si="5"/>
        <v>5695.1830717443809</v>
      </c>
      <c r="M33" s="423">
        <f t="shared" si="5"/>
        <v>779.20094256605864</v>
      </c>
      <c r="N33" s="423">
        <f t="shared" si="5"/>
        <v>735.8409185194397</v>
      </c>
      <c r="O33" s="423">
        <f t="shared" si="5"/>
        <v>888.24791406173165</v>
      </c>
      <c r="P33" s="423">
        <f t="shared" si="5"/>
        <v>792.53680980349122</v>
      </c>
      <c r="Q33" s="423">
        <f t="shared" si="5"/>
        <v>5421.2056918690305</v>
      </c>
      <c r="R33" s="423">
        <f t="shared" si="5"/>
        <v>314.65249130556083</v>
      </c>
      <c r="S33" s="423">
        <f t="shared" si="5"/>
        <v>7367.2636296306864</v>
      </c>
      <c r="T33" s="424">
        <f t="shared" si="5"/>
        <v>76845.41891198112</v>
      </c>
      <c r="U33" s="423">
        <f t="shared" si="5"/>
        <v>2180.1954014560961</v>
      </c>
      <c r="V33" s="425">
        <f t="shared" si="5"/>
        <v>79047.48369715568</v>
      </c>
      <c r="X33" s="389"/>
      <c r="Y33" s="389"/>
      <c r="Z33" s="389"/>
      <c r="AA33" s="389"/>
      <c r="AB33" s="389"/>
      <c r="AC33" s="389"/>
      <c r="AD33" s="389"/>
      <c r="AE33" s="389"/>
      <c r="AF33" s="389"/>
      <c r="AG33" s="389"/>
      <c r="AH33" s="389"/>
      <c r="AI33" s="389"/>
      <c r="AJ33" s="389"/>
      <c r="AK33" s="389"/>
      <c r="AL33" s="389"/>
      <c r="AM33" s="389"/>
      <c r="AN33" s="389"/>
      <c r="AO33" s="389"/>
      <c r="AP33" s="389"/>
      <c r="AQ33" s="389"/>
      <c r="AR33" s="389"/>
      <c r="AW33" s="395"/>
    </row>
    <row r="34" spans="1:49" s="379" customFormat="1" ht="17.25" customHeight="1">
      <c r="A34" s="426" t="s">
        <v>9</v>
      </c>
      <c r="B34" s="423">
        <f>SUMIFS(TABLA!$F:$F,TABLA!$D:$D,'6. PIBTRIM CONSTANTE 18-25'!B$6,TABLA!$A:$A,'6. PIBTRIM CONSTANTE 18-25'!$A$33,TABLA!$B:$B,"B00101",TABLA!$I:$I,"0311",TABLA!$H:$H,$A34)</f>
        <v>429.97993611514721</v>
      </c>
      <c r="C34" s="423">
        <f>SUMIFS(TABLA!$F:$F,TABLA!$D:$D,'6. PIBTRIM CONSTANTE 18-25'!C$6,TABLA!$A:$A,'6. PIBTRIM CONSTANTE 18-25'!$A$33,TABLA!$B:$B,"B00101",TABLA!$I:$I,"0311",TABLA!$H:$H,$A34)</f>
        <v>722.13540141855037</v>
      </c>
      <c r="D34" s="423">
        <f>SUMIFS(TABLA!$F:$F,TABLA!$D:$D,'6. PIBTRIM CONSTANTE 18-25'!D$6,TABLA!$A:$A,'6. PIBTRIM CONSTANTE 18-25'!$A$33,TABLA!$B:$B,"B00101",TABLA!$I:$I,"0311",TABLA!$H:$H,$A34)</f>
        <v>985.62515465749311</v>
      </c>
      <c r="E34" s="423">
        <f>SUMIFS(TABLA!$F:$F,TABLA!$D:$D,'6. PIBTRIM CONSTANTE 18-25'!E$6,TABLA!$A:$A,'6. PIBTRIM CONSTANTE 18-25'!$A$33,TABLA!$B:$B,"B00101",TABLA!$I:$I,"0311",TABLA!$H:$H,$A34)</f>
        <v>410.47444286439531</v>
      </c>
      <c r="F34" s="423">
        <f>SUMIFS(TABLA!$F:$F,TABLA!$D:$D,'6. PIBTRIM CONSTANTE 18-25'!F$6,TABLA!$A:$A,'6. PIBTRIM CONSTANTE 18-25'!$A$33,TABLA!$B:$B,"B00101",TABLA!$I:$I,"0311",TABLA!$H:$H,$A34)</f>
        <v>3850.9294734096438</v>
      </c>
      <c r="G34" s="423">
        <f>SUMIFS(TABLA!$F:$F,TABLA!$D:$D,'6. PIBTRIM CONSTANTE 18-25'!G$6,TABLA!$A:$A,'6. PIBTRIM CONSTANTE 18-25'!$A$33,TABLA!$B:$B,"B00101",TABLA!$I:$I,"0311",TABLA!$H:$H,$A34)</f>
        <v>3768.6164256833499</v>
      </c>
      <c r="H34" s="423">
        <f>SUMIFS(TABLA!$F:$F,TABLA!$D:$D,'6. PIBTRIM CONSTANTE 18-25'!H$6,TABLA!$A:$A,'6. PIBTRIM CONSTANTE 18-25'!$A$33,TABLA!$B:$B,"B00101",TABLA!$I:$I,"0311",TABLA!$H:$H,$A34)</f>
        <v>2292.2686623150521</v>
      </c>
      <c r="I34" s="423">
        <f>SUMIFS(TABLA!$F:$F,TABLA!$D:$D,'6. PIBTRIM CONSTANTE 18-25'!I$6,TABLA!$A:$A,'6. PIBTRIM CONSTANTE 18-25'!$A$33,TABLA!$B:$B,"B00101",TABLA!$I:$I,"0311",TABLA!$H:$H,$A34)</f>
        <v>310.05214017704185</v>
      </c>
      <c r="J34" s="423">
        <f>SUMIFS(TABLA!$F:$F,TABLA!$D:$D,'6. PIBTRIM CONSTANTE 18-25'!J$6,TABLA!$A:$A,'6. PIBTRIM CONSTANTE 18-25'!$A$33,TABLA!$B:$B,"B00101",TABLA!$I:$I,"0311",TABLA!$H:$H,$A34)</f>
        <v>419.9180697509226</v>
      </c>
      <c r="K34" s="423">
        <f>SUMIFS(TABLA!$F:$F,TABLA!$D:$D,'6. PIBTRIM CONSTANTE 18-25'!K$6,TABLA!$A:$A,'6. PIBTRIM CONSTANTE 18-25'!$A$33,TABLA!$B:$B,"B00101",TABLA!$I:$I,"0311",TABLA!$H:$H,$A34)</f>
        <v>1076.1971121133643</v>
      </c>
      <c r="L34" s="423">
        <f>SUMIFS(TABLA!$F:$F,TABLA!$D:$D,'6. PIBTRIM CONSTANTE 18-25'!L$6,TABLA!$A:$A,'6. PIBTRIM CONSTANTE 18-25'!$A$33,TABLA!$B:$B,"B00101",TABLA!$I:$I,"0311",TABLA!$H:$H,$A34)</f>
        <v>1224.3596925509435</v>
      </c>
      <c r="M34" s="423">
        <f>SUMIFS(TABLA!$F:$F,TABLA!$D:$D,'6. PIBTRIM CONSTANTE 18-25'!M$6,TABLA!$A:$A,'6. PIBTRIM CONSTANTE 18-25'!$A$33,TABLA!$B:$B,"B00101",TABLA!$I:$I,"0311",TABLA!$H:$H,$A34)</f>
        <v>197.85039637251839</v>
      </c>
      <c r="N34" s="423">
        <f>SUMIFS(TABLA!$F:$F,TABLA!$D:$D,'6. PIBTRIM CONSTANTE 18-25'!N$6,TABLA!$A:$A,'6. PIBTRIM CONSTANTE 18-25'!$A$33,TABLA!$B:$B,"B00101",TABLA!$I:$I,"0311",TABLA!$H:$H,$A34)</f>
        <v>167.35513902815836</v>
      </c>
      <c r="O34" s="423">
        <f>SUMIFS(TABLA!$F:$F,TABLA!$D:$D,'6. PIBTRIM CONSTANTE 18-25'!O$6,TABLA!$A:$A,'6. PIBTRIM CONSTANTE 18-25'!$A$33,TABLA!$B:$B,"B00101",TABLA!$I:$I,"0311",TABLA!$H:$H,$A34)</f>
        <v>201.90387340772946</v>
      </c>
      <c r="P34" s="423">
        <f>SUMIFS(TABLA!$F:$F,TABLA!$D:$D,'6. PIBTRIM CONSTANTE 18-25'!P$6,TABLA!$A:$A,'6. PIBTRIM CONSTANTE 18-25'!$A$33,TABLA!$B:$B,"B00102",TABLA!$I:$I,"0311",TABLA!$H:$H,$A34)</f>
        <v>289.31843931951886</v>
      </c>
      <c r="Q34" s="423">
        <f>SUMIFS(TABLA!$F:$F,TABLA!$D:$D,'6. PIBTRIM CONSTANTE 18-25'!Q$6,TABLA!$A:$A,'6. PIBTRIM CONSTANTE 18-25'!$A$33,TABLA!$B:$B,"B00102",TABLA!$I:$I,"0311",TABLA!$H:$H,$A34)</f>
        <v>1341.7969380280952</v>
      </c>
      <c r="R34" s="423">
        <f>SUMIFS(TABLA!$F:$F,TABLA!$D:$D,'6. PIBTRIM CONSTANTE 18-25'!R$6,TABLA!$A:$A,'6. PIBTRIM CONSTANTE 18-25'!$A$33,TABLA!$B:$B,"B00102",TABLA!$I:$I,"0311",TABLA!$H:$H,$A34)</f>
        <v>76.474572324544695</v>
      </c>
      <c r="S34" s="423">
        <f>SUMIFS(TABLA!$F:$F,TABLA!$D:$D,'6. PIBTRIM CONSTANTE 18-25'!S$6,TABLA!$A:$A,'6. PIBTRIM CONSTANTE 18-25'!$A$33,TABLA!$B:$B,"B00103",TABLA!$I:$I,"0311",TABLA!$H:$H,$A34)</f>
        <v>1661.2310114766537</v>
      </c>
      <c r="T34" s="424">
        <f>SUMIFS(TABLA!$F:$F,TABLA!$D:$D,"VAB",TABLA!$A:$A,'6. PIBTRIM CONSTANTE 18-25'!$A$33,TABLA!$B:$B,"B00101",TABLA!$I:$I,"0311",TABLA!$H:$H,$A34)</f>
        <v>19626.458880358674</v>
      </c>
      <c r="U34" s="423">
        <f>SUMIFS(TABLA!$F:$F,TABLA!$D:$D,"IMP",TABLA!$A:$A,'6. PIBTRIM CONSTANTE 18-25'!$A$33,TABLA!$B:$B,"B00101",TABLA!$I:$I,"0311",TABLA!$H:$H,$A34)</f>
        <v>460.4272165069716</v>
      </c>
      <c r="V34" s="425">
        <f>SUMIFS(TABLA!$F:$F,TABLA!$D:$D,"PIB",TABLA!$A:$A,'6. PIBTRIM CONSTANTE 18-25'!$A$33,TABLA!$B:$B,"B00101",TABLA!$I:$I,"0311",TABLA!$H:$H,$A34)</f>
        <v>20091.417180145967</v>
      </c>
      <c r="AW34" s="395"/>
    </row>
    <row r="35" spans="1:49" s="379" customFormat="1" ht="17.25" customHeight="1">
      <c r="A35" s="422" t="s">
        <v>92</v>
      </c>
      <c r="B35" s="423">
        <f>SUMIFS(TABLA!$F:$F,TABLA!$D:$D,'6. PIBTRIM CONSTANTE 18-25'!B$6,TABLA!$A:$A,'6. PIBTRIM CONSTANTE 18-25'!$A$33,TABLA!$B:$B,"B00101",TABLA!$I:$I,"0311",TABLA!$H:$H,$A35)</f>
        <v>494.05198222944489</v>
      </c>
      <c r="C35" s="423">
        <f>SUMIFS(TABLA!$F:$F,TABLA!$D:$D,'6. PIBTRIM CONSTANTE 18-25'!C$6,TABLA!$A:$A,'6. PIBTRIM CONSTANTE 18-25'!$A$33,TABLA!$B:$B,"B00101",TABLA!$I:$I,"0311",TABLA!$H:$H,$A35)</f>
        <v>656.85923752868428</v>
      </c>
      <c r="D35" s="423">
        <f>SUMIFS(TABLA!$F:$F,TABLA!$D:$D,'6. PIBTRIM CONSTANTE 18-25'!D$6,TABLA!$A:$A,'6. PIBTRIM CONSTANTE 18-25'!$A$33,TABLA!$B:$B,"B00101",TABLA!$I:$I,"0311",TABLA!$H:$H,$A35)</f>
        <v>933.02353546146537</v>
      </c>
      <c r="E35" s="423">
        <f>SUMIFS(TABLA!$F:$F,TABLA!$D:$D,'6. PIBTRIM CONSTANTE 18-25'!E$6,TABLA!$A:$A,'6. PIBTRIM CONSTANTE 18-25'!$A$33,TABLA!$B:$B,"B00101",TABLA!$I:$I,"0311",TABLA!$H:$H,$A35)</f>
        <v>467.99939789696577</v>
      </c>
      <c r="F35" s="423">
        <f>SUMIFS(TABLA!$F:$F,TABLA!$D:$D,'6. PIBTRIM CONSTANTE 18-25'!F$6,TABLA!$A:$A,'6. PIBTRIM CONSTANTE 18-25'!$A$33,TABLA!$B:$B,"B00101",TABLA!$I:$I,"0311",TABLA!$H:$H,$A35)</f>
        <v>2223.7143977387141</v>
      </c>
      <c r="G35" s="423">
        <f>SUMIFS(TABLA!$F:$F,TABLA!$D:$D,'6. PIBTRIM CONSTANTE 18-25'!G$6,TABLA!$A:$A,'6. PIBTRIM CONSTANTE 18-25'!$A$33,TABLA!$B:$B,"B00101",TABLA!$I:$I,"0311",TABLA!$H:$H,$A35)</f>
        <v>3108.1287703761609</v>
      </c>
      <c r="H35" s="423">
        <f>SUMIFS(TABLA!$F:$F,TABLA!$D:$D,'6. PIBTRIM CONSTANTE 18-25'!H$6,TABLA!$A:$A,'6. PIBTRIM CONSTANTE 18-25'!$A$33,TABLA!$B:$B,"B00101",TABLA!$I:$I,"0311",TABLA!$H:$H,$A35)</f>
        <v>2365.0073486873521</v>
      </c>
      <c r="I35" s="423">
        <f>SUMIFS(TABLA!$F:$F,TABLA!$D:$D,'6. PIBTRIM CONSTANTE 18-25'!I$6,TABLA!$A:$A,'6. PIBTRIM CONSTANTE 18-25'!$A$33,TABLA!$B:$B,"B00101",TABLA!$I:$I,"0311",TABLA!$H:$H,$A35)</f>
        <v>336.41433399245932</v>
      </c>
      <c r="J35" s="423">
        <f>SUMIFS(TABLA!$F:$F,TABLA!$D:$D,'6. PIBTRIM CONSTANTE 18-25'!J$6,TABLA!$A:$A,'6. PIBTRIM CONSTANTE 18-25'!$A$33,TABLA!$B:$B,"B00101",TABLA!$I:$I,"0311",TABLA!$H:$H,$A35)</f>
        <v>456.95394127510212</v>
      </c>
      <c r="K35" s="423">
        <f>SUMIFS(TABLA!$F:$F,TABLA!$D:$D,'6. PIBTRIM CONSTANTE 18-25'!K$6,TABLA!$A:$A,'6. PIBTRIM CONSTANTE 18-25'!$A$33,TABLA!$B:$B,"B00101",TABLA!$I:$I,"0311",TABLA!$H:$H,$A35)</f>
        <v>1128.295543529541</v>
      </c>
      <c r="L35" s="423">
        <f>SUMIFS(TABLA!$F:$F,TABLA!$D:$D,'6. PIBTRIM CONSTANTE 18-25'!L$6,TABLA!$A:$A,'6. PIBTRIM CONSTANTE 18-25'!$A$33,TABLA!$B:$B,"B00101",TABLA!$I:$I,"0311",TABLA!$H:$H,$A35)</f>
        <v>1423.9504505783998</v>
      </c>
      <c r="M35" s="423">
        <f>SUMIFS(TABLA!$F:$F,TABLA!$D:$D,'6. PIBTRIM CONSTANTE 18-25'!M$6,TABLA!$A:$A,'6. PIBTRIM CONSTANTE 18-25'!$A$33,TABLA!$B:$B,"B00101",TABLA!$I:$I,"0311",TABLA!$H:$H,$A35)</f>
        <v>162.73429775353856</v>
      </c>
      <c r="N35" s="423">
        <f>SUMIFS(TABLA!$F:$F,TABLA!$D:$D,'6. PIBTRIM CONSTANTE 18-25'!N$6,TABLA!$A:$A,'6. PIBTRIM CONSTANTE 18-25'!$A$33,TABLA!$B:$B,"B00101",TABLA!$I:$I,"0311",TABLA!$H:$H,$A35)</f>
        <v>180.75516224991694</v>
      </c>
      <c r="O35" s="423">
        <f>SUMIFS(TABLA!$F:$F,TABLA!$D:$D,'6. PIBTRIM CONSTANTE 18-25'!O$6,TABLA!$A:$A,'6. PIBTRIM CONSTANTE 18-25'!$A$33,TABLA!$B:$B,"B00101",TABLA!$I:$I,"0311",TABLA!$H:$H,$A35)</f>
        <v>210.30873511254563</v>
      </c>
      <c r="P35" s="423">
        <f>SUMIFS(TABLA!$F:$F,TABLA!$D:$D,'6. PIBTRIM CONSTANTE 18-25'!P$6,TABLA!$A:$A,'6. PIBTRIM CONSTANTE 18-25'!$A$33,TABLA!$B:$B,"B00102",TABLA!$I:$I,"0311",TABLA!$H:$H,$A35)</f>
        <v>193.85547840121217</v>
      </c>
      <c r="Q35" s="423">
        <f>SUMIFS(TABLA!$F:$F,TABLA!$D:$D,'6. PIBTRIM CONSTANTE 18-25'!Q$6,TABLA!$A:$A,'6. PIBTRIM CONSTANTE 18-25'!$A$33,TABLA!$B:$B,"B00102",TABLA!$I:$I,"0311",TABLA!$H:$H,$A35)</f>
        <v>1346.8959421011282</v>
      </c>
      <c r="R35" s="423">
        <f>SUMIFS(TABLA!$F:$F,TABLA!$D:$D,'6. PIBTRIM CONSTANTE 18-25'!R$6,TABLA!$A:$A,'6. PIBTRIM CONSTANTE 18-25'!$A$33,TABLA!$B:$B,"B00102",TABLA!$I:$I,"0311",TABLA!$H:$H,$A35)</f>
        <v>79.320643701233848</v>
      </c>
      <c r="S35" s="423">
        <f>SUMIFS(TABLA!$F:$F,TABLA!$D:$D,'6. PIBTRIM CONSTANTE 18-25'!S$6,TABLA!$A:$A,'6. PIBTRIM CONSTANTE 18-25'!$A$33,TABLA!$B:$B,"B00103",TABLA!$I:$I,"0311",TABLA!$H:$H,$A35)</f>
        <v>1614.1360820061273</v>
      </c>
      <c r="T35" s="424">
        <f>SUMIFS(TABLA!$F:$F,TABLA!$D:$D,"VAB",TABLA!$A:$A,'6. PIBTRIM CONSTANTE 18-25'!$A$33,TABLA!$B:$B,"B00101",TABLA!$I:$I,"0311",TABLA!$H:$H,$A35)</f>
        <v>17384.894214295615</v>
      </c>
      <c r="U35" s="423">
        <f>SUMIFS(TABLA!$F:$F,TABLA!$D:$D,"IMP",TABLA!$A:$A,'6. PIBTRIM CONSTANTE 18-25'!$A$33,TABLA!$B:$B,"B00101",TABLA!$I:$I,"0311",TABLA!$H:$H,$A35)</f>
        <v>453.86206415839075</v>
      </c>
      <c r="V35" s="425">
        <f>SUMIFS(TABLA!$F:$F,TABLA!$D:$D,"PIB",TABLA!$A:$A,'6. PIBTRIM CONSTANTE 18-25'!$A$33,TABLA!$B:$B,"B00101",TABLA!$I:$I,"0311",TABLA!$H:$H,$A35)</f>
        <v>17843.273220852701</v>
      </c>
      <c r="AW35" s="395"/>
    </row>
    <row r="36" spans="1:49" s="379" customFormat="1" ht="17.25" customHeight="1">
      <c r="A36" s="422" t="s">
        <v>93</v>
      </c>
      <c r="B36" s="423">
        <f>SUMIFS(TABLA!$F:$F,TABLA!$D:$D,'6. PIBTRIM CONSTANTE 18-25'!B$6,TABLA!$A:$A,'6. PIBTRIM CONSTANTE 18-25'!$A$33,TABLA!$B:$B,"B00101",TABLA!$I:$I,"0311",TABLA!$H:$H,$A36)</f>
        <v>509.93514653873143</v>
      </c>
      <c r="C36" s="423">
        <f>SUMIFS(TABLA!$F:$F,TABLA!$D:$D,'6. PIBTRIM CONSTANTE 18-25'!C$6,TABLA!$A:$A,'6. PIBTRIM CONSTANTE 18-25'!$A$33,TABLA!$B:$B,"B00101",TABLA!$I:$I,"0311",TABLA!$H:$H,$A36)</f>
        <v>670.81073170003367</v>
      </c>
      <c r="D36" s="423">
        <f>SUMIFS(TABLA!$F:$F,TABLA!$D:$D,'6. PIBTRIM CONSTANTE 18-25'!D$6,TABLA!$A:$A,'6. PIBTRIM CONSTANTE 18-25'!$A$33,TABLA!$B:$B,"B00101",TABLA!$I:$I,"0311",TABLA!$H:$H,$A36)</f>
        <v>951.84149652436156</v>
      </c>
      <c r="E36" s="423">
        <f>SUMIFS(TABLA!$F:$F,TABLA!$D:$D,'6. PIBTRIM CONSTANTE 18-25'!E$6,TABLA!$A:$A,'6. PIBTRIM CONSTANTE 18-25'!$A$33,TABLA!$B:$B,"B00101",TABLA!$I:$I,"0311",TABLA!$H:$H,$A36)</f>
        <v>474.88174881595506</v>
      </c>
      <c r="F36" s="423">
        <f>SUMIFS(TABLA!$F:$F,TABLA!$D:$D,'6. PIBTRIM CONSTANTE 18-25'!F$6,TABLA!$A:$A,'6. PIBTRIM CONSTANTE 18-25'!$A$33,TABLA!$B:$B,"B00101",TABLA!$I:$I,"0311",TABLA!$H:$H,$A36)</f>
        <v>2593.2922182430734</v>
      </c>
      <c r="G36" s="423">
        <f>SUMIFS(TABLA!$F:$F,TABLA!$D:$D,'6. PIBTRIM CONSTANTE 18-25'!G$6,TABLA!$A:$A,'6. PIBTRIM CONSTANTE 18-25'!$A$33,TABLA!$B:$B,"B00101",TABLA!$I:$I,"0311",TABLA!$H:$H,$A36)</f>
        <v>3940.8744266927229</v>
      </c>
      <c r="H36" s="423">
        <f>SUMIFS(TABLA!$F:$F,TABLA!$D:$D,'6. PIBTRIM CONSTANTE 18-25'!H$6,TABLA!$A:$A,'6. PIBTRIM CONSTANTE 18-25'!$A$33,TABLA!$B:$B,"B00101",TABLA!$I:$I,"0311",TABLA!$H:$H,$A36)</f>
        <v>2362.9459608609882</v>
      </c>
      <c r="I36" s="423">
        <f>SUMIFS(TABLA!$F:$F,TABLA!$D:$D,'6. PIBTRIM CONSTANTE 18-25'!I$6,TABLA!$A:$A,'6. PIBTRIM CONSTANTE 18-25'!$A$33,TABLA!$B:$B,"B00101",TABLA!$I:$I,"0311",TABLA!$H:$H,$A36)</f>
        <v>341.54836834940244</v>
      </c>
      <c r="J36" s="423">
        <f>SUMIFS(TABLA!$F:$F,TABLA!$D:$D,'6. PIBTRIM CONSTANTE 18-25'!J$6,TABLA!$A:$A,'6. PIBTRIM CONSTANTE 18-25'!$A$33,TABLA!$B:$B,"B00101",TABLA!$I:$I,"0311",TABLA!$H:$H,$A36)</f>
        <v>466.60277758357512</v>
      </c>
      <c r="K36" s="423">
        <f>SUMIFS(TABLA!$F:$F,TABLA!$D:$D,'6. PIBTRIM CONSTANTE 18-25'!K$6,TABLA!$A:$A,'6. PIBTRIM CONSTANTE 18-25'!$A$33,TABLA!$B:$B,"B00101",TABLA!$I:$I,"0311",TABLA!$H:$H,$A36)</f>
        <v>1164.1956536117264</v>
      </c>
      <c r="L36" s="423">
        <f>SUMIFS(TABLA!$F:$F,TABLA!$D:$D,'6. PIBTRIM CONSTANTE 18-25'!L$6,TABLA!$A:$A,'6. PIBTRIM CONSTANTE 18-25'!$A$33,TABLA!$B:$B,"B00101",TABLA!$I:$I,"0311",TABLA!$H:$H,$A36)</f>
        <v>1426.876688600159</v>
      </c>
      <c r="M36" s="423">
        <f>SUMIFS(TABLA!$F:$F,TABLA!$D:$D,'6. PIBTRIM CONSTANTE 18-25'!M$6,TABLA!$A:$A,'6. PIBTRIM CONSTANTE 18-25'!$A$33,TABLA!$B:$B,"B00101",TABLA!$I:$I,"0311",TABLA!$H:$H,$A36)</f>
        <v>197.09152778418496</v>
      </c>
      <c r="N36" s="423">
        <f>SUMIFS(TABLA!$F:$F,TABLA!$D:$D,'6. PIBTRIM CONSTANTE 18-25'!N$6,TABLA!$A:$A,'6. PIBTRIM CONSTANTE 18-25'!$A$33,TABLA!$B:$B,"B00101",TABLA!$I:$I,"0311",TABLA!$H:$H,$A36)</f>
        <v>210.03266609085514</v>
      </c>
      <c r="O36" s="423">
        <f>SUMIFS(TABLA!$F:$F,TABLA!$D:$D,'6. PIBTRIM CONSTANTE 18-25'!O$6,TABLA!$A:$A,'6. PIBTRIM CONSTANTE 18-25'!$A$33,TABLA!$B:$B,"B00101",TABLA!$I:$I,"0311",TABLA!$H:$H,$A36)</f>
        <v>229.5808709261089</v>
      </c>
      <c r="P36" s="423">
        <f>SUMIFS(TABLA!$F:$F,TABLA!$D:$D,'6. PIBTRIM CONSTANTE 18-25'!P$6,TABLA!$A:$A,'6. PIBTRIM CONSTANTE 18-25'!$A$33,TABLA!$B:$B,"B00102",TABLA!$I:$I,"0311",TABLA!$H:$H,$A36)</f>
        <v>161.0654756665318</v>
      </c>
      <c r="Q36" s="423">
        <f>SUMIFS(TABLA!$F:$F,TABLA!$D:$D,'6. PIBTRIM CONSTANTE 18-25'!Q$6,TABLA!$A:$A,'6. PIBTRIM CONSTANTE 18-25'!$A$33,TABLA!$B:$B,"B00102",TABLA!$I:$I,"0311",TABLA!$H:$H,$A36)</f>
        <v>1354.4750636761651</v>
      </c>
      <c r="R36" s="423">
        <f>SUMIFS(TABLA!$F:$F,TABLA!$D:$D,'6. PIBTRIM CONSTANTE 18-25'!R$6,TABLA!$A:$A,'6. PIBTRIM CONSTANTE 18-25'!$A$33,TABLA!$B:$B,"B00102",TABLA!$I:$I,"0311",TABLA!$H:$H,$A36)</f>
        <v>80.884770074967932</v>
      </c>
      <c r="S36" s="423">
        <f>SUMIFS(TABLA!$F:$F,TABLA!$D:$D,'6. PIBTRIM CONSTANTE 18-25'!S$6,TABLA!$A:$A,'6. PIBTRIM CONSTANTE 18-25'!$A$33,TABLA!$B:$B,"B00103",TABLA!$I:$I,"0311",TABLA!$H:$H,$A36)</f>
        <v>1779.3445748145145</v>
      </c>
      <c r="T36" s="424">
        <f>SUMIFS(TABLA!$F:$F,TABLA!$D:$D,"VAB",TABLA!$A:$A,'6. PIBTRIM CONSTANTE 18-25'!$A$33,TABLA!$B:$B,"B00101",TABLA!$I:$I,"0311",TABLA!$H:$H,$A36)</f>
        <v>18954.048584875323</v>
      </c>
      <c r="U36" s="423">
        <f>SUMIFS(TABLA!$F:$F,TABLA!$D:$D,"IMP",TABLA!$A:$A,'6. PIBTRIM CONSTANTE 18-25'!$A$33,TABLA!$B:$B,"B00101",TABLA!$I:$I,"0311",TABLA!$H:$H,$A36)</f>
        <v>679.35832389074119</v>
      </c>
      <c r="V36" s="425">
        <f>SUMIFS(TABLA!$F:$F,TABLA!$D:$D,"PIB",TABLA!$A:$A,'6. PIBTRIM CONSTANTE 18-25'!$A$33,TABLA!$B:$B,"B00101",TABLA!$I:$I,"0311",TABLA!$H:$H,$A36)</f>
        <v>19640.349974533259</v>
      </c>
      <c r="AW36" s="395"/>
    </row>
    <row r="37" spans="1:49" s="379" customFormat="1" ht="17.25" customHeight="1">
      <c r="A37" s="426" t="s">
        <v>94</v>
      </c>
      <c r="B37" s="423">
        <f>SUMIFS(TABLA!$F:$F,TABLA!$D:$D,'6. PIBTRIM CONSTANTE 18-25'!B$6,TABLA!$A:$A,'6. PIBTRIM CONSTANTE 18-25'!$A$33,TABLA!$B:$B,"B00101",TABLA!$I:$I,"0311",TABLA!$H:$H,$A37)</f>
        <v>545.07677103746278</v>
      </c>
      <c r="C37" s="423">
        <f>SUMIFS(TABLA!$F:$F,TABLA!$D:$D,'6. PIBTRIM CONSTANTE 18-25'!C$6,TABLA!$A:$A,'6. PIBTRIM CONSTANTE 18-25'!$A$33,TABLA!$B:$B,"B00101",TABLA!$I:$I,"0311",TABLA!$H:$H,$A37)</f>
        <v>533.32225722671478</v>
      </c>
      <c r="D37" s="423">
        <f>SUMIFS(TABLA!$F:$F,TABLA!$D:$D,'6. PIBTRIM CONSTANTE 18-25'!D$6,TABLA!$A:$A,'6. PIBTRIM CONSTANTE 18-25'!$A$33,TABLA!$B:$B,"B00101",TABLA!$I:$I,"0311",TABLA!$H:$H,$A37)</f>
        <v>864.39430439957403</v>
      </c>
      <c r="E37" s="423">
        <f>SUMIFS(TABLA!$F:$F,TABLA!$D:$D,'6. PIBTRIM CONSTANTE 18-25'!E$6,TABLA!$A:$A,'6. PIBTRIM CONSTANTE 18-25'!$A$33,TABLA!$B:$B,"B00101",TABLA!$I:$I,"0311",TABLA!$H:$H,$A37)</f>
        <v>444.68727101669674</v>
      </c>
      <c r="F37" s="423">
        <f>SUMIFS(TABLA!$F:$F,TABLA!$D:$D,'6. PIBTRIM CONSTANTE 18-25'!F$6,TABLA!$A:$A,'6. PIBTRIM CONSTANTE 18-25'!$A$33,TABLA!$B:$B,"B00101",TABLA!$I:$I,"0311",TABLA!$H:$H,$A37)</f>
        <v>2858.6333009155719</v>
      </c>
      <c r="G37" s="423">
        <f>SUMIFS(TABLA!$F:$F,TABLA!$D:$D,'6. PIBTRIM CONSTANTE 18-25'!G$6,TABLA!$A:$A,'6. PIBTRIM CONSTANTE 18-25'!$A$33,TABLA!$B:$B,"B00101",TABLA!$I:$I,"0311",TABLA!$H:$H,$A37)</f>
        <v>4961.4873976772487</v>
      </c>
      <c r="H37" s="423">
        <f>SUMIFS(TABLA!$F:$F,TABLA!$D:$D,'6. PIBTRIM CONSTANTE 18-25'!H$6,TABLA!$A:$A,'6. PIBTRIM CONSTANTE 18-25'!$A$33,TABLA!$B:$B,"B00101",TABLA!$I:$I,"0311",TABLA!$H:$H,$A37)</f>
        <v>2327.0377867005618</v>
      </c>
      <c r="I37" s="423">
        <f>SUMIFS(TABLA!$F:$F,TABLA!$D:$D,'6. PIBTRIM CONSTANTE 18-25'!I$6,TABLA!$A:$A,'6. PIBTRIM CONSTANTE 18-25'!$A$33,TABLA!$B:$B,"B00101",TABLA!$I:$I,"0311",TABLA!$H:$H,$A37)</f>
        <v>372.72673242949992</v>
      </c>
      <c r="J37" s="423">
        <f>SUMIFS(TABLA!$F:$F,TABLA!$D:$D,'6. PIBTRIM CONSTANTE 18-25'!J$6,TABLA!$A:$A,'6. PIBTRIM CONSTANTE 18-25'!$A$33,TABLA!$B:$B,"B00101",TABLA!$I:$I,"0311",TABLA!$H:$H,$A37)</f>
        <v>481.45125031785591</v>
      </c>
      <c r="K37" s="423">
        <f>SUMIFS(TABLA!$F:$F,TABLA!$D:$D,'6. PIBTRIM CONSTANTE 18-25'!K$6,TABLA!$A:$A,'6. PIBTRIM CONSTANTE 18-25'!$A$33,TABLA!$B:$B,"B00101",TABLA!$I:$I,"0311",TABLA!$H:$H,$A37)</f>
        <v>1239.8116756605816</v>
      </c>
      <c r="L37" s="423">
        <f>SUMIFS(TABLA!$F:$F,TABLA!$D:$D,'6. PIBTRIM CONSTANTE 18-25'!L$6,TABLA!$A:$A,'6. PIBTRIM CONSTANTE 18-25'!$A$33,TABLA!$B:$B,"B00101",TABLA!$I:$I,"0311",TABLA!$H:$H,$A37)</f>
        <v>1619.9962400148779</v>
      </c>
      <c r="M37" s="423">
        <f>SUMIFS(TABLA!$F:$F,TABLA!$D:$D,'6. PIBTRIM CONSTANTE 18-25'!M$6,TABLA!$A:$A,'6. PIBTRIM CONSTANTE 18-25'!$A$33,TABLA!$B:$B,"B00101",TABLA!$I:$I,"0311",TABLA!$H:$H,$A37)</f>
        <v>221.52472065581674</v>
      </c>
      <c r="N37" s="423">
        <f>SUMIFS(TABLA!$F:$F,TABLA!$D:$D,'6. PIBTRIM CONSTANTE 18-25'!N$6,TABLA!$A:$A,'6. PIBTRIM CONSTANTE 18-25'!$A$33,TABLA!$B:$B,"B00101",TABLA!$I:$I,"0311",TABLA!$H:$H,$A37)</f>
        <v>177.69795115050917</v>
      </c>
      <c r="O37" s="423">
        <f>SUMIFS(TABLA!$F:$F,TABLA!$D:$D,'6. PIBTRIM CONSTANTE 18-25'!O$6,TABLA!$A:$A,'6. PIBTRIM CONSTANTE 18-25'!$A$33,TABLA!$B:$B,"B00101",TABLA!$I:$I,"0311",TABLA!$H:$H,$A37)</f>
        <v>246.45443461534762</v>
      </c>
      <c r="P37" s="423">
        <f>SUMIFS(TABLA!$F:$F,TABLA!$D:$D,'6. PIBTRIM CONSTANTE 18-25'!P$6,TABLA!$A:$A,'6. PIBTRIM CONSTANTE 18-25'!$A$33,TABLA!$B:$B,"B00102",TABLA!$I:$I,"0311",TABLA!$H:$H,$A37)</f>
        <v>148.2974164162284</v>
      </c>
      <c r="Q37" s="423">
        <f>SUMIFS(TABLA!$F:$F,TABLA!$D:$D,'6. PIBTRIM CONSTANTE 18-25'!Q$6,TABLA!$A:$A,'6. PIBTRIM CONSTANTE 18-25'!$A$33,TABLA!$B:$B,"B00102",TABLA!$I:$I,"0311",TABLA!$H:$H,$A37)</f>
        <v>1378.0377480636423</v>
      </c>
      <c r="R37" s="423">
        <f>SUMIFS(TABLA!$F:$F,TABLA!$D:$D,'6. PIBTRIM CONSTANTE 18-25'!R$6,TABLA!$A:$A,'6. PIBTRIM CONSTANTE 18-25'!$A$33,TABLA!$B:$B,"B00102",TABLA!$I:$I,"0311",TABLA!$H:$H,$A37)</f>
        <v>77.97250520481434</v>
      </c>
      <c r="S37" s="423">
        <f>SUMIFS(TABLA!$F:$F,TABLA!$D:$D,'6. PIBTRIM CONSTANTE 18-25'!S$6,TABLA!$A:$A,'6. PIBTRIM CONSTANTE 18-25'!$A$33,TABLA!$B:$B,"B00103",TABLA!$I:$I,"0311",TABLA!$H:$H,$A37)</f>
        <v>2312.5519613333913</v>
      </c>
      <c r="T37" s="424">
        <f>SUMIFS(TABLA!$F:$F,TABLA!$D:$D,"VAB",TABLA!$A:$A,'6. PIBTRIM CONSTANTE 18-25'!$A$33,TABLA!$B:$B,"B00101",TABLA!$I:$I,"0311",TABLA!$H:$H,$A37)</f>
        <v>20880.017232451508</v>
      </c>
      <c r="U37" s="423">
        <f>SUMIFS(TABLA!$F:$F,TABLA!$D:$D,"IMP",TABLA!$A:$A,'6. PIBTRIM CONSTANTE 18-25'!$A$33,TABLA!$B:$B,"B00101",TABLA!$I:$I,"0311",TABLA!$H:$H,$A37)</f>
        <v>586.54779689999282</v>
      </c>
      <c r="V37" s="425">
        <f>SUMIFS(TABLA!$F:$F,TABLA!$D:$D,"PIB",TABLA!$A:$A,'6. PIBTRIM CONSTANTE 18-25'!$A$33,TABLA!$B:$B,"B00101",TABLA!$I:$I,"0311",TABLA!$H:$H,$A37)</f>
        <v>21472.443321623752</v>
      </c>
      <c r="AW37" s="395"/>
    </row>
    <row r="38" spans="1:49" s="379" customFormat="1" ht="17.25" customHeight="1">
      <c r="A38" s="394" t="s">
        <v>88</v>
      </c>
      <c r="B38" s="391">
        <f>SUM(B39:B42)</f>
        <v>2136.6037996936716</v>
      </c>
      <c r="C38" s="391">
        <f t="shared" ref="C38:V38" si="6">SUM(C39:C42)</f>
        <v>1027.2680818807742</v>
      </c>
      <c r="D38" s="391">
        <f t="shared" si="6"/>
        <v>3810.6022664505376</v>
      </c>
      <c r="E38" s="391">
        <f t="shared" si="6"/>
        <v>1887.3429382782374</v>
      </c>
      <c r="F38" s="391">
        <f t="shared" si="6"/>
        <v>12055.711370583002</v>
      </c>
      <c r="G38" s="391">
        <f t="shared" si="6"/>
        <v>16669.615508443028</v>
      </c>
      <c r="H38" s="391">
        <f t="shared" si="6"/>
        <v>9774.501563576674</v>
      </c>
      <c r="I38" s="391">
        <f t="shared" si="6"/>
        <v>1472.9826291531792</v>
      </c>
      <c r="J38" s="391">
        <f t="shared" si="6"/>
        <v>1939.9172455319808</v>
      </c>
      <c r="K38" s="391">
        <f t="shared" si="6"/>
        <v>4823.6074505744391</v>
      </c>
      <c r="L38" s="391">
        <f t="shared" si="6"/>
        <v>6024.4886650443332</v>
      </c>
      <c r="M38" s="391">
        <f t="shared" si="6"/>
        <v>815.22391802813013</v>
      </c>
      <c r="N38" s="391">
        <f t="shared" si="6"/>
        <v>765.53654840563127</v>
      </c>
      <c r="O38" s="391">
        <f t="shared" si="6"/>
        <v>962.83356687265109</v>
      </c>
      <c r="P38" s="391">
        <f t="shared" si="6"/>
        <v>827.14224385477746</v>
      </c>
      <c r="Q38" s="391">
        <f t="shared" si="6"/>
        <v>5584.5786767336076</v>
      </c>
      <c r="R38" s="391">
        <f t="shared" si="6"/>
        <v>329.26880245204404</v>
      </c>
      <c r="S38" s="391">
        <f t="shared" si="6"/>
        <v>7572.7709513952941</v>
      </c>
      <c r="T38" s="392">
        <f t="shared" si="6"/>
        <v>78944.458203387505</v>
      </c>
      <c r="U38" s="391">
        <f t="shared" si="6"/>
        <v>2253.5444186839263</v>
      </c>
      <c r="V38" s="393">
        <f t="shared" si="6"/>
        <v>81219.61800458419</v>
      </c>
      <c r="X38" s="389"/>
      <c r="Y38" s="389"/>
      <c r="Z38" s="389"/>
      <c r="AA38" s="389"/>
      <c r="AB38" s="389"/>
      <c r="AC38" s="389"/>
      <c r="AD38" s="389"/>
      <c r="AE38" s="389"/>
      <c r="AF38" s="389"/>
      <c r="AG38" s="389"/>
      <c r="AH38" s="389"/>
      <c r="AI38" s="389"/>
      <c r="AJ38" s="389"/>
      <c r="AK38" s="389"/>
      <c r="AL38" s="389"/>
      <c r="AM38" s="389"/>
      <c r="AN38" s="389"/>
      <c r="AO38" s="389"/>
      <c r="AP38" s="389"/>
      <c r="AQ38" s="389"/>
      <c r="AR38" s="389"/>
      <c r="AW38" s="395"/>
    </row>
    <row r="39" spans="1:49" s="379" customFormat="1" ht="17.25" customHeight="1">
      <c r="A39" s="390" t="s">
        <v>9</v>
      </c>
      <c r="B39" s="391">
        <f>SUMIFS(TABLA!$F:$F,TABLA!$D:$D,'6. PIBTRIM CONSTANTE 18-25'!B$6,TABLA!$A:$A,'6. PIBTRIM CONSTANTE 18-25'!$A$38,TABLA!$B:$B,"B00101",TABLA!$I:$I,"0311",TABLA!$H:$H,$A39)</f>
        <v>450.78955144173256</v>
      </c>
      <c r="C39" s="391">
        <f>SUMIFS(TABLA!$F:$F,TABLA!$D:$D,'6. PIBTRIM CONSTANTE 18-25'!C$6,TABLA!$A:$A,'6. PIBTRIM CONSTANTE 18-25'!$A$38,TABLA!$B:$B,"B00101",TABLA!$I:$I,"0311",TABLA!$H:$H,$A39)</f>
        <v>276.10513148253602</v>
      </c>
      <c r="D39" s="391">
        <f>SUMIFS(TABLA!$F:$F,TABLA!$D:$D,'6. PIBTRIM CONSTANTE 18-25'!D$6,TABLA!$A:$A,'6. PIBTRIM CONSTANTE 18-25'!$A$38,TABLA!$B:$B,"B00101",TABLA!$I:$I,"0311",TABLA!$H:$H,$A39)</f>
        <v>999.70201927008623</v>
      </c>
      <c r="E39" s="391">
        <f>SUMIFS(TABLA!$F:$F,TABLA!$D:$D,'6. PIBTRIM CONSTANTE 18-25'!E$6,TABLA!$A:$A,'6. PIBTRIM CONSTANTE 18-25'!$A$38,TABLA!$B:$B,"B00101",TABLA!$I:$I,"0311",TABLA!$H:$H,$A39)</f>
        <v>429.06217288829555</v>
      </c>
      <c r="F39" s="391">
        <f>SUMIFS(TABLA!$F:$F,TABLA!$D:$D,'6. PIBTRIM CONSTANTE 18-25'!F$6,TABLA!$A:$A,'6. PIBTRIM CONSTANTE 18-25'!$A$38,TABLA!$B:$B,"B00101",TABLA!$I:$I,"0311",TABLA!$H:$H,$A39)</f>
        <v>4095.6036588075272</v>
      </c>
      <c r="G39" s="391">
        <f>SUMIFS(TABLA!$F:$F,TABLA!$D:$D,'6. PIBTRIM CONSTANTE 18-25'!G$6,TABLA!$A:$A,'6. PIBTRIM CONSTANTE 18-25'!$A$38,TABLA!$B:$B,"B00101",TABLA!$I:$I,"0311",TABLA!$H:$H,$A39)</f>
        <v>3855.3721490368544</v>
      </c>
      <c r="H39" s="391">
        <f>SUMIFS(TABLA!$F:$F,TABLA!$D:$D,'6. PIBTRIM CONSTANTE 18-25'!H$6,TABLA!$A:$A,'6. PIBTRIM CONSTANTE 18-25'!$A$38,TABLA!$B:$B,"B00101",TABLA!$I:$I,"0311",TABLA!$H:$H,$A39)</f>
        <v>2304.2450254228538</v>
      </c>
      <c r="I39" s="391">
        <f>SUMIFS(TABLA!$F:$F,TABLA!$D:$D,'6. PIBTRIM CONSTANTE 18-25'!I$6,TABLA!$A:$A,'6. PIBTRIM CONSTANTE 18-25'!$A$38,TABLA!$B:$B,"B00101",TABLA!$I:$I,"0311",TABLA!$H:$H,$A39)</f>
        <v>351.92906329161866</v>
      </c>
      <c r="J39" s="391">
        <f>SUMIFS(TABLA!$F:$F,TABLA!$D:$D,'6. PIBTRIM CONSTANTE 18-25'!J$6,TABLA!$A:$A,'6. PIBTRIM CONSTANTE 18-25'!$A$38,TABLA!$B:$B,"B00101",TABLA!$I:$I,"0311",TABLA!$H:$H,$A39)</f>
        <v>445.41436515296141</v>
      </c>
      <c r="K39" s="391">
        <f>SUMIFS(TABLA!$F:$F,TABLA!$D:$D,'6. PIBTRIM CONSTANTE 18-25'!K$6,TABLA!$A:$A,'6. PIBTRIM CONSTANTE 18-25'!$A$38,TABLA!$B:$B,"B00101",TABLA!$I:$I,"0311",TABLA!$H:$H,$A39)</f>
        <v>1138.0997361885616</v>
      </c>
      <c r="L39" s="391">
        <f>SUMIFS(TABLA!$F:$F,TABLA!$D:$D,'6. PIBTRIM CONSTANTE 18-25'!L$6,TABLA!$A:$A,'6. PIBTRIM CONSTANTE 18-25'!$A$38,TABLA!$B:$B,"B00101",TABLA!$I:$I,"0311",TABLA!$H:$H,$A39)</f>
        <v>1310.475930465426</v>
      </c>
      <c r="M39" s="391">
        <f>SUMIFS(TABLA!$F:$F,TABLA!$D:$D,'6. PIBTRIM CONSTANTE 18-25'!M$6,TABLA!$A:$A,'6. PIBTRIM CONSTANTE 18-25'!$A$38,TABLA!$B:$B,"B00101",TABLA!$I:$I,"0311",TABLA!$H:$H,$A39)</f>
        <v>208.09511921188005</v>
      </c>
      <c r="N39" s="391">
        <f>SUMIFS(TABLA!$F:$F,TABLA!$D:$D,'6. PIBTRIM CONSTANTE 18-25'!N$6,TABLA!$A:$A,'6. PIBTRIM CONSTANTE 18-25'!$A$38,TABLA!$B:$B,"B00101",TABLA!$I:$I,"0311",TABLA!$H:$H,$A39)</f>
        <v>163.73646180470971</v>
      </c>
      <c r="O39" s="391">
        <f>SUMIFS(TABLA!$F:$F,TABLA!$D:$D,'6. PIBTRIM CONSTANTE 18-25'!O$6,TABLA!$A:$A,'6. PIBTRIM CONSTANTE 18-25'!$A$38,TABLA!$B:$B,"B00101",TABLA!$I:$I,"0311",TABLA!$H:$H,$A39)</f>
        <v>217.53709212896518</v>
      </c>
      <c r="P39" s="391">
        <f>SUMIFS(TABLA!$F:$F,TABLA!$D:$D,'6. PIBTRIM CONSTANTE 18-25'!P$6,TABLA!$A:$A,'6. PIBTRIM CONSTANTE 18-25'!$A$38,TABLA!$B:$B,"B00102",TABLA!$I:$I,"0311",TABLA!$H:$H,$A39)</f>
        <v>303.37319368971441</v>
      </c>
      <c r="Q39" s="391">
        <f>SUMIFS(TABLA!$F:$F,TABLA!$D:$D,'6. PIBTRIM CONSTANTE 18-25'!Q$6,TABLA!$A:$A,'6. PIBTRIM CONSTANTE 18-25'!$A$38,TABLA!$B:$B,"B00102",TABLA!$I:$I,"0311",TABLA!$H:$H,$A39)</f>
        <v>1381.6782844326181</v>
      </c>
      <c r="R39" s="391">
        <f>SUMIFS(TABLA!$F:$F,TABLA!$D:$D,'6. PIBTRIM CONSTANTE 18-25'!R$6,TABLA!$A:$A,'6. PIBTRIM CONSTANTE 18-25'!$A$38,TABLA!$B:$B,"B00102",TABLA!$I:$I,"0311",TABLA!$H:$H,$A39)</f>
        <v>80.714273952473235</v>
      </c>
      <c r="S39" s="391">
        <f>SUMIFS(TABLA!$F:$F,TABLA!$D:$D,'6. PIBTRIM CONSTANTE 18-25'!S$6,TABLA!$A:$A,'6. PIBTRIM CONSTANTE 18-25'!$A$38,TABLA!$B:$B,"B00103",TABLA!$I:$I,"0311",TABLA!$H:$H,$A39)</f>
        <v>1700.8944688333315</v>
      </c>
      <c r="T39" s="392">
        <f>SUMIFS(TABLA!$F:$F,TABLA!$D:$D,"VAB",TABLA!$A:$A,'6. PIBTRIM CONSTANTE 18-25'!$A$38,TABLA!$B:$B,"B00101",TABLA!$I:$I,"0311",TABLA!$H:$H,$A39)</f>
        <v>19940.527557652666</v>
      </c>
      <c r="U39" s="391">
        <f>SUMIFS(TABLA!$F:$F,TABLA!$D:$D,"IMP",TABLA!$A:$A,'6. PIBTRIM CONSTANTE 18-25'!$A$38,TABLA!$B:$B,"B00101",TABLA!$I:$I,"0311",TABLA!$H:$H,$A39)</f>
        <v>504.63477410806587</v>
      </c>
      <c r="V39" s="393">
        <f>SUMIFS(TABLA!$F:$F,TABLA!$D:$D,"PIB",TABLA!$A:$A,'6. PIBTRIM CONSTANTE 18-25'!$A$38,TABLA!$B:$B,"B00101",TABLA!$I:$I,"0311",TABLA!$H:$H,$A39)</f>
        <v>20454.648323214114</v>
      </c>
      <c r="AW39" s="395"/>
    </row>
    <row r="40" spans="1:49" s="379" customFormat="1" ht="17.25" customHeight="1">
      <c r="A40" s="394" t="s">
        <v>92</v>
      </c>
      <c r="B40" s="391">
        <f>SUMIFS(TABLA!$F:$F,TABLA!$D:$D,'6. PIBTRIM CONSTANTE 18-25'!B$6,TABLA!$A:$A,'6. PIBTRIM CONSTANTE 18-25'!$A$38,TABLA!$B:$B,"B00101",TABLA!$I:$I,"0311",TABLA!$H:$H,$A40)</f>
        <v>522.58733291606939</v>
      </c>
      <c r="C40" s="391">
        <f>SUMIFS(TABLA!$F:$F,TABLA!$D:$D,'6. PIBTRIM CONSTANTE 18-25'!C$6,TABLA!$A:$A,'6. PIBTRIM CONSTANTE 18-25'!$A$38,TABLA!$B:$B,"B00101",TABLA!$I:$I,"0311",TABLA!$H:$H,$A40)</f>
        <v>185.98436191271321</v>
      </c>
      <c r="D40" s="391">
        <f>SUMIFS(TABLA!$F:$F,TABLA!$D:$D,'6. PIBTRIM CONSTANTE 18-25'!D$6,TABLA!$A:$A,'6. PIBTRIM CONSTANTE 18-25'!$A$38,TABLA!$B:$B,"B00101",TABLA!$I:$I,"0311",TABLA!$H:$H,$A40)</f>
        <v>947.92935221641869</v>
      </c>
      <c r="E40" s="391">
        <f>SUMIFS(TABLA!$F:$F,TABLA!$D:$D,'6. PIBTRIM CONSTANTE 18-25'!E$6,TABLA!$A:$A,'6. PIBTRIM CONSTANTE 18-25'!$A$38,TABLA!$B:$B,"B00101",TABLA!$I:$I,"0311",TABLA!$H:$H,$A40)</f>
        <v>471.29812341404465</v>
      </c>
      <c r="F40" s="391">
        <f>SUMIFS(TABLA!$F:$F,TABLA!$D:$D,'6. PIBTRIM CONSTANTE 18-25'!F$6,TABLA!$A:$A,'6. PIBTRIM CONSTANTE 18-25'!$A$38,TABLA!$B:$B,"B00101",TABLA!$I:$I,"0311",TABLA!$H:$H,$A40)</f>
        <v>2367.7717863171811</v>
      </c>
      <c r="G40" s="391">
        <f>SUMIFS(TABLA!$F:$F,TABLA!$D:$D,'6. PIBTRIM CONSTANTE 18-25'!G$6,TABLA!$A:$A,'6. PIBTRIM CONSTANTE 18-25'!$A$38,TABLA!$B:$B,"B00101",TABLA!$I:$I,"0311",TABLA!$H:$H,$A40)</f>
        <v>3239.8038146565709</v>
      </c>
      <c r="H40" s="391">
        <f>SUMIFS(TABLA!$F:$F,TABLA!$D:$D,'6. PIBTRIM CONSTANTE 18-25'!H$6,TABLA!$A:$A,'6. PIBTRIM CONSTANTE 18-25'!$A$38,TABLA!$B:$B,"B00101",TABLA!$I:$I,"0311",TABLA!$H:$H,$A40)</f>
        <v>2430.1860468848258</v>
      </c>
      <c r="I40" s="391">
        <f>SUMIFS(TABLA!$F:$F,TABLA!$D:$D,'6. PIBTRIM CONSTANTE 18-25'!I$6,TABLA!$A:$A,'6. PIBTRIM CONSTANTE 18-25'!$A$38,TABLA!$B:$B,"B00101",TABLA!$I:$I,"0311",TABLA!$H:$H,$A40)</f>
        <v>363.32497110712546</v>
      </c>
      <c r="J40" s="391">
        <f>SUMIFS(TABLA!$F:$F,TABLA!$D:$D,'6. PIBTRIM CONSTANTE 18-25'!J$6,TABLA!$A:$A,'6. PIBTRIM CONSTANTE 18-25'!$A$38,TABLA!$B:$B,"B00101",TABLA!$I:$I,"0311",TABLA!$H:$H,$A40)</f>
        <v>473.16911619249009</v>
      </c>
      <c r="K40" s="391">
        <f>SUMIFS(TABLA!$F:$F,TABLA!$D:$D,'6. PIBTRIM CONSTANTE 18-25'!K$6,TABLA!$A:$A,'6. PIBTRIM CONSTANTE 18-25'!$A$38,TABLA!$B:$B,"B00101",TABLA!$I:$I,"0311",TABLA!$H:$H,$A40)</f>
        <v>1218.1556343961249</v>
      </c>
      <c r="L40" s="391">
        <f>SUMIFS(TABLA!$F:$F,TABLA!$D:$D,'6. PIBTRIM CONSTANTE 18-25'!L$6,TABLA!$A:$A,'6. PIBTRIM CONSTANTE 18-25'!$A$38,TABLA!$B:$B,"B00101",TABLA!$I:$I,"0311",TABLA!$H:$H,$A40)</f>
        <v>1527.4208336356492</v>
      </c>
      <c r="M40" s="391">
        <f>SUMIFS(TABLA!$F:$F,TABLA!$D:$D,'6. PIBTRIM CONSTANTE 18-25'!M$6,TABLA!$A:$A,'6. PIBTRIM CONSTANTE 18-25'!$A$38,TABLA!$B:$B,"B00101",TABLA!$I:$I,"0311",TABLA!$H:$H,$A40)</f>
        <v>170.3995332548526</v>
      </c>
      <c r="N40" s="391">
        <f>SUMIFS(TABLA!$F:$F,TABLA!$D:$D,'6. PIBTRIM CONSTANTE 18-25'!N$6,TABLA!$A:$A,'6. PIBTRIM CONSTANTE 18-25'!$A$38,TABLA!$B:$B,"B00101",TABLA!$I:$I,"0311",TABLA!$H:$H,$A40)</f>
        <v>190.50372103710913</v>
      </c>
      <c r="O40" s="391">
        <f>SUMIFS(TABLA!$F:$F,TABLA!$D:$D,'6. PIBTRIM CONSTANTE 18-25'!O$6,TABLA!$A:$A,'6. PIBTRIM CONSTANTE 18-25'!$A$38,TABLA!$B:$B,"B00101",TABLA!$I:$I,"0311",TABLA!$H:$H,$A40)</f>
        <v>230.67062443439502</v>
      </c>
      <c r="P40" s="391">
        <f>SUMIFS(TABLA!$F:$F,TABLA!$D:$D,'6. PIBTRIM CONSTANTE 18-25'!P$6,TABLA!$A:$A,'6. PIBTRIM CONSTANTE 18-25'!$A$38,TABLA!$B:$B,"B00102",TABLA!$I:$I,"0311",TABLA!$H:$H,$A40)</f>
        <v>202.42597205298122</v>
      </c>
      <c r="Q40" s="391">
        <f>SUMIFS(TABLA!$F:$F,TABLA!$D:$D,'6. PIBTRIM CONSTANTE 18-25'!Q$6,TABLA!$A:$A,'6. PIBTRIM CONSTANTE 18-25'!$A$38,TABLA!$B:$B,"B00102",TABLA!$I:$I,"0311",TABLA!$H:$H,$A40)</f>
        <v>1388.9607259626464</v>
      </c>
      <c r="R40" s="391">
        <f>SUMIFS(TABLA!$F:$F,TABLA!$D:$D,'6. PIBTRIM CONSTANTE 18-25'!R$6,TABLA!$A:$A,'6. PIBTRIM CONSTANTE 18-25'!$A$38,TABLA!$B:$B,"B00102",TABLA!$I:$I,"0311",TABLA!$H:$H,$A40)</f>
        <v>81.8475806081954</v>
      </c>
      <c r="S40" s="391">
        <f>SUMIFS(TABLA!$F:$F,TABLA!$D:$D,'6. PIBTRIM CONSTANTE 18-25'!S$6,TABLA!$A:$A,'6. PIBTRIM CONSTANTE 18-25'!$A$38,TABLA!$B:$B,"B00103",TABLA!$I:$I,"0311",TABLA!$H:$H,$A40)</f>
        <v>1671.8430486158716</v>
      </c>
      <c r="T40" s="392">
        <f>SUMIFS(TABLA!$F:$F,TABLA!$D:$D,"VAB",TABLA!$A:$A,'6. PIBTRIM CONSTANTE 18-25'!$A$38,TABLA!$B:$B,"B00101",TABLA!$I:$I,"0311",TABLA!$H:$H,$A40)</f>
        <v>17768.211790160982</v>
      </c>
      <c r="U40" s="391">
        <f>SUMIFS(TABLA!$F:$F,TABLA!$D:$D,"IMP",TABLA!$A:$A,'6. PIBTRIM CONSTANTE 18-25'!$A$38,TABLA!$B:$B,"B00101",TABLA!$I:$I,"0311",TABLA!$H:$H,$A40)</f>
        <v>459.13455120820544</v>
      </c>
      <c r="V40" s="393">
        <f>SUMIFS(TABLA!$F:$F,TABLA!$D:$D,"PIB",TABLA!$A:$A,'6. PIBTRIM CONSTANTE 18-25'!$A$38,TABLA!$B:$B,"B00101",TABLA!$I:$I,"0311",TABLA!$H:$H,$A40)</f>
        <v>18235.214644314841</v>
      </c>
      <c r="AW40" s="395"/>
    </row>
    <row r="41" spans="1:49" s="379" customFormat="1" ht="17.25" customHeight="1">
      <c r="A41" s="394" t="s">
        <v>93</v>
      </c>
      <c r="B41" s="391">
        <f>SUMIFS(TABLA!$F:$F,TABLA!$D:$D,'6. PIBTRIM CONSTANTE 18-25'!B$6,TABLA!$A:$A,'6. PIBTRIM CONSTANTE 18-25'!$A$38,TABLA!$B:$B,"B00101",TABLA!$I:$I,"0311",TABLA!$H:$H,$A41)</f>
        <v>553.34999286590721</v>
      </c>
      <c r="C41" s="391">
        <f>SUMIFS(TABLA!$F:$F,TABLA!$D:$D,'6. PIBTRIM CONSTANTE 18-25'!C$6,TABLA!$A:$A,'6. PIBTRIM CONSTANTE 18-25'!$A$38,TABLA!$B:$B,"B00101",TABLA!$I:$I,"0311",TABLA!$H:$H,$A41)</f>
        <v>106.02020980561105</v>
      </c>
      <c r="D41" s="391">
        <f>SUMIFS(TABLA!$F:$F,TABLA!$D:$D,'6. PIBTRIM CONSTANTE 18-25'!D$6,TABLA!$A:$A,'6. PIBTRIM CONSTANTE 18-25'!$A$38,TABLA!$B:$B,"B00101",TABLA!$I:$I,"0311",TABLA!$H:$H,$A41)</f>
        <v>968.2746795117813</v>
      </c>
      <c r="E41" s="391">
        <f>SUMIFS(TABLA!$F:$F,TABLA!$D:$D,'6. PIBTRIM CONSTANTE 18-25'!E$6,TABLA!$A:$A,'6. PIBTRIM CONSTANTE 18-25'!$A$38,TABLA!$B:$B,"B00101",TABLA!$I:$I,"0311",TABLA!$H:$H,$A41)</f>
        <v>515.20187312588985</v>
      </c>
      <c r="F41" s="391">
        <f>SUMIFS(TABLA!$F:$F,TABLA!$D:$D,'6. PIBTRIM CONSTANTE 18-25'!F$6,TABLA!$A:$A,'6. PIBTRIM CONSTANTE 18-25'!$A$38,TABLA!$B:$B,"B00101",TABLA!$I:$I,"0311",TABLA!$H:$H,$A41)</f>
        <v>2669.3039926227284</v>
      </c>
      <c r="G41" s="391">
        <f>SUMIFS(TABLA!$F:$F,TABLA!$D:$D,'6. PIBTRIM CONSTANTE 18-25'!G$6,TABLA!$A:$A,'6. PIBTRIM CONSTANTE 18-25'!$A$38,TABLA!$B:$B,"B00101",TABLA!$I:$I,"0311",TABLA!$H:$H,$A41)</f>
        <v>4211.1279080133863</v>
      </c>
      <c r="H41" s="391">
        <f>SUMIFS(TABLA!$F:$F,TABLA!$D:$D,'6. PIBTRIM CONSTANTE 18-25'!H$6,TABLA!$A:$A,'6. PIBTRIM CONSTANTE 18-25'!$A$38,TABLA!$B:$B,"B00101",TABLA!$I:$I,"0311",TABLA!$H:$H,$A41)</f>
        <v>2522.2378861007569</v>
      </c>
      <c r="I41" s="391">
        <f>SUMIFS(TABLA!$F:$F,TABLA!$D:$D,'6. PIBTRIM CONSTANTE 18-25'!I$6,TABLA!$A:$A,'6. PIBTRIM CONSTANTE 18-25'!$A$38,TABLA!$B:$B,"B00101",TABLA!$I:$I,"0311",TABLA!$H:$H,$A41)</f>
        <v>350.81760487164507</v>
      </c>
      <c r="J41" s="391">
        <f>SUMIFS(TABLA!$F:$F,TABLA!$D:$D,'6. PIBTRIM CONSTANTE 18-25'!J$6,TABLA!$A:$A,'6. PIBTRIM CONSTANTE 18-25'!$A$38,TABLA!$B:$B,"B00101",TABLA!$I:$I,"0311",TABLA!$H:$H,$A41)</f>
        <v>489.92589986903107</v>
      </c>
      <c r="K41" s="391">
        <f>SUMIFS(TABLA!$F:$F,TABLA!$D:$D,'6. PIBTRIM CONSTANTE 18-25'!K$6,TABLA!$A:$A,'6. PIBTRIM CONSTANTE 18-25'!$A$38,TABLA!$B:$B,"B00101",TABLA!$I:$I,"0311",TABLA!$H:$H,$A41)</f>
        <v>1206.2149150661221</v>
      </c>
      <c r="L41" s="391">
        <f>SUMIFS(TABLA!$F:$F,TABLA!$D:$D,'6. PIBTRIM CONSTANTE 18-25'!L$6,TABLA!$A:$A,'6. PIBTRIM CONSTANTE 18-25'!$A$38,TABLA!$B:$B,"B00101",TABLA!$I:$I,"0311",TABLA!$H:$H,$A41)</f>
        <v>1500.6600212147557</v>
      </c>
      <c r="M41" s="391">
        <f>SUMIFS(TABLA!$F:$F,TABLA!$D:$D,'6. PIBTRIM CONSTANTE 18-25'!M$6,TABLA!$A:$A,'6. PIBTRIM CONSTANTE 18-25'!$A$38,TABLA!$B:$B,"B00101",TABLA!$I:$I,"0311",TABLA!$H:$H,$A41)</f>
        <v>205.851644990962</v>
      </c>
      <c r="N41" s="391">
        <f>SUMIFS(TABLA!$F:$F,TABLA!$D:$D,'6. PIBTRIM CONSTANTE 18-25'!N$6,TABLA!$A:$A,'6. PIBTRIM CONSTANTE 18-25'!$A$38,TABLA!$B:$B,"B00101",TABLA!$I:$I,"0311",TABLA!$H:$H,$A41)</f>
        <v>231.72413320319313</v>
      </c>
      <c r="O41" s="391">
        <f>SUMIFS(TABLA!$F:$F,TABLA!$D:$D,'6. PIBTRIM CONSTANTE 18-25'!O$6,TABLA!$A:$A,'6. PIBTRIM CONSTANTE 18-25'!$A$38,TABLA!$B:$B,"B00101",TABLA!$I:$I,"0311",TABLA!$H:$H,$A41)</f>
        <v>253.12737954363402</v>
      </c>
      <c r="P41" s="391">
        <f>SUMIFS(TABLA!$F:$F,TABLA!$D:$D,'6. PIBTRIM CONSTANTE 18-25'!P$6,TABLA!$A:$A,'6. PIBTRIM CONSTANTE 18-25'!$A$38,TABLA!$B:$B,"B00102",TABLA!$I:$I,"0311",TABLA!$H:$H,$A41)</f>
        <v>167.70425538295095</v>
      </c>
      <c r="Q41" s="391">
        <f>SUMIFS(TABLA!$F:$F,TABLA!$D:$D,'6. PIBTRIM CONSTANTE 18-25'!Q$6,TABLA!$A:$A,'6. PIBTRIM CONSTANTE 18-25'!$A$38,TABLA!$B:$B,"B00102",TABLA!$I:$I,"0311",TABLA!$H:$H,$A41)</f>
        <v>1395.469672939257</v>
      </c>
      <c r="R41" s="391">
        <f>SUMIFS(TABLA!$F:$F,TABLA!$D:$D,'6. PIBTRIM CONSTANTE 18-25'!R$6,TABLA!$A:$A,'6. PIBTRIM CONSTANTE 18-25'!$A$38,TABLA!$B:$B,"B00102",TABLA!$I:$I,"0311",TABLA!$H:$H,$A41)</f>
        <v>83.686639708850578</v>
      </c>
      <c r="S41" s="391">
        <f>SUMIFS(TABLA!$F:$F,TABLA!$D:$D,'6. PIBTRIM CONSTANTE 18-25'!S$6,TABLA!$A:$A,'6. PIBTRIM CONSTANTE 18-25'!$A$38,TABLA!$B:$B,"B00103",TABLA!$I:$I,"0311",TABLA!$H:$H,$A41)</f>
        <v>1816.0598245337924</v>
      </c>
      <c r="T41" s="392">
        <f>SUMIFS(TABLA!$F:$F,TABLA!$D:$D,"VAB",TABLA!$A:$A,'6. PIBTRIM CONSTANTE 18-25'!$A$38,TABLA!$B:$B,"B00101",TABLA!$I:$I,"0311",TABLA!$H:$H,$A41)</f>
        <v>19346.193032874344</v>
      </c>
      <c r="U41" s="391">
        <f>SUMIFS(TABLA!$F:$F,TABLA!$D:$D,"IMP",TABLA!$A:$A,'6. PIBTRIM CONSTANTE 18-25'!$A$38,TABLA!$B:$B,"B00101",TABLA!$I:$I,"0311",TABLA!$H:$H,$A41)</f>
        <v>693.23920161538001</v>
      </c>
      <c r="V41" s="393">
        <f>SUMIFS(TABLA!$F:$F,TABLA!$D:$D,"PIB",TABLA!$A:$A,'6. PIBTRIM CONSTANTE 18-25'!$A$38,TABLA!$B:$B,"B00101",TABLA!$I:$I,"0311",TABLA!$H:$H,$A41)</f>
        <v>20035.988856530774</v>
      </c>
      <c r="AW41" s="395"/>
    </row>
    <row r="42" spans="1:49" s="379" customFormat="1" ht="17.25" customHeight="1">
      <c r="A42" s="390" t="s">
        <v>94</v>
      </c>
      <c r="B42" s="391">
        <f>SUMIFS(TABLA!$F:$F,TABLA!$D:$D,'6. PIBTRIM CONSTANTE 18-25'!B$6,TABLA!$A:$A,'6. PIBTRIM CONSTANTE 18-25'!$A$38,TABLA!$B:$B,"B00101",TABLA!$I:$I,"0311",TABLA!$H:$H,$A42)</f>
        <v>609.87692246996232</v>
      </c>
      <c r="C42" s="391">
        <f>SUMIFS(TABLA!$F:$F,TABLA!$D:$D,'6. PIBTRIM CONSTANTE 18-25'!C$6,TABLA!$A:$A,'6. PIBTRIM CONSTANTE 18-25'!$A$38,TABLA!$B:$B,"B00101",TABLA!$I:$I,"0311",TABLA!$H:$H,$A42)</f>
        <v>459.15837867991394</v>
      </c>
      <c r="D42" s="391">
        <f>SUMIFS(TABLA!$F:$F,TABLA!$D:$D,'6. PIBTRIM CONSTANTE 18-25'!D$6,TABLA!$A:$A,'6. PIBTRIM CONSTANTE 18-25'!$A$38,TABLA!$B:$B,"B00101",TABLA!$I:$I,"0311",TABLA!$H:$H,$A42)</f>
        <v>894.69621545225118</v>
      </c>
      <c r="E42" s="391">
        <f>SUMIFS(TABLA!$F:$F,TABLA!$D:$D,'6. PIBTRIM CONSTANTE 18-25'!E$6,TABLA!$A:$A,'6. PIBTRIM CONSTANTE 18-25'!$A$38,TABLA!$B:$B,"B00101",TABLA!$I:$I,"0311",TABLA!$H:$H,$A42)</f>
        <v>471.78076885000752</v>
      </c>
      <c r="F42" s="391">
        <f>SUMIFS(TABLA!$F:$F,TABLA!$D:$D,'6. PIBTRIM CONSTANTE 18-25'!F$6,TABLA!$A:$A,'6. PIBTRIM CONSTANTE 18-25'!$A$38,TABLA!$B:$B,"B00101",TABLA!$I:$I,"0311",TABLA!$H:$H,$A42)</f>
        <v>2923.0319328355654</v>
      </c>
      <c r="G42" s="391">
        <f>SUMIFS(TABLA!$F:$F,TABLA!$D:$D,'6. PIBTRIM CONSTANTE 18-25'!G$6,TABLA!$A:$A,'6. PIBTRIM CONSTANTE 18-25'!$A$38,TABLA!$B:$B,"B00101",TABLA!$I:$I,"0311",TABLA!$H:$H,$A42)</f>
        <v>5363.3116367362154</v>
      </c>
      <c r="H42" s="391">
        <f>SUMIFS(TABLA!$F:$F,TABLA!$D:$D,'6. PIBTRIM CONSTANTE 18-25'!H$6,TABLA!$A:$A,'6. PIBTRIM CONSTANTE 18-25'!$A$38,TABLA!$B:$B,"B00101",TABLA!$I:$I,"0311",TABLA!$H:$H,$A42)</f>
        <v>2517.8326051682379</v>
      </c>
      <c r="I42" s="391">
        <f>SUMIFS(TABLA!$F:$F,TABLA!$D:$D,'6. PIBTRIM CONSTANTE 18-25'!I$6,TABLA!$A:$A,'6. PIBTRIM CONSTANTE 18-25'!$A$38,TABLA!$B:$B,"B00101",TABLA!$I:$I,"0311",TABLA!$H:$H,$A42)</f>
        <v>406.91098988279015</v>
      </c>
      <c r="J42" s="391">
        <f>SUMIFS(TABLA!$F:$F,TABLA!$D:$D,'6. PIBTRIM CONSTANTE 18-25'!J$6,TABLA!$A:$A,'6. PIBTRIM CONSTANTE 18-25'!$A$38,TABLA!$B:$B,"B00101",TABLA!$I:$I,"0311",TABLA!$H:$H,$A42)</f>
        <v>531.40786431749837</v>
      </c>
      <c r="K42" s="391">
        <f>SUMIFS(TABLA!$F:$F,TABLA!$D:$D,'6. PIBTRIM CONSTANTE 18-25'!K$6,TABLA!$A:$A,'6. PIBTRIM CONSTANTE 18-25'!$A$38,TABLA!$B:$B,"B00101",TABLA!$I:$I,"0311",TABLA!$H:$H,$A42)</f>
        <v>1261.1371649236305</v>
      </c>
      <c r="L42" s="391">
        <f>SUMIFS(TABLA!$F:$F,TABLA!$D:$D,'6. PIBTRIM CONSTANTE 18-25'!L$6,TABLA!$A:$A,'6. PIBTRIM CONSTANTE 18-25'!$A$38,TABLA!$B:$B,"B00101",TABLA!$I:$I,"0311",TABLA!$H:$H,$A42)</f>
        <v>1685.9318797285025</v>
      </c>
      <c r="M42" s="391">
        <f>SUMIFS(TABLA!$F:$F,TABLA!$D:$D,'6. PIBTRIM CONSTANTE 18-25'!M$6,TABLA!$A:$A,'6. PIBTRIM CONSTANTE 18-25'!$A$38,TABLA!$B:$B,"B00101",TABLA!$I:$I,"0311",TABLA!$H:$H,$A42)</f>
        <v>230.87762057043554</v>
      </c>
      <c r="N42" s="391">
        <f>SUMIFS(TABLA!$F:$F,TABLA!$D:$D,'6. PIBTRIM CONSTANTE 18-25'!N$6,TABLA!$A:$A,'6. PIBTRIM CONSTANTE 18-25'!$A$38,TABLA!$B:$B,"B00101",TABLA!$I:$I,"0311",TABLA!$H:$H,$A42)</f>
        <v>179.57223236061935</v>
      </c>
      <c r="O42" s="391">
        <f>SUMIFS(TABLA!$F:$F,TABLA!$D:$D,'6. PIBTRIM CONSTANTE 18-25'!O$6,TABLA!$A:$A,'6. PIBTRIM CONSTANTE 18-25'!$A$38,TABLA!$B:$B,"B00101",TABLA!$I:$I,"0311",TABLA!$H:$H,$A42)</f>
        <v>261.4984707656568</v>
      </c>
      <c r="P42" s="391">
        <f>SUMIFS(TABLA!$F:$F,TABLA!$D:$D,'6. PIBTRIM CONSTANTE 18-25'!P$6,TABLA!$A:$A,'6. PIBTRIM CONSTANTE 18-25'!$A$38,TABLA!$B:$B,"B00102",TABLA!$I:$I,"0311",TABLA!$H:$H,$A42)</f>
        <v>153.63882272913091</v>
      </c>
      <c r="Q42" s="391">
        <f>SUMIFS(TABLA!$F:$F,TABLA!$D:$D,'6. PIBTRIM CONSTANTE 18-25'!Q$6,TABLA!$A:$A,'6. PIBTRIM CONSTANTE 18-25'!$A$38,TABLA!$B:$B,"B00102",TABLA!$I:$I,"0311",TABLA!$H:$H,$A42)</f>
        <v>1418.469993399086</v>
      </c>
      <c r="R42" s="391">
        <f>SUMIFS(TABLA!$F:$F,TABLA!$D:$D,'6. PIBTRIM CONSTANTE 18-25'!R$6,TABLA!$A:$A,'6. PIBTRIM CONSTANTE 18-25'!$A$38,TABLA!$B:$B,"B00102",TABLA!$I:$I,"0311",TABLA!$H:$H,$A42)</f>
        <v>83.020308182524815</v>
      </c>
      <c r="S42" s="391">
        <f>SUMIFS(TABLA!$F:$F,TABLA!$D:$D,'6. PIBTRIM CONSTANTE 18-25'!S$6,TABLA!$A:$A,'6. PIBTRIM CONSTANTE 18-25'!$A$38,TABLA!$B:$B,"B00103",TABLA!$I:$I,"0311",TABLA!$H:$H,$A42)</f>
        <v>2383.9736094122977</v>
      </c>
      <c r="T42" s="392">
        <f>SUMIFS(TABLA!$F:$F,TABLA!$D:$D,"VAB",TABLA!$A:$A,'6. PIBTRIM CONSTANTE 18-25'!$A$38,TABLA!$B:$B,"B00101",TABLA!$I:$I,"0311",TABLA!$H:$H,$A42)</f>
        <v>21889.525822699514</v>
      </c>
      <c r="U42" s="391">
        <f>SUMIFS(TABLA!$F:$F,TABLA!$D:$D,"IMP",TABLA!$A:$A,'6. PIBTRIM CONSTANTE 18-25'!$A$38,TABLA!$B:$B,"B00101",TABLA!$I:$I,"0311",TABLA!$H:$H,$A42)</f>
        <v>596.53589175227501</v>
      </c>
      <c r="V42" s="393">
        <f>SUMIFS(TABLA!$F:$F,TABLA!$D:$D,"PIB",TABLA!$A:$A,'6. PIBTRIM CONSTANTE 18-25'!$A$38,TABLA!$B:$B,"B00101",TABLA!$I:$I,"0311",TABLA!$H:$H,$A42)</f>
        <v>22493.766180524457</v>
      </c>
      <c r="AW42" s="395"/>
    </row>
    <row r="43" spans="1:49" s="379" customFormat="1" ht="17.25" customHeight="1">
      <c r="A43" s="422" t="s">
        <v>457</v>
      </c>
      <c r="B43" s="423">
        <f>SUM(B44:B47)</f>
        <v>2100.4787118238869</v>
      </c>
      <c r="C43" s="423">
        <f t="shared" ref="C43:V43" si="7">SUM(C44:C47)</f>
        <v>1061.4931396312336</v>
      </c>
      <c r="D43" s="423">
        <f t="shared" si="7"/>
        <v>3852.7798287008263</v>
      </c>
      <c r="E43" s="423">
        <f t="shared" si="7"/>
        <v>1960.4700966000426</v>
      </c>
      <c r="F43" s="423">
        <f t="shared" si="7"/>
        <v>12380.642270053751</v>
      </c>
      <c r="G43" s="423">
        <f t="shared" si="7"/>
        <v>17271.856087987926</v>
      </c>
      <c r="H43" s="423">
        <f t="shared" si="7"/>
        <v>11189.079271504488</v>
      </c>
      <c r="I43" s="423">
        <f t="shared" si="7"/>
        <v>1560.2872672393273</v>
      </c>
      <c r="J43" s="423">
        <f t="shared" si="7"/>
        <v>1966.4780945205539</v>
      </c>
      <c r="K43" s="423">
        <f t="shared" si="7"/>
        <v>5073.4136073698946</v>
      </c>
      <c r="L43" s="423">
        <f t="shared" si="7"/>
        <v>6282.3980499204599</v>
      </c>
      <c r="M43" s="423">
        <f t="shared" si="7"/>
        <v>840.96107965305305</v>
      </c>
      <c r="N43" s="423">
        <f t="shared" si="7"/>
        <v>773.69555323569307</v>
      </c>
      <c r="O43" s="423">
        <f t="shared" si="7"/>
        <v>985.83121538187368</v>
      </c>
      <c r="P43" s="423">
        <f t="shared" si="7"/>
        <v>848.49503284140269</v>
      </c>
      <c r="Q43" s="423">
        <f t="shared" si="7"/>
        <v>5743.1121809096749</v>
      </c>
      <c r="R43" s="423">
        <f t="shared" si="7"/>
        <v>339.78605625272911</v>
      </c>
      <c r="S43" s="423">
        <f t="shared" si="7"/>
        <v>7702.2661137611631</v>
      </c>
      <c r="T43" s="424">
        <f t="shared" si="7"/>
        <v>82449.641459351493</v>
      </c>
      <c r="U43" s="423">
        <f t="shared" si="7"/>
        <v>2330.20322465148</v>
      </c>
      <c r="V43" s="425">
        <f t="shared" si="7"/>
        <v>84752.875686743442</v>
      </c>
      <c r="AW43" s="395"/>
    </row>
    <row r="44" spans="1:49" s="379" customFormat="1" ht="17.25" customHeight="1">
      <c r="A44" s="426" t="s">
        <v>9</v>
      </c>
      <c r="B44" s="423">
        <f>SUMIFS(TABLA!$F:$F,TABLA!$D:$D,'6. PIBTRIM CONSTANTE 18-25'!B$6,TABLA!$A:$A,'6. PIBTRIM CONSTANTE 18-25'!$A$43,TABLA!$B:$B,"B00101",TABLA!$I:$I,"0311",TABLA!$H:$H,$A44)</f>
        <v>478.10385592318829</v>
      </c>
      <c r="C44" s="423">
        <f>SUMIFS(TABLA!$F:$F,TABLA!$D:$D,'6. PIBTRIM CONSTANTE 18-25'!C$6,TABLA!$A:$A,'6. PIBTRIM CONSTANTE 18-25'!$A$43,TABLA!$B:$B,"B00101",TABLA!$I:$I,"0311",TABLA!$H:$H,$A44)</f>
        <v>283.7985831701194</v>
      </c>
      <c r="D44" s="423">
        <f>SUMIFS(TABLA!$F:$F,TABLA!$D:$D,'6. PIBTRIM CONSTANTE 18-25'!D$6,TABLA!$A:$A,'6. PIBTRIM CONSTANTE 18-25'!$A$43,TABLA!$B:$B,"B00101",TABLA!$I:$I,"0311",TABLA!$H:$H,$A44)</f>
        <v>1022.6586683698482</v>
      </c>
      <c r="E44" s="423">
        <f>SUMIFS(TABLA!$F:$F,TABLA!$D:$D,'6. PIBTRIM CONSTANTE 18-25'!E$6,TABLA!$A:$A,'6. PIBTRIM CONSTANTE 18-25'!$A$43,TABLA!$B:$B,"B00101",TABLA!$I:$I,"0311",TABLA!$H:$H,$A44)</f>
        <v>449.02543035304234</v>
      </c>
      <c r="F44" s="423">
        <f>SUMIFS(TABLA!$F:$F,TABLA!$D:$D,'6. PIBTRIM CONSTANTE 18-25'!F$6,TABLA!$A:$A,'6. PIBTRIM CONSTANTE 18-25'!$A$43,TABLA!$B:$B,"B00101",TABLA!$I:$I,"0311",TABLA!$H:$H,$A44)</f>
        <v>4170.0832590350074</v>
      </c>
      <c r="G44" s="423">
        <f>SUMIFS(TABLA!$F:$F,TABLA!$D:$D,'6. PIBTRIM CONSTANTE 18-25'!G$6,TABLA!$A:$A,'6. PIBTRIM CONSTANTE 18-25'!$A$43,TABLA!$B:$B,"B00101",TABLA!$I:$I,"0311",TABLA!$H:$H,$A44)</f>
        <v>3957.8802901193276</v>
      </c>
      <c r="H44" s="423">
        <f>SUMIFS(TABLA!$F:$F,TABLA!$D:$D,'6. PIBTRIM CONSTANTE 18-25'!H$6,TABLA!$A:$A,'6. PIBTRIM CONSTANTE 18-25'!$A$43,TABLA!$B:$B,"B00101",TABLA!$I:$I,"0311",TABLA!$H:$H,$A44)</f>
        <v>2899.4725291466675</v>
      </c>
      <c r="I44" s="423">
        <f>SUMIFS(TABLA!$F:$F,TABLA!$D:$D,'6. PIBTRIM CONSTANTE 18-25'!I$6,TABLA!$A:$A,'6. PIBTRIM CONSTANTE 18-25'!$A$43,TABLA!$B:$B,"B00101",TABLA!$I:$I,"0311",TABLA!$H:$H,$A44)</f>
        <v>367.84691463264568</v>
      </c>
      <c r="J44" s="423">
        <f>SUMIFS(TABLA!$F:$F,TABLA!$D:$D,'6. PIBTRIM CONSTANTE 18-25'!J$6,TABLA!$A:$A,'6. PIBTRIM CONSTANTE 18-25'!$A$43,TABLA!$B:$B,"B00101",TABLA!$I:$I,"0311",TABLA!$H:$H,$A44)</f>
        <v>446.75060824842029</v>
      </c>
      <c r="K44" s="423">
        <f>SUMIFS(TABLA!$F:$F,TABLA!$D:$D,'6. PIBTRIM CONSTANTE 18-25'!K$6,TABLA!$A:$A,'6. PIBTRIM CONSTANTE 18-25'!$A$43,TABLA!$B:$B,"B00101",TABLA!$I:$I,"0311",TABLA!$H:$H,$A44)</f>
        <v>1217.7484284849882</v>
      </c>
      <c r="L44" s="423">
        <f>SUMIFS(TABLA!$F:$F,TABLA!$D:$D,'6. PIBTRIM CONSTANTE 18-25'!L$6,TABLA!$A:$A,'6. PIBTRIM CONSTANTE 18-25'!$A$43,TABLA!$B:$B,"B00101",TABLA!$I:$I,"0311",TABLA!$H:$H,$A44)</f>
        <v>1392.9380777707781</v>
      </c>
      <c r="M44" s="423">
        <f>SUMIFS(TABLA!$F:$F,TABLA!$D:$D,'6. PIBTRIM CONSTANTE 18-25'!M$6,TABLA!$A:$A,'6. PIBTRIM CONSTANTE 18-25'!$A$43,TABLA!$B:$B,"B00101",TABLA!$I:$I,"0311",TABLA!$H:$H,$A44)</f>
        <v>214.1475406912229</v>
      </c>
      <c r="N44" s="423">
        <f>SUMIFS(TABLA!$F:$F,TABLA!$D:$D,'6. PIBTRIM CONSTANTE 18-25'!N$6,TABLA!$A:$A,'6. PIBTRIM CONSTANTE 18-25'!$A$43,TABLA!$B:$B,"B00101",TABLA!$I:$I,"0311",TABLA!$H:$H,$A44)</f>
        <v>164.37301720533742</v>
      </c>
      <c r="O44" s="423">
        <f>SUMIFS(TABLA!$F:$F,TABLA!$D:$D,'6. PIBTRIM CONSTANTE 18-25'!O$6,TABLA!$A:$A,'6. PIBTRIM CONSTANTE 18-25'!$A$43,TABLA!$B:$B,"B00101",TABLA!$I:$I,"0311",TABLA!$H:$H,$A44)</f>
        <v>222.12787809539222</v>
      </c>
      <c r="P44" s="423">
        <f>SUMIFS(TABLA!$F:$F,TABLA!$D:$D,'6. PIBTRIM CONSTANTE 18-25'!P$6,TABLA!$A:$A,'6. PIBTRIM CONSTANTE 18-25'!$A$43,TABLA!$B:$B,"B00102",TABLA!$I:$I,"0311",TABLA!$H:$H,$A44)</f>
        <v>310.66459042019983</v>
      </c>
      <c r="Q44" s="423">
        <f>SUMIFS(TABLA!$F:$F,TABLA!$D:$D,'6. PIBTRIM CONSTANTE 18-25'!Q$6,TABLA!$A:$A,'6. PIBTRIM CONSTANTE 18-25'!$A$43,TABLA!$B:$B,"B00102",TABLA!$I:$I,"0311",TABLA!$H:$H,$A44)</f>
        <v>1419.1224207716771</v>
      </c>
      <c r="R44" s="423">
        <f>SUMIFS(TABLA!$F:$F,TABLA!$D:$D,'6. PIBTRIM CONSTANTE 18-25'!R$6,TABLA!$A:$A,'6. PIBTRIM CONSTANTE 18-25'!$A$43,TABLA!$B:$B,"B00102",TABLA!$I:$I,"0311",TABLA!$H:$H,$A44)</f>
        <v>83.353096795953405</v>
      </c>
      <c r="S44" s="423">
        <f>SUMIFS(TABLA!$F:$F,TABLA!$D:$D,'6. PIBTRIM CONSTANTE 18-25'!S$6,TABLA!$A:$A,'6. PIBTRIM CONSTANTE 18-25'!$A$43,TABLA!$B:$B,"B00103",TABLA!$I:$I,"0311",TABLA!$H:$H,$A44)</f>
        <v>1717.0159141639501</v>
      </c>
      <c r="T44" s="424">
        <f>SUMIFS(TABLA!$F:$F,TABLA!$D:$D,"VAB",TABLA!$A:$A,'6. PIBTRIM CONSTANTE 18-25'!$A$43,TABLA!$B:$B,"B00101",TABLA!$I:$I,"0311",TABLA!$H:$H,$A44)</f>
        <v>21048.34061236964</v>
      </c>
      <c r="U44" s="423">
        <f>SUMIFS(TABLA!$F:$F,TABLA!$D:$D,"IMP",TABLA!$A:$A,'6. PIBTRIM CONSTANTE 18-25'!$A$43,TABLA!$B:$B,"B00101",TABLA!$I:$I,"0311",TABLA!$H:$H,$A44)</f>
        <v>494.65129211402132</v>
      </c>
      <c r="V44" s="425">
        <f>SUMIFS(TABLA!$F:$F,TABLA!$D:$D,"PIB",TABLA!$A:$A,'6. PIBTRIM CONSTANTE 18-25'!$A$43,TABLA!$B:$B,"B00101",TABLA!$I:$I,"0311",TABLA!$H:$H,$A44)</f>
        <v>21518.532550166863</v>
      </c>
      <c r="AW44" s="395"/>
    </row>
    <row r="45" spans="1:49" s="379" customFormat="1" ht="17.25" customHeight="1">
      <c r="A45" s="422" t="s">
        <v>92</v>
      </c>
      <c r="B45" s="423">
        <f>SUMIFS(TABLA!$F:$F,TABLA!$D:$D,'6. PIBTRIM CONSTANTE 18-25'!B$6,TABLA!$A:$A,'6. PIBTRIM CONSTANTE 18-25'!$A$43,TABLA!$B:$B,"B00101",TABLA!$I:$I,"0311",TABLA!$H:$H,$A45)</f>
        <v>508.48734387910798</v>
      </c>
      <c r="C45" s="423">
        <f>SUMIFS(TABLA!$F:$F,TABLA!$D:$D,'6. PIBTRIM CONSTANTE 18-25'!C$6,TABLA!$A:$A,'6. PIBTRIM CONSTANTE 18-25'!$A$43,TABLA!$B:$B,"B00101",TABLA!$I:$I,"0311",TABLA!$H:$H,$A45)</f>
        <v>191.28759705993915</v>
      </c>
      <c r="D45" s="423">
        <f>SUMIFS(TABLA!$F:$F,TABLA!$D:$D,'6. PIBTRIM CONSTANTE 18-25'!D$6,TABLA!$A:$A,'6. PIBTRIM CONSTANTE 18-25'!$A$43,TABLA!$B:$B,"B00101",TABLA!$I:$I,"0311",TABLA!$H:$H,$A45)</f>
        <v>962.14834221203546</v>
      </c>
      <c r="E45" s="423">
        <f>SUMIFS(TABLA!$F:$F,TABLA!$D:$D,'6. PIBTRIM CONSTANTE 18-25'!E$6,TABLA!$A:$A,'6. PIBTRIM CONSTANTE 18-25'!$A$43,TABLA!$B:$B,"B00101",TABLA!$I:$I,"0311",TABLA!$H:$H,$A45)</f>
        <v>489.01690327548596</v>
      </c>
      <c r="F45" s="423">
        <f>SUMIFS(TABLA!$F:$F,TABLA!$D:$D,'6. PIBTRIM CONSTANTE 18-25'!F$6,TABLA!$A:$A,'6. PIBTRIM CONSTANTE 18-25'!$A$43,TABLA!$B:$B,"B00101",TABLA!$I:$I,"0311",TABLA!$H:$H,$A45)</f>
        <v>2422.330160408083</v>
      </c>
      <c r="G45" s="423">
        <f>SUMIFS(TABLA!$F:$F,TABLA!$D:$D,'6. PIBTRIM CONSTANTE 18-25'!G$6,TABLA!$A:$A,'6. PIBTRIM CONSTANTE 18-25'!$A$43,TABLA!$B:$B,"B00101",TABLA!$I:$I,"0311",TABLA!$H:$H,$A45)</f>
        <v>3308.7082309024158</v>
      </c>
      <c r="H45" s="423">
        <f>SUMIFS(TABLA!$F:$F,TABLA!$D:$D,'6. PIBTRIM CONSTANTE 18-25'!H$6,TABLA!$A:$A,'6. PIBTRIM CONSTANTE 18-25'!$A$43,TABLA!$B:$B,"B00101",TABLA!$I:$I,"0311",TABLA!$H:$H,$A45)</f>
        <v>2729.9524887623147</v>
      </c>
      <c r="I45" s="423">
        <f>SUMIFS(TABLA!$F:$F,TABLA!$D:$D,'6. PIBTRIM CONSTANTE 18-25'!I$6,TABLA!$A:$A,'6. PIBTRIM CONSTANTE 18-25'!$A$43,TABLA!$B:$B,"B00101",TABLA!$I:$I,"0311",TABLA!$H:$H,$A45)</f>
        <v>375.14532940535423</v>
      </c>
      <c r="J45" s="423">
        <f>SUMIFS(TABLA!$F:$F,TABLA!$D:$D,'6. PIBTRIM CONSTANTE 18-25'!J$6,TABLA!$A:$A,'6. PIBTRIM CONSTANTE 18-25'!$A$43,TABLA!$B:$B,"B00101",TABLA!$I:$I,"0311",TABLA!$H:$H,$A45)</f>
        <v>477.0686854197657</v>
      </c>
      <c r="K45" s="423">
        <f>SUMIFS(TABLA!$F:$F,TABLA!$D:$D,'6. PIBTRIM CONSTANTE 18-25'!K$6,TABLA!$A:$A,'6. PIBTRIM CONSTANTE 18-25'!$A$43,TABLA!$B:$B,"B00101",TABLA!$I:$I,"0311",TABLA!$H:$H,$A45)</f>
        <v>1279.9206026815718</v>
      </c>
      <c r="L45" s="423">
        <f>SUMIFS(TABLA!$F:$F,TABLA!$D:$D,'6. PIBTRIM CONSTANTE 18-25'!L$6,TABLA!$A:$A,'6. PIBTRIM CONSTANTE 18-25'!$A$43,TABLA!$B:$B,"B00101",TABLA!$I:$I,"0311",TABLA!$H:$H,$A45)</f>
        <v>1578.9702463710157</v>
      </c>
      <c r="M45" s="423">
        <f>SUMIFS(TABLA!$F:$F,TABLA!$D:$D,'6. PIBTRIM CONSTANTE 18-25'!M$6,TABLA!$A:$A,'6. PIBTRIM CONSTANTE 18-25'!$A$43,TABLA!$B:$B,"B00101",TABLA!$I:$I,"0311",TABLA!$H:$H,$A45)</f>
        <v>175.66923345616667</v>
      </c>
      <c r="N45" s="423">
        <f>SUMIFS(TABLA!$F:$F,TABLA!$D:$D,'6. PIBTRIM CONSTANTE 18-25'!N$6,TABLA!$A:$A,'6. PIBTRIM CONSTANTE 18-25'!$A$43,TABLA!$B:$B,"B00101",TABLA!$I:$I,"0311",TABLA!$H:$H,$A45)</f>
        <v>191.73451740563468</v>
      </c>
      <c r="O45" s="423">
        <f>SUMIFS(TABLA!$F:$F,TABLA!$D:$D,'6. PIBTRIM CONSTANTE 18-25'!O$6,TABLA!$A:$A,'6. PIBTRIM CONSTANTE 18-25'!$A$43,TABLA!$B:$B,"B00101",TABLA!$I:$I,"0311",TABLA!$H:$H,$A45)</f>
        <v>224.23450500678507</v>
      </c>
      <c r="P45" s="423">
        <f>SUMIFS(TABLA!$F:$F,TABLA!$D:$D,'6. PIBTRIM CONSTANTE 18-25'!P$6,TABLA!$A:$A,'6. PIBTRIM CONSTANTE 18-25'!$A$43,TABLA!$B:$B,"B00102",TABLA!$I:$I,"0311",TABLA!$H:$H,$A45)</f>
        <v>207.16940862133438</v>
      </c>
      <c r="Q45" s="423">
        <f>SUMIFS(TABLA!$F:$F,TABLA!$D:$D,'6. PIBTRIM CONSTANTE 18-25'!Q$6,TABLA!$A:$A,'6. PIBTRIM CONSTANTE 18-25'!$A$43,TABLA!$B:$B,"B00102",TABLA!$I:$I,"0311",TABLA!$H:$H,$A45)</f>
        <v>1427.3194554551249</v>
      </c>
      <c r="R45" s="423">
        <f>SUMIFS(TABLA!$F:$F,TABLA!$D:$D,'6. PIBTRIM CONSTANTE 18-25'!R$6,TABLA!$A:$A,'6. PIBTRIM CONSTANTE 18-25'!$A$43,TABLA!$B:$B,"B00102",TABLA!$I:$I,"0311",TABLA!$H:$H,$A45)</f>
        <v>84.494567736331092</v>
      </c>
      <c r="S45" s="423">
        <f>SUMIFS(TABLA!$F:$F,TABLA!$D:$D,'6. PIBTRIM CONSTANTE 18-25'!S$6,TABLA!$A:$A,'6. PIBTRIM CONSTANTE 18-25'!$A$43,TABLA!$B:$B,"B00103",TABLA!$I:$I,"0311",TABLA!$H:$H,$A45)</f>
        <v>1666.037410532683</v>
      </c>
      <c r="T45" s="424">
        <f>SUMIFS(TABLA!$F:$F,TABLA!$D:$D,"VAB",TABLA!$A:$A,'6. PIBTRIM CONSTANTE 18-25'!$A$43,TABLA!$B:$B,"B00101",TABLA!$I:$I,"0311",TABLA!$H:$H,$A45)</f>
        <v>18386.598206804319</v>
      </c>
      <c r="U45" s="423">
        <f>SUMIFS(TABLA!$F:$F,TABLA!$D:$D,"IMP",TABLA!$A:$A,'6. PIBTRIM CONSTANTE 18-25'!$A$43,TABLA!$B:$B,"B00101",TABLA!$I:$I,"0311",TABLA!$H:$H,$A45)</f>
        <v>466.61838703788521</v>
      </c>
      <c r="V45" s="425">
        <f>SUMIFS(TABLA!$F:$F,TABLA!$D:$D,"PIB",TABLA!$A:$A,'6. PIBTRIM CONSTANTE 18-25'!$A$43,TABLA!$B:$B,"B00101",TABLA!$I:$I,"0311",TABLA!$H:$H,$A45)</f>
        <v>18861.099936409864</v>
      </c>
      <c r="AW45" s="395"/>
    </row>
    <row r="46" spans="1:49" s="379" customFormat="1" ht="17.25" customHeight="1">
      <c r="A46" s="422" t="s">
        <v>93</v>
      </c>
      <c r="B46" s="423">
        <f>SUMIFS(TABLA!$F:$F,TABLA!$D:$D,'6. PIBTRIM CONSTANTE 18-25'!B$6,TABLA!$A:$A,'6. PIBTRIM CONSTANTE 18-25'!$A$43,TABLA!$B:$B,"B00101",TABLA!$I:$I,"0311",TABLA!$H:$H,$A46)</f>
        <v>526.05486169955066</v>
      </c>
      <c r="C46" s="423">
        <f>SUMIFS(TABLA!$F:$F,TABLA!$D:$D,'6. PIBTRIM CONSTANTE 18-25'!C$6,TABLA!$A:$A,'6. PIBTRIM CONSTANTE 18-25'!$A$43,TABLA!$B:$B,"B00101",TABLA!$I:$I,"0311",TABLA!$H:$H,$A46)</f>
        <v>108.21401989695823</v>
      </c>
      <c r="D46" s="423">
        <f>SUMIFS(TABLA!$F:$F,TABLA!$D:$D,'6. PIBTRIM CONSTANTE 18-25'!D$6,TABLA!$A:$A,'6. PIBTRIM CONSTANTE 18-25'!$A$43,TABLA!$B:$B,"B00101",TABLA!$I:$I,"0311",TABLA!$H:$H,$A46)</f>
        <v>955.83908066750894</v>
      </c>
      <c r="E46" s="423">
        <f>SUMIFS(TABLA!$F:$F,TABLA!$D:$D,'6. PIBTRIM CONSTANTE 18-25'!E$6,TABLA!$A:$A,'6. PIBTRIM CONSTANTE 18-25'!$A$43,TABLA!$B:$B,"B00101",TABLA!$I:$I,"0311",TABLA!$H:$H,$A46)</f>
        <v>518.44037485491174</v>
      </c>
      <c r="F46" s="423">
        <f>SUMIFS(TABLA!$F:$F,TABLA!$D:$D,'6. PIBTRIM CONSTANTE 18-25'!F$6,TABLA!$A:$A,'6. PIBTRIM CONSTANTE 18-25'!$A$43,TABLA!$B:$B,"B00101",TABLA!$I:$I,"0311",TABLA!$H:$H,$A46)</f>
        <v>2735.193673464466</v>
      </c>
      <c r="G46" s="423">
        <f>SUMIFS(TABLA!$F:$F,TABLA!$D:$D,'6. PIBTRIM CONSTANTE 18-25'!G$6,TABLA!$A:$A,'6. PIBTRIM CONSTANTE 18-25'!$A$43,TABLA!$B:$B,"B00101",TABLA!$I:$I,"0311",TABLA!$H:$H,$A46)</f>
        <v>4389.0534260154927</v>
      </c>
      <c r="H46" s="423">
        <f>SUMIFS(TABLA!$F:$F,TABLA!$D:$D,'6. PIBTRIM CONSTANTE 18-25'!H$6,TABLA!$A:$A,'6. PIBTRIM CONSTANTE 18-25'!$A$43,TABLA!$B:$B,"B00101",TABLA!$I:$I,"0311",TABLA!$H:$H,$A46)</f>
        <v>2737.6698360341538</v>
      </c>
      <c r="I46" s="423">
        <f>SUMIFS(TABLA!$F:$F,TABLA!$D:$D,'6. PIBTRIM CONSTANTE 18-25'!I$6,TABLA!$A:$A,'6. PIBTRIM CONSTANTE 18-25'!$A$43,TABLA!$B:$B,"B00101",TABLA!$I:$I,"0311",TABLA!$H:$H,$A46)</f>
        <v>385.51599403672947</v>
      </c>
      <c r="J46" s="423">
        <f>SUMIFS(TABLA!$F:$F,TABLA!$D:$D,'6. PIBTRIM CONSTANTE 18-25'!J$6,TABLA!$A:$A,'6. PIBTRIM CONSTANTE 18-25'!$A$43,TABLA!$B:$B,"B00101",TABLA!$I:$I,"0311",TABLA!$H:$H,$A46)</f>
        <v>499.43069157312601</v>
      </c>
      <c r="K46" s="423">
        <f>SUMIFS(TABLA!$F:$F,TABLA!$D:$D,'6. PIBTRIM CONSTANTE 18-25'!K$6,TABLA!$A:$A,'6. PIBTRIM CONSTANTE 18-25'!$A$43,TABLA!$B:$B,"B00101",TABLA!$I:$I,"0311",TABLA!$H:$H,$A46)</f>
        <v>1261.8344958943089</v>
      </c>
      <c r="L46" s="423">
        <f>SUMIFS(TABLA!$F:$F,TABLA!$D:$D,'6. PIBTRIM CONSTANTE 18-25'!L$6,TABLA!$A:$A,'6. PIBTRIM CONSTANTE 18-25'!$A$43,TABLA!$B:$B,"B00101",TABLA!$I:$I,"0311",TABLA!$H:$H,$A46)</f>
        <v>1567.4936921936735</v>
      </c>
      <c r="M46" s="423">
        <f>SUMIFS(TABLA!$F:$F,TABLA!$D:$D,'6. PIBTRIM CONSTANTE 18-25'!M$6,TABLA!$A:$A,'6. PIBTRIM CONSTANTE 18-25'!$A$43,TABLA!$B:$B,"B00101",TABLA!$I:$I,"0311",TABLA!$H:$H,$A46)</f>
        <v>212.66657551432544</v>
      </c>
      <c r="N46" s="423">
        <f>SUMIFS(TABLA!$F:$F,TABLA!$D:$D,'6. PIBTRIM CONSTANTE 18-25'!N$6,TABLA!$A:$A,'6. PIBTRIM CONSTANTE 18-25'!$A$43,TABLA!$B:$B,"B00101",TABLA!$I:$I,"0311",TABLA!$H:$H,$A46)</f>
        <v>232.82654188632225</v>
      </c>
      <c r="O46" s="423">
        <f>SUMIFS(TABLA!$F:$F,TABLA!$D:$D,'6. PIBTRIM CONSTANTE 18-25'!O$6,TABLA!$A:$A,'6. PIBTRIM CONSTANTE 18-25'!$A$43,TABLA!$B:$B,"B00101",TABLA!$I:$I,"0311",TABLA!$H:$H,$A46)</f>
        <v>265.16795301493585</v>
      </c>
      <c r="P46" s="423">
        <f>SUMIFS(TABLA!$F:$F,TABLA!$D:$D,'6. PIBTRIM CONSTANTE 18-25'!P$6,TABLA!$A:$A,'6. PIBTRIM CONSTANTE 18-25'!$A$43,TABLA!$B:$B,"B00102",TABLA!$I:$I,"0311",TABLA!$H:$H,$A46)</f>
        <v>171.96672342782898</v>
      </c>
      <c r="Q46" s="423">
        <f>SUMIFS(TABLA!$F:$F,TABLA!$D:$D,'6. PIBTRIM CONSTANTE 18-25'!Q$6,TABLA!$A:$A,'6. PIBTRIM CONSTANTE 18-25'!$A$43,TABLA!$B:$B,"B00102",TABLA!$I:$I,"0311",TABLA!$H:$H,$A46)</f>
        <v>1435.9057140367547</v>
      </c>
      <c r="R46" s="423">
        <f>SUMIFS(TABLA!$F:$F,TABLA!$D:$D,'6. PIBTRIM CONSTANTE 18-25'!R$6,TABLA!$A:$A,'6. PIBTRIM CONSTANTE 18-25'!$A$43,TABLA!$B:$B,"B00102",TABLA!$I:$I,"0311",TABLA!$H:$H,$A46)</f>
        <v>86.283513903361822</v>
      </c>
      <c r="S46" s="423">
        <f>SUMIFS(TABLA!$F:$F,TABLA!$D:$D,'6. PIBTRIM CONSTANTE 18-25'!S$6,TABLA!$A:$A,'6. PIBTRIM CONSTANTE 18-25'!$A$43,TABLA!$B:$B,"B00103",TABLA!$I:$I,"0311",TABLA!$H:$H,$A46)</f>
        <v>1893.1835528685529</v>
      </c>
      <c r="T46" s="424">
        <f>SUMIFS(TABLA!$F:$F,TABLA!$D:$D,"VAB",TABLA!$A:$A,'6. PIBTRIM CONSTANTE 18-25'!$A$43,TABLA!$B:$B,"B00101",TABLA!$I:$I,"0311",TABLA!$H:$H,$A46)</f>
        <v>20096.528238983243</v>
      </c>
      <c r="U46" s="423">
        <f>SUMIFS(TABLA!$F:$F,TABLA!$D:$D,"IMP",TABLA!$A:$A,'6. PIBTRIM CONSTANTE 18-25'!$A$43,TABLA!$B:$B,"B00101",TABLA!$I:$I,"0311",TABLA!$H:$H,$A46)</f>
        <v>729.58141695451786</v>
      </c>
      <c r="V46" s="425">
        <f>SUMIFS(TABLA!$F:$F,TABLA!$D:$D,"PIB",TABLA!$A:$A,'6. PIBTRIM CONSTANTE 18-25'!$A$43,TABLA!$B:$B,"B00101",TABLA!$I:$I,"0311",TABLA!$H:$H,$A46)</f>
        <v>20810.064545028021</v>
      </c>
      <c r="AW46" s="395"/>
    </row>
    <row r="47" spans="1:49" s="379" customFormat="1" ht="17.25" customHeight="1">
      <c r="A47" s="422" t="s">
        <v>94</v>
      </c>
      <c r="B47" s="423">
        <f>SUMIFS(TABLA!$F:$F,TABLA!$D:$D,'6. PIBTRIM CONSTANTE 18-25'!B$6,TABLA!$A:$A,'6. PIBTRIM CONSTANTE 18-25'!$A$43,TABLA!$B:$B,"B00101",TABLA!$I:$I,"0311",TABLA!$H:$H,$A47)</f>
        <v>587.83265032204019</v>
      </c>
      <c r="C47" s="423">
        <f>SUMIFS(TABLA!$F:$F,TABLA!$D:$D,'6. PIBTRIM CONSTANTE 18-25'!C$6,TABLA!$A:$A,'6. PIBTRIM CONSTANTE 18-25'!$A$43,TABLA!$B:$B,"B00101",TABLA!$I:$I,"0311",TABLA!$H:$H,$A47)</f>
        <v>478.19293950421684</v>
      </c>
      <c r="D47" s="423">
        <f>SUMIFS(TABLA!$F:$F,TABLA!$D:$D,'6. PIBTRIM CONSTANTE 18-25'!D$6,TABLA!$A:$A,'6. PIBTRIM CONSTANTE 18-25'!$A$43,TABLA!$B:$B,"B00101",TABLA!$I:$I,"0311",TABLA!$H:$H,$A47)</f>
        <v>912.1337374514336</v>
      </c>
      <c r="E47" s="423">
        <f>SUMIFS(TABLA!$F:$F,TABLA!$D:$D,'6. PIBTRIM CONSTANTE 18-25'!E$6,TABLA!$A:$A,'6. PIBTRIM CONSTANTE 18-25'!$A$43,TABLA!$B:$B,"B00101",TABLA!$I:$I,"0311",TABLA!$H:$H,$A47)</f>
        <v>503.9873881166024</v>
      </c>
      <c r="F47" s="423">
        <f>SUMIFS(TABLA!$F:$F,TABLA!$D:$D,'6. PIBTRIM CONSTANTE 18-25'!F$6,TABLA!$A:$A,'6. PIBTRIM CONSTANTE 18-25'!$A$43,TABLA!$B:$B,"B00101",TABLA!$I:$I,"0311",TABLA!$H:$H,$A47)</f>
        <v>3053.0351771461965</v>
      </c>
      <c r="G47" s="423">
        <f>SUMIFS(TABLA!$F:$F,TABLA!$D:$D,'6. PIBTRIM CONSTANTE 18-25'!G$6,TABLA!$A:$A,'6. PIBTRIM CONSTANTE 18-25'!$A$43,TABLA!$B:$B,"B00101",TABLA!$I:$I,"0311",TABLA!$H:$H,$A47)</f>
        <v>5616.2141409506903</v>
      </c>
      <c r="H47" s="423">
        <f>SUMIFS(TABLA!$F:$F,TABLA!$D:$D,'6. PIBTRIM CONSTANTE 18-25'!H$6,TABLA!$A:$A,'6. PIBTRIM CONSTANTE 18-25'!$A$43,TABLA!$B:$B,"B00101",TABLA!$I:$I,"0311",TABLA!$H:$H,$A47)</f>
        <v>2821.984417561353</v>
      </c>
      <c r="I47" s="423">
        <f>SUMIFS(TABLA!$F:$F,TABLA!$D:$D,'6. PIBTRIM CONSTANTE 18-25'!I$6,TABLA!$A:$A,'6. PIBTRIM CONSTANTE 18-25'!$A$43,TABLA!$B:$B,"B00101",TABLA!$I:$I,"0311",TABLA!$H:$H,$A47)</f>
        <v>431.779029164598</v>
      </c>
      <c r="J47" s="423">
        <f>SUMIFS(TABLA!$F:$F,TABLA!$D:$D,'6. PIBTRIM CONSTANTE 18-25'!J$6,TABLA!$A:$A,'6. PIBTRIM CONSTANTE 18-25'!$A$43,TABLA!$B:$B,"B00101",TABLA!$I:$I,"0311",TABLA!$H:$H,$A47)</f>
        <v>543.22810927924172</v>
      </c>
      <c r="K47" s="423">
        <f>SUMIFS(TABLA!$F:$F,TABLA!$D:$D,'6. PIBTRIM CONSTANTE 18-25'!K$6,TABLA!$A:$A,'6. PIBTRIM CONSTANTE 18-25'!$A$43,TABLA!$B:$B,"B00101",TABLA!$I:$I,"0311",TABLA!$H:$H,$A47)</f>
        <v>1313.9100803090259</v>
      </c>
      <c r="L47" s="423">
        <f>SUMIFS(TABLA!$F:$F,TABLA!$D:$D,'6. PIBTRIM CONSTANTE 18-25'!L$6,TABLA!$A:$A,'6. PIBTRIM CONSTANTE 18-25'!$A$43,TABLA!$B:$B,"B00101",TABLA!$I:$I,"0311",TABLA!$H:$H,$A47)</f>
        <v>1742.996033584993</v>
      </c>
      <c r="M47" s="423">
        <f>SUMIFS(TABLA!$F:$F,TABLA!$D:$D,'6. PIBTRIM CONSTANTE 18-25'!M$6,TABLA!$A:$A,'6. PIBTRIM CONSTANTE 18-25'!$A$43,TABLA!$B:$B,"B00101",TABLA!$I:$I,"0311",TABLA!$H:$H,$A47)</f>
        <v>238.47772999133801</v>
      </c>
      <c r="N47" s="423">
        <f>SUMIFS(TABLA!$F:$F,TABLA!$D:$D,'6. PIBTRIM CONSTANTE 18-25'!N$6,TABLA!$A:$A,'6. PIBTRIM CONSTANTE 18-25'!$A$43,TABLA!$B:$B,"B00101",TABLA!$I:$I,"0311",TABLA!$H:$H,$A47)</f>
        <v>184.76147673839873</v>
      </c>
      <c r="O47" s="423">
        <f>SUMIFS(TABLA!$F:$F,TABLA!$D:$D,'6. PIBTRIM CONSTANTE 18-25'!O$6,TABLA!$A:$A,'6. PIBTRIM CONSTANTE 18-25'!$A$43,TABLA!$B:$B,"B00101",TABLA!$I:$I,"0311",TABLA!$H:$H,$A47)</f>
        <v>274.30087926476051</v>
      </c>
      <c r="P47" s="423">
        <f>SUMIFS(TABLA!$F:$F,TABLA!$D:$D,'6. PIBTRIM CONSTANTE 18-25'!P$6,TABLA!$A:$A,'6. PIBTRIM CONSTANTE 18-25'!$A$43,TABLA!$B:$B,"B00102",TABLA!$I:$I,"0311",TABLA!$H:$H,$A47)</f>
        <v>158.69431037203958</v>
      </c>
      <c r="Q47" s="423">
        <f>SUMIFS(TABLA!$F:$F,TABLA!$D:$D,'6. PIBTRIM CONSTANTE 18-25'!Q$6,TABLA!$A:$A,'6. PIBTRIM CONSTANTE 18-25'!$A$43,TABLA!$B:$B,"B00102",TABLA!$I:$I,"0311",TABLA!$H:$H,$A47)</f>
        <v>1460.7645906461189</v>
      </c>
      <c r="R47" s="423">
        <f>SUMIFS(TABLA!$F:$F,TABLA!$D:$D,'6. PIBTRIM CONSTANTE 18-25'!R$6,TABLA!$A:$A,'6. PIBTRIM CONSTANTE 18-25'!$A$43,TABLA!$B:$B,"B00102",TABLA!$I:$I,"0311",TABLA!$H:$H,$A47)</f>
        <v>85.654877817082763</v>
      </c>
      <c r="S47" s="423">
        <f>SUMIFS(TABLA!$F:$F,TABLA!$D:$D,'6. PIBTRIM CONSTANTE 18-25'!S$6,TABLA!$A:$A,'6. PIBTRIM CONSTANTE 18-25'!$A$43,TABLA!$B:$B,"B00103",TABLA!$I:$I,"0311",TABLA!$H:$H,$A47)</f>
        <v>2426.029236195976</v>
      </c>
      <c r="T47" s="424">
        <f>SUMIFS(TABLA!$F:$F,TABLA!$D:$D,"VAB",TABLA!$A:$A,'6. PIBTRIM CONSTANTE 18-25'!$A$43,TABLA!$B:$B,"B00101",TABLA!$I:$I,"0311",TABLA!$H:$H,$A47)</f>
        <v>22918.174401194286</v>
      </c>
      <c r="U47" s="423">
        <f>SUMIFS(TABLA!$F:$F,TABLA!$D:$D,"IMP",TABLA!$A:$A,'6. PIBTRIM CONSTANTE 18-25'!$A$43,TABLA!$B:$B,"B00101",TABLA!$I:$I,"0311",TABLA!$H:$H,$A47)</f>
        <v>639.35212854505585</v>
      </c>
      <c r="V47" s="425">
        <f>SUMIFS(TABLA!$F:$F,TABLA!$D:$D,"PIB",TABLA!$A:$A,'6. PIBTRIM CONSTANTE 18-25'!$A$43,TABLA!$B:$B,"B00101",TABLA!$I:$I,"0311",TABLA!$H:$H,$A47)</f>
        <v>23563.178655138705</v>
      </c>
      <c r="AW47" s="395"/>
    </row>
    <row r="48" spans="1:49" s="379" customFormat="1">
      <c r="A48" s="132" t="s">
        <v>518</v>
      </c>
      <c r="AW48" s="395"/>
    </row>
    <row r="49" spans="1:49" s="379" customFormat="1">
      <c r="A49" s="396" t="s">
        <v>534</v>
      </c>
      <c r="AW49" s="395"/>
    </row>
    <row r="50" spans="1:49" s="379" customFormat="1">
      <c r="A50" s="396" t="s">
        <v>535</v>
      </c>
      <c r="AW50" s="395"/>
    </row>
    <row r="51" spans="1:49" s="379" customFormat="1">
      <c r="A51" s="397" t="s">
        <v>539</v>
      </c>
      <c r="AW51" s="395"/>
    </row>
    <row r="52" spans="1:49" s="379" customFormat="1">
      <c r="A52" s="398" t="s">
        <v>24</v>
      </c>
      <c r="AW52" s="395"/>
    </row>
    <row r="53" spans="1:49" s="415" customFormat="1">
      <c r="A53" s="414" t="s">
        <v>28</v>
      </c>
      <c r="AW53" s="395"/>
    </row>
  </sheetData>
  <mergeCells count="3">
    <mergeCell ref="T6:T7"/>
    <mergeCell ref="U6:U7"/>
    <mergeCell ref="V6:V7"/>
  </mergeCells>
  <printOptions horizontalCentered="1"/>
  <pageMargins left="0.23622047244094491" right="0.23622047244094491" top="0.74803149606299213" bottom="0.74803149606299213" header="0.31496062992125984" footer="0.31496062992125984"/>
  <pageSetup paperSize="5" scale="40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40</vt:i4>
      </vt:variant>
    </vt:vector>
  </HeadingPairs>
  <TitlesOfParts>
    <vt:vector size="55" baseType="lpstr">
      <vt:lpstr>CONTENIDO</vt:lpstr>
      <vt:lpstr>GRÁFICA 1 a 2</vt:lpstr>
      <vt:lpstr>1. PIBC</vt:lpstr>
      <vt:lpstr>2. PERCAP</vt:lpstr>
      <vt:lpstr>3. PIBK</vt:lpstr>
      <vt:lpstr>4. PERCAP </vt:lpstr>
      <vt:lpstr>GRÁFICA 3</vt:lpstr>
      <vt:lpstr>5. APORTES </vt:lpstr>
      <vt:lpstr>6. PIBTRIM CONSTANTE 18-25</vt:lpstr>
      <vt:lpstr>GRÁFICA 4</vt:lpstr>
      <vt:lpstr>6a. VAR% TRIM CONSTANTE 18-25</vt:lpstr>
      <vt:lpstr>7. PIBTRIM CORRIENTE 18-25</vt:lpstr>
      <vt:lpstr>7a. VAR% TRIM CORRIENTE 18-25</vt:lpstr>
      <vt:lpstr>TABLA</vt:lpstr>
      <vt:lpstr>DICCIONARIO</vt:lpstr>
      <vt:lpstr>'GRÁFICA 4'!A</vt:lpstr>
      <vt:lpstr>'1. PIBC'!Área_de_impresión</vt:lpstr>
      <vt:lpstr>'2. PERCAP'!Área_de_impresión</vt:lpstr>
      <vt:lpstr>'3. PIBK'!Área_de_impresión</vt:lpstr>
      <vt:lpstr>'4. PERCAP '!Área_de_impresión</vt:lpstr>
      <vt:lpstr>'5. APORTES '!Área_de_impresión</vt:lpstr>
      <vt:lpstr>'6. PIBTRIM CONSTANTE 18-25'!Área_de_impresión</vt:lpstr>
      <vt:lpstr>'6a. VAR% TRIM CONSTANTE 18-25'!Área_de_impresión</vt:lpstr>
      <vt:lpstr>'7. PIBTRIM CORRIENTE 18-25'!Área_de_impresión</vt:lpstr>
      <vt:lpstr>'7a. VAR% TRIM CORRIENTE 18-25'!Área_de_impresión</vt:lpstr>
      <vt:lpstr>CONTENIDO!Área_de_impresión</vt:lpstr>
      <vt:lpstr>'GRÁFICA 1 a 2'!Área_de_impresión</vt:lpstr>
      <vt:lpstr>'GRÁFICA 3'!Área_de_impresión</vt:lpstr>
      <vt:lpstr>'GRÁFICA 4'!Área_de_impresión</vt:lpstr>
      <vt:lpstr>'GRÁFICA 4'!B</vt:lpstr>
      <vt:lpstr>'GRÁFICA 4'!C.ind</vt:lpstr>
      <vt:lpstr>'GRÁFICA 4'!C_</vt:lpstr>
      <vt:lpstr>'GRÁFICA 4'!D_E</vt:lpstr>
      <vt:lpstr>'GRÁFICA 4'!F_M</vt:lpstr>
      <vt:lpstr>'GRÁFICA 4'!F_UFP</vt:lpstr>
      <vt:lpstr>'GRÁFICA 4'!Ffp</vt:lpstr>
      <vt:lpstr>'GRÁFICA 4'!G</vt:lpstr>
      <vt:lpstr>'GRÁFICA 4'!Gob</vt:lpstr>
      <vt:lpstr>'GRÁFICA 4'!H</vt:lpstr>
      <vt:lpstr>'GRÁFICA 4'!I</vt:lpstr>
      <vt:lpstr>'GRÁFICA 4'!J</vt:lpstr>
      <vt:lpstr>'GRÁFICA 4'!K</vt:lpstr>
      <vt:lpstr>'GRÁFICA 4'!L_</vt:lpstr>
      <vt:lpstr>'GRÁFICA 4'!L_M_N</vt:lpstr>
      <vt:lpstr>'GRÁFICA 4'!P</vt:lpstr>
      <vt:lpstr>'GRÁFICA 4'!PIB</vt:lpstr>
      <vt:lpstr>DICCIONARIO!Print_Area</vt:lpstr>
      <vt:lpstr>'GRÁFICA 4'!Q</vt:lpstr>
      <vt:lpstr>'GRÁFICA 4'!R_S</vt:lpstr>
      <vt:lpstr>'GRÁFICA 4'!T</vt:lpstr>
      <vt:lpstr>'1. PIBC'!Títulos_a_imprimir</vt:lpstr>
      <vt:lpstr>'3. PIBK'!Títulos_a_imprimir</vt:lpstr>
      <vt:lpstr>'5. APORTES '!Títulos_a_imprimir</vt:lpstr>
      <vt:lpstr>'6. PIBTRIM CONSTANTE 18-25'!Títulos_a_imprimir</vt:lpstr>
      <vt:lpstr>'6a. VAR% TRIM CONSTANTE 18-25'!Títulos_a_imprimir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Boletin de Cuentas Nacionales 1989-99</dc:title>
  <dc:subject>Cuentas Consolidadas de la Nación y cuadros complementarios</dc:subject>
  <dc:creator>cuentas nacionales</dc:creator>
  <cp:keywords>Velia</cp:keywords>
  <cp:lastModifiedBy>CARLOS ACHURRA</cp:lastModifiedBy>
  <cp:revision>1</cp:revision>
  <cp:lastPrinted>2026-03-17T13:07:10Z</cp:lastPrinted>
  <dcterms:created xsi:type="dcterms:W3CDTF">1999-02-22T16:51:50Z</dcterms:created>
  <dcterms:modified xsi:type="dcterms:W3CDTF">2026-03-17T14:13:25Z</dcterms:modified>
  <cp:category>Económica</cp:category>
</cp:coreProperties>
</file>